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adezda.monska\Šablony\Veřejné zakázky\VZ - oprava 5 bytů č.p. 871\"/>
    </mc:Choice>
  </mc:AlternateContent>
  <bookViews>
    <workbookView xWindow="0" yWindow="0" windowWidth="9510" windowHeight="9435"/>
  </bookViews>
  <sheets>
    <sheet name="Rekapitulace stavby" sheetId="1" r:id="rId1"/>
    <sheet name="871-01 - Stavební úpravy ..." sheetId="2" r:id="rId2"/>
    <sheet name="Pokyny pro vyplnění" sheetId="3" r:id="rId3"/>
  </sheets>
  <definedNames>
    <definedName name="_xlnm._FilterDatabase" localSheetId="1" hidden="1">'871-01 - Stavební úpravy ...'!$C$90:$K$486</definedName>
    <definedName name="_xlnm.Print_Titles" localSheetId="1">'871-01 - Stavební úpravy ...'!$90:$90</definedName>
    <definedName name="_xlnm.Print_Titles" localSheetId="0">'Rekapitulace stavby'!$52:$52</definedName>
    <definedName name="_xlnm.Print_Area" localSheetId="1">'871-01 - Stavební úpravy ...'!$C$4:$J$37,'871-01 - Stavební úpravy ...'!$C$43:$J$74,'871-01 - Stavební úpravy ...'!$C$80:$K$486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2" i="2" l="1"/>
  <c r="J35" i="2"/>
  <c r="J34" i="2"/>
  <c r="AY55" i="1"/>
  <c r="J33" i="2"/>
  <c r="AX55" i="1"/>
  <c r="BI485" i="2"/>
  <c r="BH485" i="2"/>
  <c r="BG485" i="2"/>
  <c r="BE485" i="2"/>
  <c r="T485" i="2"/>
  <c r="R485" i="2"/>
  <c r="P485" i="2"/>
  <c r="BI477" i="2"/>
  <c r="BH477" i="2"/>
  <c r="BG477" i="2"/>
  <c r="BE477" i="2"/>
  <c r="T477" i="2"/>
  <c r="R477" i="2"/>
  <c r="P477" i="2"/>
  <c r="BI469" i="2"/>
  <c r="BH469" i="2"/>
  <c r="BG469" i="2"/>
  <c r="BE469" i="2"/>
  <c r="T469" i="2"/>
  <c r="R469" i="2"/>
  <c r="P469" i="2"/>
  <c r="BI466" i="2"/>
  <c r="BH466" i="2"/>
  <c r="BG466" i="2"/>
  <c r="BE466" i="2"/>
  <c r="T466" i="2"/>
  <c r="R466" i="2"/>
  <c r="P466" i="2"/>
  <c r="BI464" i="2"/>
  <c r="BH464" i="2"/>
  <c r="BG464" i="2"/>
  <c r="BE464" i="2"/>
  <c r="T464" i="2"/>
  <c r="R464" i="2"/>
  <c r="P464" i="2"/>
  <c r="BI462" i="2"/>
  <c r="BH462" i="2"/>
  <c r="BG462" i="2"/>
  <c r="BE462" i="2"/>
  <c r="T462" i="2"/>
  <c r="R462" i="2"/>
  <c r="P462" i="2"/>
  <c r="BI460" i="2"/>
  <c r="BH460" i="2"/>
  <c r="BG460" i="2"/>
  <c r="BE460" i="2"/>
  <c r="T460" i="2"/>
  <c r="R460" i="2"/>
  <c r="P460" i="2"/>
  <c r="BI458" i="2"/>
  <c r="BH458" i="2"/>
  <c r="BG458" i="2"/>
  <c r="BE458" i="2"/>
  <c r="T458" i="2"/>
  <c r="R458" i="2"/>
  <c r="P458" i="2"/>
  <c r="BI453" i="2"/>
  <c r="BH453" i="2"/>
  <c r="BG453" i="2"/>
  <c r="BE453" i="2"/>
  <c r="T453" i="2"/>
  <c r="R453" i="2"/>
  <c r="P453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5" i="2"/>
  <c r="BH445" i="2"/>
  <c r="BG445" i="2"/>
  <c r="BE445" i="2"/>
  <c r="T445" i="2"/>
  <c r="R445" i="2"/>
  <c r="P445" i="2"/>
  <c r="BI439" i="2"/>
  <c r="BH439" i="2"/>
  <c r="BG439" i="2"/>
  <c r="BE439" i="2"/>
  <c r="T439" i="2"/>
  <c r="R439" i="2"/>
  <c r="P439" i="2"/>
  <c r="BI436" i="2"/>
  <c r="BH436" i="2"/>
  <c r="BG436" i="2"/>
  <c r="BE436" i="2"/>
  <c r="T436" i="2"/>
  <c r="R436" i="2"/>
  <c r="P436" i="2"/>
  <c r="BI434" i="2"/>
  <c r="BH434" i="2"/>
  <c r="BG434" i="2"/>
  <c r="BE434" i="2"/>
  <c r="T434" i="2"/>
  <c r="R434" i="2"/>
  <c r="P434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2" i="2"/>
  <c r="BH412" i="2"/>
  <c r="BG412" i="2"/>
  <c r="BE412" i="2"/>
  <c r="T412" i="2"/>
  <c r="R412" i="2"/>
  <c r="P412" i="2"/>
  <c r="BI409" i="2"/>
  <c r="BH409" i="2"/>
  <c r="BG409" i="2"/>
  <c r="BE409" i="2"/>
  <c r="T409" i="2"/>
  <c r="R409" i="2"/>
  <c r="P409" i="2"/>
  <c r="BI404" i="2"/>
  <c r="BH404" i="2"/>
  <c r="BG404" i="2"/>
  <c r="BE404" i="2"/>
  <c r="T404" i="2"/>
  <c r="R404" i="2"/>
  <c r="P404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87" i="2"/>
  <c r="BH387" i="2"/>
  <c r="BG387" i="2"/>
  <c r="BE387" i="2"/>
  <c r="T387" i="2"/>
  <c r="R387" i="2"/>
  <c r="P387" i="2"/>
  <c r="BI380" i="2"/>
  <c r="BH380" i="2"/>
  <c r="BG380" i="2"/>
  <c r="BE380" i="2"/>
  <c r="T380" i="2"/>
  <c r="R380" i="2"/>
  <c r="P380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1" i="2"/>
  <c r="BH361" i="2"/>
  <c r="BG361" i="2"/>
  <c r="BE361" i="2"/>
  <c r="T361" i="2"/>
  <c r="R361" i="2"/>
  <c r="P361" i="2"/>
  <c r="BI354" i="2"/>
  <c r="BH354" i="2"/>
  <c r="BG354" i="2"/>
  <c r="BE354" i="2"/>
  <c r="T354" i="2"/>
  <c r="R354" i="2"/>
  <c r="P354" i="2"/>
  <c r="J69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R330" i="2"/>
  <c r="P330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7" i="2"/>
  <c r="BH287" i="2"/>
  <c r="BG287" i="2"/>
  <c r="BE287" i="2"/>
  <c r="T287" i="2"/>
  <c r="R287" i="2"/>
  <c r="P287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4" i="2"/>
  <c r="BH164" i="2"/>
  <c r="BG164" i="2"/>
  <c r="BE164" i="2"/>
  <c r="T164" i="2"/>
  <c r="T163" i="2"/>
  <c r="R164" i="2"/>
  <c r="R163" i="2" s="1"/>
  <c r="P164" i="2"/>
  <c r="P163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39" i="2"/>
  <c r="BH139" i="2"/>
  <c r="BG139" i="2"/>
  <c r="BE139" i="2"/>
  <c r="T139" i="2"/>
  <c r="R139" i="2"/>
  <c r="P139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29" i="2"/>
  <c r="BH129" i="2"/>
  <c r="BG129" i="2"/>
  <c r="BE129" i="2"/>
  <c r="T129" i="2"/>
  <c r="R129" i="2"/>
  <c r="P129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R124" i="2"/>
  <c r="P124" i="2"/>
  <c r="BI122" i="2"/>
  <c r="BH122" i="2"/>
  <c r="BG122" i="2"/>
  <c r="BE122" i="2"/>
  <c r="T122" i="2"/>
  <c r="R122" i="2"/>
  <c r="P122" i="2"/>
  <c r="BI116" i="2"/>
  <c r="BH116" i="2"/>
  <c r="BG116" i="2"/>
  <c r="BE116" i="2"/>
  <c r="T116" i="2"/>
  <c r="R116" i="2"/>
  <c r="P116" i="2"/>
  <c r="BI114" i="2"/>
  <c r="BH114" i="2"/>
  <c r="BG114" i="2"/>
  <c r="BE114" i="2"/>
  <c r="T114" i="2"/>
  <c r="R114" i="2"/>
  <c r="P114" i="2"/>
  <c r="BI112" i="2"/>
  <c r="BH112" i="2"/>
  <c r="BG112" i="2"/>
  <c r="BE112" i="2"/>
  <c r="T112" i="2"/>
  <c r="R112" i="2"/>
  <c r="P112" i="2"/>
  <c r="BI106" i="2"/>
  <c r="BH106" i="2"/>
  <c r="BG106" i="2"/>
  <c r="BE106" i="2"/>
  <c r="T106" i="2"/>
  <c r="R106" i="2"/>
  <c r="P106" i="2"/>
  <c r="BI102" i="2"/>
  <c r="BH102" i="2"/>
  <c r="BG102" i="2"/>
  <c r="BE102" i="2"/>
  <c r="T102" i="2"/>
  <c r="R102" i="2"/>
  <c r="P102" i="2"/>
  <c r="BI100" i="2"/>
  <c r="BH100" i="2"/>
  <c r="BG100" i="2"/>
  <c r="BE100" i="2"/>
  <c r="T100" i="2"/>
  <c r="R100" i="2"/>
  <c r="P100" i="2"/>
  <c r="BI97" i="2"/>
  <c r="BH97" i="2"/>
  <c r="BG97" i="2"/>
  <c r="BE97" i="2"/>
  <c r="T97" i="2"/>
  <c r="R97" i="2"/>
  <c r="P97" i="2"/>
  <c r="BI94" i="2"/>
  <c r="BH94" i="2"/>
  <c r="BG94" i="2"/>
  <c r="BE94" i="2"/>
  <c r="T94" i="2"/>
  <c r="R94" i="2"/>
  <c r="P94" i="2"/>
  <c r="F87" i="2"/>
  <c r="F85" i="2"/>
  <c r="E83" i="2"/>
  <c r="F50" i="2"/>
  <c r="F48" i="2"/>
  <c r="E46" i="2"/>
  <c r="J22" i="2"/>
  <c r="E22" i="2"/>
  <c r="J51" i="2" s="1"/>
  <c r="J21" i="2"/>
  <c r="J19" i="2"/>
  <c r="E19" i="2"/>
  <c r="J50" i="2" s="1"/>
  <c r="J18" i="2"/>
  <c r="J16" i="2"/>
  <c r="E16" i="2"/>
  <c r="F88" i="2" s="1"/>
  <c r="J15" i="2"/>
  <c r="J10" i="2"/>
  <c r="J48" i="2"/>
  <c r="L50" i="1"/>
  <c r="AM50" i="1"/>
  <c r="AM49" i="1"/>
  <c r="L49" i="1"/>
  <c r="AM47" i="1"/>
  <c r="L47" i="1"/>
  <c r="L45" i="1"/>
  <c r="L44" i="1"/>
  <c r="BK299" i="2"/>
  <c r="J323" i="2"/>
  <c r="J264" i="2"/>
  <c r="J213" i="2"/>
  <c r="BK307" i="2"/>
  <c r="BK296" i="2"/>
  <c r="J469" i="2"/>
  <c r="J188" i="2"/>
  <c r="BK295" i="2"/>
  <c r="J294" i="2"/>
  <c r="J208" i="2"/>
  <c r="J210" i="2"/>
  <c r="J298" i="2"/>
  <c r="BK264" i="2"/>
  <c r="BK376" i="2"/>
  <c r="J313" i="2"/>
  <c r="BK284" i="2"/>
  <c r="BK132" i="2"/>
  <c r="BK176" i="2"/>
  <c r="J122" i="2"/>
  <c r="BK377" i="2"/>
  <c r="BK201" i="2"/>
  <c r="J421" i="2"/>
  <c r="J266" i="2"/>
  <c r="BK333" i="2"/>
  <c r="J409" i="2"/>
  <c r="J158" i="2"/>
  <c r="BK251" i="2"/>
  <c r="J234" i="2"/>
  <c r="BK134" i="2"/>
  <c r="J338" i="2"/>
  <c r="BK317" i="2"/>
  <c r="BK274" i="2"/>
  <c r="J348" i="2"/>
  <c r="J211" i="2"/>
  <c r="BK218" i="2"/>
  <c r="BK102" i="2"/>
  <c r="J422" i="2"/>
  <c r="J174" i="2"/>
  <c r="J460" i="2"/>
  <c r="J377" i="2"/>
  <c r="BK368" i="2"/>
  <c r="BK220" i="2"/>
  <c r="BK462" i="2"/>
  <c r="BK235" i="2"/>
  <c r="AS54" i="1"/>
  <c r="J287" i="2"/>
  <c r="BK208" i="2"/>
  <c r="J276" i="2"/>
  <c r="BK94" i="2"/>
  <c r="J314" i="2"/>
  <c r="J182" i="2"/>
  <c r="BK298" i="2"/>
  <c r="J427" i="2"/>
  <c r="J466" i="2"/>
  <c r="J251" i="2"/>
  <c r="J370" i="2"/>
  <c r="BK330" i="2"/>
  <c r="BK293" i="2"/>
  <c r="J281" i="2"/>
  <c r="BK145" i="2"/>
  <c r="BK178" i="2"/>
  <c r="J393" i="2"/>
  <c r="J374" i="2"/>
  <c r="BK244" i="2"/>
  <c r="J197" i="2"/>
  <c r="J387" i="2"/>
  <c r="BK348" i="2"/>
  <c r="BK258" i="2"/>
  <c r="BK301" i="2"/>
  <c r="J195" i="2"/>
  <c r="BK327" i="2"/>
  <c r="J453" i="2"/>
  <c r="J368" i="2"/>
  <c r="BK447" i="2"/>
  <c r="BK213" i="2"/>
  <c r="J436" i="2"/>
  <c r="J180" i="2"/>
  <c r="J237" i="2"/>
  <c r="BK158" i="2"/>
  <c r="J415" i="2"/>
  <c r="BK325" i="2"/>
  <c r="J116" i="2"/>
  <c r="J429" i="2"/>
  <c r="J244" i="2"/>
  <c r="BK224" i="2"/>
  <c r="J203" i="2"/>
  <c r="BK372" i="2"/>
  <c r="BK445" i="2"/>
  <c r="BK226" i="2"/>
  <c r="J284" i="2"/>
  <c r="BK409" i="2"/>
  <c r="J311" i="2"/>
  <c r="BK239" i="2"/>
  <c r="J164" i="2"/>
  <c r="BK374" i="2"/>
  <c r="J168" i="2"/>
  <c r="J434" i="2"/>
  <c r="BK387" i="2"/>
  <c r="J299" i="2"/>
  <c r="BK106" i="2"/>
  <c r="BK477" i="2"/>
  <c r="BK311" i="2"/>
  <c r="J316" i="2"/>
  <c r="J145" i="2"/>
  <c r="BK395" i="2"/>
  <c r="BK400" i="2"/>
  <c r="BK122" i="2"/>
  <c r="BK114" i="2"/>
  <c r="J126" i="2"/>
  <c r="BK206" i="2"/>
  <c r="J161" i="2"/>
  <c r="J216" i="2"/>
  <c r="J139" i="2"/>
  <c r="BK211" i="2"/>
  <c r="BK112" i="2"/>
  <c r="J226" i="2"/>
  <c r="J295" i="2"/>
  <c r="BK116" i="2"/>
  <c r="BK306" i="2"/>
  <c r="J304" i="2"/>
  <c r="J309" i="2"/>
  <c r="J354" i="2"/>
  <c r="J206" i="2"/>
  <c r="J458" i="2"/>
  <c r="J380" i="2"/>
  <c r="BK466" i="2"/>
  <c r="J271" i="2"/>
  <c r="J228" i="2"/>
  <c r="J291" i="2"/>
  <c r="J154" i="2"/>
  <c r="J412" i="2"/>
  <c r="J340" i="2"/>
  <c r="J97" i="2"/>
  <c r="BK210" i="2"/>
  <c r="BK282" i="2"/>
  <c r="BK342" i="2"/>
  <c r="J261" i="2"/>
  <c r="J114" i="2"/>
  <c r="BK436" i="2"/>
  <c r="J330" i="2"/>
  <c r="BK304" i="2"/>
  <c r="BK268" i="2"/>
  <c r="J170" i="2"/>
  <c r="J293" i="2"/>
  <c r="J199" i="2"/>
  <c r="BK449" i="2"/>
  <c r="BK139" i="2"/>
  <c r="BK232" i="2"/>
  <c r="BK458" i="2"/>
  <c r="J400" i="2"/>
  <c r="BK215" i="2"/>
  <c r="BK434" i="2"/>
  <c r="BK417" i="2"/>
  <c r="J447" i="2"/>
  <c r="BK97" i="2"/>
  <c r="J274" i="2"/>
  <c r="BK223" i="2"/>
  <c r="BK279" i="2"/>
  <c r="BK197" i="2"/>
  <c r="BK309" i="2"/>
  <c r="J300" i="2"/>
  <c r="BK241" i="2"/>
  <c r="J94" i="2"/>
  <c r="J317" i="2"/>
  <c r="J134" i="2"/>
  <c r="J232" i="2"/>
  <c r="J238" i="2"/>
  <c r="J485" i="2"/>
  <c r="BK313" i="2"/>
  <c r="J223" i="2"/>
  <c r="BK203" i="2"/>
  <c r="BK230" i="2"/>
  <c r="BK249" i="2"/>
  <c r="J301" i="2"/>
  <c r="BK180" i="2"/>
  <c r="BK300" i="2"/>
  <c r="BK126" i="2"/>
  <c r="J253" i="2"/>
  <c r="BK174" i="2"/>
  <c r="BK350" i="2"/>
  <c r="BK188" i="2"/>
  <c r="BK315" i="2"/>
  <c r="J333" i="2"/>
  <c r="J404" i="2"/>
  <c r="BK422" i="2"/>
  <c r="BK253" i="2"/>
  <c r="BK164" i="2"/>
  <c r="J235" i="2"/>
  <c r="J193" i="2"/>
  <c r="J439" i="2"/>
  <c r="J239" i="2"/>
  <c r="J172" i="2"/>
  <c r="BK287" i="2"/>
  <c r="J401" i="2"/>
  <c r="J278" i="2"/>
  <c r="BK281" i="2"/>
  <c r="BK340" i="2"/>
  <c r="BK401" i="2"/>
  <c r="BK228" i="2"/>
  <c r="J102" i="2"/>
  <c r="BK278" i="2"/>
  <c r="J320" i="2"/>
  <c r="J376" i="2"/>
  <c r="BK216" i="2"/>
  <c r="BK199" i="2"/>
  <c r="BK129" i="2"/>
  <c r="BK323" i="2"/>
  <c r="J306" i="2"/>
  <c r="J215" i="2"/>
  <c r="J361" i="2"/>
  <c r="J112" i="2"/>
  <c r="J477" i="2"/>
  <c r="BK100" i="2"/>
  <c r="J224" i="2"/>
  <c r="J148" i="2"/>
  <c r="BK124" i="2"/>
  <c r="J191" i="2"/>
  <c r="BK302" i="2"/>
  <c r="BK380" i="2"/>
  <c r="BK154" i="2"/>
  <c r="BK148" i="2"/>
  <c r="J315" i="2"/>
  <c r="J124" i="2"/>
  <c r="BK247" i="2"/>
  <c r="J178" i="2"/>
  <c r="J268" i="2"/>
  <c r="BK370" i="2"/>
  <c r="BK156" i="2"/>
  <c r="BK421" i="2"/>
  <c r="J220" i="2"/>
  <c r="BK266" i="2"/>
  <c r="J129" i="2"/>
  <c r="J279" i="2"/>
  <c r="J258" i="2"/>
  <c r="BK485" i="2"/>
  <c r="BK195" i="2"/>
  <c r="J282" i="2"/>
  <c r="J342" i="2"/>
  <c r="J106" i="2"/>
  <c r="BK453" i="2"/>
  <c r="J249" i="2"/>
  <c r="BK469" i="2"/>
  <c r="BK276" i="2"/>
  <c r="J256" i="2"/>
  <c r="BK294" i="2"/>
  <c r="J445" i="2"/>
  <c r="J302" i="2"/>
  <c r="BK427" i="2"/>
  <c r="J218" i="2"/>
  <c r="J350" i="2"/>
  <c r="J100" i="2"/>
  <c r="J325" i="2"/>
  <c r="BK316" i="2"/>
  <c r="J201" i="2"/>
  <c r="J186" i="2"/>
  <c r="BK193" i="2"/>
  <c r="J372" i="2"/>
  <c r="J176" i="2"/>
  <c r="BK191" i="2"/>
  <c r="BK460" i="2"/>
  <c r="J132" i="2"/>
  <c r="J462" i="2"/>
  <c r="J247" i="2"/>
  <c r="BK271" i="2"/>
  <c r="BK429" i="2"/>
  <c r="J395" i="2"/>
  <c r="BK345" i="2"/>
  <c r="BK234" i="2"/>
  <c r="J419" i="2"/>
  <c r="BK439" i="2"/>
  <c r="BK291" i="2"/>
  <c r="J327" i="2"/>
  <c r="BK314" i="2"/>
  <c r="BK404" i="2"/>
  <c r="BK184" i="2"/>
  <c r="J184" i="2"/>
  <c r="BK261" i="2"/>
  <c r="BK170" i="2"/>
  <c r="BK186" i="2"/>
  <c r="BK320" i="2"/>
  <c r="BK237" i="2"/>
  <c r="BK172" i="2"/>
  <c r="J296" i="2"/>
  <c r="BK238" i="2"/>
  <c r="J417" i="2"/>
  <c r="BK338" i="2"/>
  <c r="BK393" i="2"/>
  <c r="BK415" i="2"/>
  <c r="J307" i="2"/>
  <c r="J241" i="2"/>
  <c r="BK256" i="2"/>
  <c r="BK354" i="2"/>
  <c r="J345" i="2"/>
  <c r="J449" i="2"/>
  <c r="J464" i="2"/>
  <c r="J156" i="2"/>
  <c r="BK361" i="2"/>
  <c r="BK168" i="2"/>
  <c r="BK464" i="2"/>
  <c r="BK419" i="2"/>
  <c r="BK182" i="2"/>
  <c r="J230" i="2"/>
  <c r="BK161" i="2"/>
  <c r="BK412" i="2"/>
  <c r="T93" i="2" l="1"/>
  <c r="R153" i="2"/>
  <c r="R138" i="2"/>
  <c r="R205" i="2"/>
  <c r="P319" i="2"/>
  <c r="T138" i="2"/>
  <c r="T205" i="2"/>
  <c r="R353" i="2"/>
  <c r="R105" i="2"/>
  <c r="BK205" i="2"/>
  <c r="J205" i="2"/>
  <c r="J65" i="2"/>
  <c r="T286" i="2"/>
  <c r="R403" i="2"/>
  <c r="BK105" i="2"/>
  <c r="J105" i="2"/>
  <c r="J58" i="2" s="1"/>
  <c r="T153" i="2"/>
  <c r="BK190" i="2"/>
  <c r="J190" i="2"/>
  <c r="J64" i="2" s="1"/>
  <c r="R190" i="2"/>
  <c r="R319" i="2"/>
  <c r="BK438" i="2"/>
  <c r="J438" i="2" s="1"/>
  <c r="J72" i="2" s="1"/>
  <c r="BK138" i="2"/>
  <c r="J138" i="2"/>
  <c r="J59" i="2" s="1"/>
  <c r="P167" i="2"/>
  <c r="P243" i="2"/>
  <c r="T319" i="2"/>
  <c r="R438" i="2"/>
  <c r="R93" i="2"/>
  <c r="R92" i="2"/>
  <c r="R167" i="2"/>
  <c r="R243" i="2"/>
  <c r="BK353" i="2"/>
  <c r="J353" i="2"/>
  <c r="J70" i="2"/>
  <c r="T438" i="2"/>
  <c r="P138" i="2"/>
  <c r="P190" i="2"/>
  <c r="BK286" i="2"/>
  <c r="J286" i="2" s="1"/>
  <c r="J67" i="2" s="1"/>
  <c r="P353" i="2"/>
  <c r="P438" i="2"/>
  <c r="BK93" i="2"/>
  <c r="J93" i="2"/>
  <c r="J57" i="2"/>
  <c r="P153" i="2"/>
  <c r="P205" i="2"/>
  <c r="R286" i="2"/>
  <c r="P403" i="2"/>
  <c r="BK468" i="2"/>
  <c r="J468" i="2" s="1"/>
  <c r="J73" i="2" s="1"/>
  <c r="P93" i="2"/>
  <c r="BK153" i="2"/>
  <c r="J153" i="2" s="1"/>
  <c r="J60" i="2" s="1"/>
  <c r="BK243" i="2"/>
  <c r="J243" i="2"/>
  <c r="J66" i="2" s="1"/>
  <c r="BK319" i="2"/>
  <c r="J319" i="2"/>
  <c r="J68" i="2"/>
  <c r="T403" i="2"/>
  <c r="P468" i="2"/>
  <c r="T105" i="2"/>
  <c r="T167" i="2"/>
  <c r="T243" i="2"/>
  <c r="T353" i="2"/>
  <c r="R468" i="2"/>
  <c r="P105" i="2"/>
  <c r="BK167" i="2"/>
  <c r="J167" i="2" s="1"/>
  <c r="J63" i="2" s="1"/>
  <c r="T190" i="2"/>
  <c r="P286" i="2"/>
  <c r="BK403" i="2"/>
  <c r="J403" i="2"/>
  <c r="J71" i="2"/>
  <c r="T468" i="2"/>
  <c r="BK163" i="2"/>
  <c r="J163" i="2"/>
  <c r="J61" i="2"/>
  <c r="BF122" i="2"/>
  <c r="BF126" i="2"/>
  <c r="BF188" i="2"/>
  <c r="BF210" i="2"/>
  <c r="BF230" i="2"/>
  <c r="BF241" i="2"/>
  <c r="BF258" i="2"/>
  <c r="BF294" i="2"/>
  <c r="BF298" i="2"/>
  <c r="BF102" i="2"/>
  <c r="BF148" i="2"/>
  <c r="BF156" i="2"/>
  <c r="BF184" i="2"/>
  <c r="BF195" i="2"/>
  <c r="BF216" i="2"/>
  <c r="BF244" i="2"/>
  <c r="BF253" i="2"/>
  <c r="BF284" i="2"/>
  <c r="BF295" i="2"/>
  <c r="BF311" i="2"/>
  <c r="BF323" i="2"/>
  <c r="BF370" i="2"/>
  <c r="BF372" i="2"/>
  <c r="BF377" i="2"/>
  <c r="BF469" i="2"/>
  <c r="BF114" i="2"/>
  <c r="BF139" i="2"/>
  <c r="BF161" i="2"/>
  <c r="BF182" i="2"/>
  <c r="BF208" i="2"/>
  <c r="BF224" i="2"/>
  <c r="BF274" i="2"/>
  <c r="BF287" i="2"/>
  <c r="BF315" i="2"/>
  <c r="BF387" i="2"/>
  <c r="BF393" i="2"/>
  <c r="BF395" i="2"/>
  <c r="BF409" i="2"/>
  <c r="BF415" i="2"/>
  <c r="J85" i="2"/>
  <c r="BF97" i="2"/>
  <c r="BF100" i="2"/>
  <c r="BF124" i="2"/>
  <c r="BF193" i="2"/>
  <c r="BF206" i="2"/>
  <c r="BF234" i="2"/>
  <c r="BF278" i="2"/>
  <c r="BF300" i="2"/>
  <c r="BF309" i="2"/>
  <c r="BF316" i="2"/>
  <c r="BF412" i="2"/>
  <c r="BF427" i="2"/>
  <c r="BF453" i="2"/>
  <c r="BF458" i="2"/>
  <c r="BF462" i="2"/>
  <c r="J87" i="2"/>
  <c r="BF129" i="2"/>
  <c r="BF174" i="2"/>
  <c r="BF223" i="2"/>
  <c r="BF251" i="2"/>
  <c r="BF299" i="2"/>
  <c r="BF313" i="2"/>
  <c r="BF340" i="2"/>
  <c r="BF376" i="2"/>
  <c r="BF419" i="2"/>
  <c r="BF422" i="2"/>
  <c r="BF434" i="2"/>
  <c r="BF447" i="2"/>
  <c r="BF460" i="2"/>
  <c r="BF464" i="2"/>
  <c r="BF466" i="2"/>
  <c r="BF477" i="2"/>
  <c r="BF485" i="2"/>
  <c r="BF132" i="2"/>
  <c r="BF164" i="2"/>
  <c r="BF168" i="2"/>
  <c r="BF178" i="2"/>
  <c r="BF261" i="2"/>
  <c r="BF271" i="2"/>
  <c r="BF281" i="2"/>
  <c r="BF301" i="2"/>
  <c r="BF342" i="2"/>
  <c r="F51" i="2"/>
  <c r="BF116" i="2"/>
  <c r="BF186" i="2"/>
  <c r="BF197" i="2"/>
  <c r="BF201" i="2"/>
  <c r="BF215" i="2"/>
  <c r="BF228" i="2"/>
  <c r="BF235" i="2"/>
  <c r="BF256" i="2"/>
  <c r="BF266" i="2"/>
  <c r="BF327" i="2"/>
  <c r="BF361" i="2"/>
  <c r="BF145" i="2"/>
  <c r="BF180" i="2"/>
  <c r="BF203" i="2"/>
  <c r="BF218" i="2"/>
  <c r="BF237" i="2"/>
  <c r="BF249" i="2"/>
  <c r="BF291" i="2"/>
  <c r="BF296" i="2"/>
  <c r="BF304" i="2"/>
  <c r="BF325" i="2"/>
  <c r="BF374" i="2"/>
  <c r="BF400" i="2"/>
  <c r="BF401" i="2"/>
  <c r="BF404" i="2"/>
  <c r="BF421" i="2"/>
  <c r="BF436" i="2"/>
  <c r="BF445" i="2"/>
  <c r="BF449" i="2"/>
  <c r="J88" i="2"/>
  <c r="BF134" i="2"/>
  <c r="BF154" i="2"/>
  <c r="BF172" i="2"/>
  <c r="BF191" i="2"/>
  <c r="BF199" i="2"/>
  <c r="BF226" i="2"/>
  <c r="BF232" i="2"/>
  <c r="BF247" i="2"/>
  <c r="BF268" i="2"/>
  <c r="BF306" i="2"/>
  <c r="BF314" i="2"/>
  <c r="BF345" i="2"/>
  <c r="BF429" i="2"/>
  <c r="BF239" i="2"/>
  <c r="BF279" i="2"/>
  <c r="BF282" i="2"/>
  <c r="BF302" i="2"/>
  <c r="BF330" i="2"/>
  <c r="BF338" i="2"/>
  <c r="BF350" i="2"/>
  <c r="BF354" i="2"/>
  <c r="BF368" i="2"/>
  <c r="BF380" i="2"/>
  <c r="BF417" i="2"/>
  <c r="BF439" i="2"/>
  <c r="BF94" i="2"/>
  <c r="BF112" i="2"/>
  <c r="BF176" i="2"/>
  <c r="BF211" i="2"/>
  <c r="BF220" i="2"/>
  <c r="BF238" i="2"/>
  <c r="BF293" i="2"/>
  <c r="BF317" i="2"/>
  <c r="BF333" i="2"/>
  <c r="BF348" i="2"/>
  <c r="BF106" i="2"/>
  <c r="BF158" i="2"/>
  <c r="BF170" i="2"/>
  <c r="BF213" i="2"/>
  <c r="BF264" i="2"/>
  <c r="BF276" i="2"/>
  <c r="BF307" i="2"/>
  <c r="BF320" i="2"/>
  <c r="F33" i="2"/>
  <c r="BB55" i="1" s="1"/>
  <c r="BB54" i="1" s="1"/>
  <c r="AX54" i="1" s="1"/>
  <c r="J31" i="2"/>
  <c r="AV55" i="1" s="1"/>
  <c r="F34" i="2"/>
  <c r="BC55" i="1"/>
  <c r="BC54" i="1"/>
  <c r="W32" i="1" s="1"/>
  <c r="F31" i="2"/>
  <c r="AZ55" i="1"/>
  <c r="AZ54" i="1"/>
  <c r="W29" i="1" s="1"/>
  <c r="F35" i="2"/>
  <c r="BD55" i="1"/>
  <c r="BD54" i="1"/>
  <c r="W33" i="1" s="1"/>
  <c r="P92" i="2" l="1"/>
  <c r="R166" i="2"/>
  <c r="R91" i="2" s="1"/>
  <c r="P166" i="2"/>
  <c r="T166" i="2"/>
  <c r="T91" i="2" s="1"/>
  <c r="T92" i="2"/>
  <c r="BK92" i="2"/>
  <c r="J92" i="2" s="1"/>
  <c r="J56" i="2" s="1"/>
  <c r="BK166" i="2"/>
  <c r="J166" i="2"/>
  <c r="J62" i="2" s="1"/>
  <c r="J32" i="2"/>
  <c r="AW55" i="1" s="1"/>
  <c r="AT55" i="1" s="1"/>
  <c r="W31" i="1"/>
  <c r="F32" i="2"/>
  <c r="BA55" i="1" s="1"/>
  <c r="BA54" i="1" s="1"/>
  <c r="AW54" i="1" s="1"/>
  <c r="AK30" i="1" s="1"/>
  <c r="AV54" i="1"/>
  <c r="AK29" i="1"/>
  <c r="AY54" i="1"/>
  <c r="P91" i="2" l="1"/>
  <c r="AU55" i="1"/>
  <c r="BK91" i="2"/>
  <c r="J91" i="2" s="1"/>
  <c r="J28" i="2" s="1"/>
  <c r="AG55" i="1" s="1"/>
  <c r="AG54" i="1" s="1"/>
  <c r="AT54" i="1"/>
  <c r="AU54" i="1"/>
  <c r="W30" i="1"/>
  <c r="AK26" i="1" l="1"/>
  <c r="AK35" i="1" s="1"/>
  <c r="AN54" i="1"/>
  <c r="J37" i="2"/>
  <c r="J55" i="2"/>
  <c r="AN55" i="1"/>
</calcChain>
</file>

<file path=xl/sharedStrings.xml><?xml version="1.0" encoding="utf-8"?>
<sst xmlns="http://schemas.openxmlformats.org/spreadsheetml/2006/main" count="4534" uniqueCount="1147">
  <si>
    <t>Export Komplet</t>
  </si>
  <si>
    <t>VZ</t>
  </si>
  <si>
    <t>2.0</t>
  </si>
  <si>
    <t>ZAMOK</t>
  </si>
  <si>
    <t>False</t>
  </si>
  <si>
    <t>{d61fa21a-c74a-4aa8-87a4-a998b3267e27}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</si>
  <si>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</si>
  <si>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</si>
  <si>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</si>
  <si>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</si>
  <si>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</si>
  <si>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</si>
  <si>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0,0001</t>
  </si>
  <si>
    <t>Kód:</t>
  </si>
  <si>
    <t>871-01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</si>
  <si>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</si>
  <si>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</si>
  <si>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VB 0+1, U Lesa 871/34d, Karviná-Ráj</t>
  </si>
  <si>
    <t>KSO:</t>
  </si>
  <si>
    <t/>
  </si>
  <si>
    <t>CC-CZ:</t>
  </si>
  <si>
    <t>Místo:</t>
  </si>
  <si>
    <t>Karviná-Ráj</t>
  </si>
  <si>
    <t>Datum:</t>
  </si>
  <si>
    <t>28. 8. 2024</t>
  </si>
  <si>
    <t>Zadavatel:</t>
  </si>
  <si>
    <t>IČ:</t>
  </si>
  <si>
    <t>STATUTÁRNÍ MĚSTO KARVINÁ · Magistrát města Karviné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</si>
  <si>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</si>
  <si>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</si>
  <si>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</si>
  <si>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</si>
  <si>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</si>
  <si>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</si>
  <si>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</si>
  <si>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</si>
  <si>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</si>
  <si>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</si>
  <si>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</si>
  <si>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</si>
  <si>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</si>
  <si>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</si>
  <si>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</si>
  <si>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</si>
  <si>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</si>
  <si>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</si>
  <si>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</si>
  <si>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</si>
  <si>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</si>
  <si>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</si>
  <si>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</si>
  <si>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</si>
  <si>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</si>
  <si>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</si>
  <si>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</si>
  <si>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</si>
  <si>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</si>
  <si>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</si>
  <si>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</si>
  <si>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</si>
  <si>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</si>
  <si>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</si>
  <si>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</si>
  <si>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</si>
  <si>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</si>
  <si>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</si>
  <si>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</si>
  <si>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</si>
  <si>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</si>
  <si>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</si>
  <si>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</si>
  <si>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</si>
  <si>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</si>
  <si>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</si>
  <si>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</si>
  <si>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</si>
  <si>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</si>
  <si>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</si>
  <si>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</si>
  <si>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</si>
  <si>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</si>
  <si>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</si>
  <si>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</si>
  <si>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</si>
  <si>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</si>
  <si>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</si>
  <si>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</si>
  <si>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</si>
  <si>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</si>
  <si>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</si>
  <si>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</si>
  <si>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</si>
  <si>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</si>
  <si>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</si>
  <si>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</si>
  <si>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</si>
  <si>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</si>
  <si>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</si>
  <si>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</si>
  <si>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</si>
  <si>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</si>
  <si>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</si>
  <si>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</si>
  <si>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</si>
  <si>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</si>
  <si>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</si>
  <si>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</si>
  <si>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</si>
  <si>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</si>
  <si>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</si>
  <si>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</si>
  <si>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</si>
  <si>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</si>
  <si>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</si>
  <si>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</si>
  <si>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</si>
  <si>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</si>
  <si>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</si>
  <si>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</si>
  <si>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</si>
  <si>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311321511</t>
  </si>
  <si>
    <t>Nadzákladové zdi z betonu železového (bez výztuže) nosné bez zvláštních nároků na vliv prostředí tř. C 20/25</t>
  </si>
  <si>
    <t>m3</t>
  </si>
  <si>
    <t>CS ÚRS 2024 02</t>
  </si>
  <si>
    <t>4</t>
  </si>
  <si>
    <t>2</t>
  </si>
  <si>
    <t>820216984</t>
  </si>
  <si>
    <t>Online PSC</t>
  </si>
  <si>
    <t>https://podminky.urs.cz/item/CS_URS_2024_02/311321511</t>
  </si>
  <si>
    <t>VV</t>
  </si>
  <si>
    <t>"práh sprchového koutu"1,23*0,15*0,1</t>
  </si>
  <si>
    <t>311351121</t>
  </si>
  <si>
    <t>Bednění nadzákladových zdí nosných rovné oboustranné za každou stranu zřízení</t>
  </si>
  <si>
    <t>m2</t>
  </si>
  <si>
    <t>1546115622</t>
  </si>
  <si>
    <t>https://podminky.urs.cz/item/CS_URS_2024_02/311351121</t>
  </si>
  <si>
    <t>1,23*0,15*2</t>
  </si>
  <si>
    <t>311351122</t>
  </si>
  <si>
    <t>Bednění nadzákladových zdí nosných rovné oboustranné za každou stranu odstranění</t>
  </si>
  <si>
    <t>-590422324</t>
  </si>
  <si>
    <t>https://podminky.urs.cz/item/CS_URS_2024_02/311351122</t>
  </si>
  <si>
    <t>311361821</t>
  </si>
  <si>
    <t>Výztuž nadzákladových zdí nosných svislých nebo odkloněných od svislice, rovných nebo oblých z betonářské oceli 10 505 (R) nebo BSt 500</t>
  </si>
  <si>
    <t>t</t>
  </si>
  <si>
    <t>-1211682379</t>
  </si>
  <si>
    <t>https://podminky.urs.cz/item/CS_URS_2024_02/311361821</t>
  </si>
  <si>
    <t>1,23*0,15*0,1*0,1</t>
  </si>
  <si>
    <t>6</t>
  </si>
  <si>
    <t>Úpravy povrchů, podlahy a osazování výplní</t>
  </si>
  <si>
    <t>5</t>
  </si>
  <si>
    <t>611131121</t>
  </si>
  <si>
    <t>Podkladní a spojovací vrstva vnitřních omítaných ploch penetrace disperzní nanášená ručně stropů</t>
  </si>
  <si>
    <t>-1349539534</t>
  </si>
  <si>
    <t>https://podminky.urs.cz/item/CS_URS_2024_02/611131121</t>
  </si>
  <si>
    <t>"PŘ"3,51</t>
  </si>
  <si>
    <t>"POK1"20,04</t>
  </si>
  <si>
    <t>"KU"4,06*0</t>
  </si>
  <si>
    <t>Součet</t>
  </si>
  <si>
    <t>611142001</t>
  </si>
  <si>
    <t>Pletivo vnitřních ploch v ploše nebo pruzích, na plném podkladu sklovláknité vtlačené do tmelu včetně tmelu stropů</t>
  </si>
  <si>
    <t>-2001127804</t>
  </si>
  <si>
    <t>https://podminky.urs.cz/item/CS_URS_2024_02/611142001</t>
  </si>
  <si>
    <t>7</t>
  </si>
  <si>
    <t>611321131</t>
  </si>
  <si>
    <t>Vápenocementový štuk vnitřních ploch tloušťky do 3 mm vodorovných konstrukcí stropů rovných</t>
  </si>
  <si>
    <t>837994405</t>
  </si>
  <si>
    <t>https://podminky.urs.cz/item/CS_URS_2024_02/611321131</t>
  </si>
  <si>
    <t>8</t>
  </si>
  <si>
    <t>612131121</t>
  </si>
  <si>
    <t>Podkladní a spojovací vrstva vnitřních omítaných ploch penetrace disperzní nanášená ručně stěn</t>
  </si>
  <si>
    <t>16</t>
  </si>
  <si>
    <t>1110148720</t>
  </si>
  <si>
    <t>https://podminky.urs.cz/item/CS_URS_2024_02/612131121</t>
  </si>
  <si>
    <t>"PŘ"(7,65-1,9)*2,64-0,8*2,0*2</t>
  </si>
  <si>
    <t>"POK1"19,84*2,64-0,8*2,0*2-2,94*1,51*0,9</t>
  </si>
  <si>
    <t>"KOU"1,2*2,64</t>
  </si>
  <si>
    <t>9</t>
  </si>
  <si>
    <t>612142001</t>
  </si>
  <si>
    <t>Pletivo vnitřních ploch v ploše nebo pruzích, na plném podkladu sklovláknité vtlačené do tmelu včetně tmelu stěn</t>
  </si>
  <si>
    <t>-357081286</t>
  </si>
  <si>
    <t>https://podminky.urs.cz/item/CS_URS_2024_02/612142001</t>
  </si>
  <si>
    <t>10</t>
  </si>
  <si>
    <t>612321131</t>
  </si>
  <si>
    <t>Vápenocementový štuk vnitřních ploch tloušťky do 3 mm svislých konstrukcí stěn</t>
  </si>
  <si>
    <t>-236720131</t>
  </si>
  <si>
    <t>https://podminky.urs.cz/item/CS_URS_2024_02/612321131</t>
  </si>
  <si>
    <t>11</t>
  </si>
  <si>
    <t>612325302</t>
  </si>
  <si>
    <t>Vápenocementová omítka ostění nebo nadpraží štuková dvouvrstvá</t>
  </si>
  <si>
    <t>2058230337</t>
  </si>
  <si>
    <t>https://podminky.urs.cz/item/CS_URS_2024_02/612325302</t>
  </si>
  <si>
    <t>(0,3+0,1)*4,8</t>
  </si>
  <si>
    <t>631311115</t>
  </si>
  <si>
    <t>Mazanina z betonu prostého bez zvýšených nároků na prostředí tl. přes 50 do 80 mm tř. C 20/25</t>
  </si>
  <si>
    <t>-82305895</t>
  </si>
  <si>
    <t>https://podminky.urs.cz/item/CS_URS_2024_02/631311115</t>
  </si>
  <si>
    <t>"podlaha sprchového koutu"1,23*0,71*0,08</t>
  </si>
  <si>
    <t>13</t>
  </si>
  <si>
    <t>642942111</t>
  </si>
  <si>
    <t>Osazování zárubní nebo rámů kovových dveřních lisovaných nebo z úhelníků bez dveřních křídel na cementovou maltu, plochy otvoru do 2,5 m2</t>
  </si>
  <si>
    <t>kus</t>
  </si>
  <si>
    <t>-1887424297</t>
  </si>
  <si>
    <t>https://podminky.urs.cz/item/CS_URS_2024_02/642942111</t>
  </si>
  <si>
    <t>14</t>
  </si>
  <si>
    <t>M</t>
  </si>
  <si>
    <t>55331487</t>
  </si>
  <si>
    <t>zárubeň jednokřídlá ocelová pro zdění tl stěny 110-150mm rozměru 800/1970, 2100mm</t>
  </si>
  <si>
    <t>456356264</t>
  </si>
  <si>
    <t>"VSTUP"1</t>
  </si>
  <si>
    <t>"POK1"1</t>
  </si>
  <si>
    <t>Ostatní konstrukce a práce, bourání</t>
  </si>
  <si>
    <t>15</t>
  </si>
  <si>
    <t>952901111</t>
  </si>
  <si>
    <t>Vyčištění budov nebo objektů před předáním do užívání budov bytové nebo občanské výstavby, světlé výšky podlaží do 4 m</t>
  </si>
  <si>
    <t>682830029</t>
  </si>
  <si>
    <t>https://podminky.urs.cz/item/CS_URS_2024_02/952901111</t>
  </si>
  <si>
    <t>"KOUP+WC"3,53</t>
  </si>
  <si>
    <t>962084130</t>
  </si>
  <si>
    <t>Bourání příček nebo přizdívek deskových, umakartových, sololitových apod., tl. do 50 mm</t>
  </si>
  <si>
    <t>-1035660165</t>
  </si>
  <si>
    <t>https://podminky.urs.cz/item/CS_URS_2024_02/962084130</t>
  </si>
  <si>
    <t>"BJ"((2,23*2)+(1,9*3))*2,64</t>
  </si>
  <si>
    <t>17</t>
  </si>
  <si>
    <t>968072455</t>
  </si>
  <si>
    <t>Vybourání kovových rámů oken s křídly, dveřních zárubní, vrat, stěn, ostění nebo obkladů dveřních zárubní, plochy do 2 m2</t>
  </si>
  <si>
    <t>349259991</t>
  </si>
  <si>
    <t>https://podminky.urs.cz/item/CS_URS_2024_02/968072455</t>
  </si>
  <si>
    <t>"VSTUP"0,8*2,0</t>
  </si>
  <si>
    <t>"POK1"0,8*2,0</t>
  </si>
  <si>
    <t>997</t>
  </si>
  <si>
    <t>Přesun sutě</t>
  </si>
  <si>
    <t>18</t>
  </si>
  <si>
    <t>997013212</t>
  </si>
  <si>
    <t>Vnitrostaveništní doprava suti a vybouraných hmot vodorovně do 50 m s naložením ručně pro budovy a haly výšky přes 6 do 9 m</t>
  </si>
  <si>
    <t>-142074235</t>
  </si>
  <si>
    <t>https://podminky.urs.cz/item/CS_URS_2024_02/997013212</t>
  </si>
  <si>
    <t>19</t>
  </si>
  <si>
    <t>997013501</t>
  </si>
  <si>
    <t>Odvoz suti a vybouraných hmot na skládku nebo meziskládku se složením, na vzdálenost do 1 km</t>
  </si>
  <si>
    <t>1897067804</t>
  </si>
  <si>
    <t>https://podminky.urs.cz/item/CS_URS_2024_02/997013501</t>
  </si>
  <si>
    <t>20</t>
  </si>
  <si>
    <t>997013509</t>
  </si>
  <si>
    <t>Odvoz suti a vybouraných hmot na skládku nebo meziskládku se složením, na vzdálenost Příplatek k ceně za každý další započatý 1 km přes 1 km</t>
  </si>
  <si>
    <t>-1629844908</t>
  </si>
  <si>
    <t>https://podminky.urs.cz/item/CS_URS_2024_02/997013509</t>
  </si>
  <si>
    <t>2,0254*10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</si>
  <si>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</si>
  <si>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</si>
  <si>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1302489782</t>
  </si>
  <si>
    <t>https://podminky.urs.cz/item/CS_URS_2024_02/997013631</t>
  </si>
  <si>
    <t>998</t>
  </si>
  <si>
    <t>Přesun hmot</t>
  </si>
  <si>
    <t>22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</si>
  <si>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</si>
  <si>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</si>
  <si>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502538495</t>
  </si>
  <si>
    <t>https://podminky.urs.cz/item/CS_URS_2024_02/998018002</t>
  </si>
  <si>
    <t>PSV</t>
  </si>
  <si>
    <t>Práce a dodávky PSV</t>
  </si>
  <si>
    <t>721</t>
  </si>
  <si>
    <t>Zdravotechnika - vnitřní kanalizace</t>
  </si>
  <si>
    <t>23</t>
  </si>
  <si>
    <t>721171803</t>
  </si>
  <si>
    <t>Demontáž potrubí z novodurových trub odpadních nebo připojovacích do D 75</t>
  </si>
  <si>
    <t>m</t>
  </si>
  <si>
    <t>1614299832</t>
  </si>
  <si>
    <t>https://podminky.urs.cz/item/CS_URS_2024_02/721171803</t>
  </si>
  <si>
    <t>24</t>
  </si>
  <si>
    <t>721171905</t>
  </si>
  <si>
    <t>Opravy odpadního potrubí plastového vsazení odbočky do potrubí DN 110</t>
  </si>
  <si>
    <t>1204516870</t>
  </si>
  <si>
    <t>https://podminky.urs.cz/item/CS_URS_2024_02/721171905</t>
  </si>
  <si>
    <t>25</t>
  </si>
  <si>
    <t>721174043</t>
  </si>
  <si>
    <t>Potrubí z trub polypropylenových připojovací DN 50</t>
  </si>
  <si>
    <t>-859566721</t>
  </si>
  <si>
    <t>https://podminky.urs.cz/item/CS_URS_2024_02/721174043</t>
  </si>
  <si>
    <t>26</t>
  </si>
  <si>
    <t>721174044</t>
  </si>
  <si>
    <t>Potrubí z trub polypropylenových připojovací DN 75</t>
  </si>
  <si>
    <t>1835490073</t>
  </si>
  <si>
    <t>https://podminky.urs.cz/item/CS_URS_2024_02/721174044</t>
  </si>
  <si>
    <t>27</t>
  </si>
  <si>
    <t>721174045</t>
  </si>
  <si>
    <t>Potrubí z trub polypropylenových připojovací DN 110</t>
  </si>
  <si>
    <t>-952465716</t>
  </si>
  <si>
    <t>https://podminky.urs.cz/item/CS_URS_2024_02/721174045</t>
  </si>
  <si>
    <t>28</t>
  </si>
  <si>
    <t>721194105</t>
  </si>
  <si>
    <t>Vyměření přípojek na potrubí vyvedení a upevnění odpadních výpustek DN 50</t>
  </si>
  <si>
    <t>-1814005604</t>
  </si>
  <si>
    <t>https://podminky.urs.cz/item/CS_URS_2024_02/721194105</t>
  </si>
  <si>
    <t>29</t>
  </si>
  <si>
    <t>721194107</t>
  </si>
  <si>
    <t>Vyměření přípojek na potrubí vyvedení a upevnění odpadních výpustek DN 70</t>
  </si>
  <si>
    <t>1890034255</t>
  </si>
  <si>
    <t>https://podminky.urs.cz/item/CS_URS_2024_02/721194107</t>
  </si>
  <si>
    <t>30</t>
  </si>
  <si>
    <t>721194109</t>
  </si>
  <si>
    <t>Vyměření přípojek na potrubí vyvedení a upevnění odpadních výpustek DN 110</t>
  </si>
  <si>
    <t>619814684</t>
  </si>
  <si>
    <t>https://podminky.urs.cz/item/CS_URS_2024_02/721194109</t>
  </si>
  <si>
    <t>31</t>
  </si>
  <si>
    <t>721212121</t>
  </si>
  <si>
    <t>Odtokové sprchové žlaby se zápachovou uzávěrkou a krycím roštem délky 700 mm</t>
  </si>
  <si>
    <t>-1453793899</t>
  </si>
  <si>
    <t>https://podminky.urs.cz/item/CS_URS_2024_02/721212121</t>
  </si>
  <si>
    <t>32</t>
  </si>
  <si>
    <t>721290111</t>
  </si>
  <si>
    <t>Zkouška těsnosti kanalizace v objektech vodou do DN 125</t>
  </si>
  <si>
    <t>1410898502</t>
  </si>
  <si>
    <t>https://podminky.urs.cz/item/CS_URS_2024_02/721290111</t>
  </si>
  <si>
    <t>33</t>
  </si>
  <si>
    <t>998721102</t>
  </si>
  <si>
    <t>Přesun hmot pro vnitřní kanalizaci stanovený z hmotnosti přesunovaného materiálu vodorovná dopravní vzdálenost do 50 m základní v objektech výšky přes 6 do 12 m</t>
  </si>
  <si>
    <t>1412392509</t>
  </si>
  <si>
    <t>https://podminky.urs.cz/item/CS_URS_2024_02/998721102</t>
  </si>
  <si>
    <t>722</t>
  </si>
  <si>
    <t>Zdravotechnika - vnitřní vodovod</t>
  </si>
  <si>
    <t>34</t>
  </si>
  <si>
    <t>722170801</t>
  </si>
  <si>
    <t>Demontáž rozvodů vody z plastů do Ø 25 mm</t>
  </si>
  <si>
    <t>121407125</t>
  </si>
  <si>
    <t>https://podminky.urs.cz/item/CS_URS_2024_02/722170801</t>
  </si>
  <si>
    <t>35</t>
  </si>
  <si>
    <t>722174002</t>
  </si>
  <si>
    <t>Potrubí z plastových trubek z polypropylenu PPR svařovaných polyfúzně PN 16 (SDR 7,4) D 20 x 2,8</t>
  </si>
  <si>
    <t>-259516344</t>
  </si>
  <si>
    <t>https://podminky.urs.cz/item/CS_URS_2024_02/722174002</t>
  </si>
  <si>
    <t>36</t>
  </si>
  <si>
    <t>722174022</t>
  </si>
  <si>
    <t>Potrubí z plastových trubek z polypropylenu PPR svařovaných polyfúzně PN 20 (SDR 6) D 20 x 3,4</t>
  </si>
  <si>
    <t>-1008829184</t>
  </si>
  <si>
    <t>https://podminky.urs.cz/item/CS_URS_2024_02/722174022</t>
  </si>
  <si>
    <t>37</t>
  </si>
  <si>
    <t>722190401</t>
  </si>
  <si>
    <t>Zřízení přípojek na potrubí vyvedení a upevnění výpustek do DN 25</t>
  </si>
  <si>
    <t>1418994778</t>
  </si>
  <si>
    <t>https://podminky.urs.cz/item/CS_URS_2024_02/722190401</t>
  </si>
  <si>
    <t>38</t>
  </si>
  <si>
    <t>722220861</t>
  </si>
  <si>
    <t>Demontáž armatur závitových se dvěma závity do G 3/4</t>
  </si>
  <si>
    <t>-1123510467</t>
  </si>
  <si>
    <t>https://podminky.urs.cz/item/CS_URS_2024_02/722220861</t>
  </si>
  <si>
    <t>39</t>
  </si>
  <si>
    <t>722290246</t>
  </si>
  <si>
    <t>Zkoušky, proplach a desinfekce vodovodního potrubí zkoušky těsnosti vodovodního potrubí plastového do DN 40</t>
  </si>
  <si>
    <t>-998989458</t>
  </si>
  <si>
    <t>https://podminky.urs.cz/item/CS_URS_2024_02/722290246</t>
  </si>
  <si>
    <t>40</t>
  </si>
  <si>
    <t>998722102</t>
  </si>
  <si>
    <t>Přesun hmot pro vnitřní vodovod stanovený z hmotnosti přesunovaného materiálu vodorovná dopravní vzdálenost do 50 m základní v objektech výšky přes 6 do 12 m</t>
  </si>
  <si>
    <t>491120646</t>
  </si>
  <si>
    <t>https://podminky.urs.cz/item/CS_URS_2024_02/998722102</t>
  </si>
  <si>
    <t>725</t>
  </si>
  <si>
    <t>Zdravotechnika - zařizovací předměty</t>
  </si>
  <si>
    <t>41</t>
  </si>
  <si>
    <t>725110814</t>
  </si>
  <si>
    <t>Demontáž klozetů kombi</t>
  </si>
  <si>
    <t>soubor</t>
  </si>
  <si>
    <t>602179319</t>
  </si>
  <si>
    <t>https://podminky.urs.cz/item/CS_URS_2024_02/725110814</t>
  </si>
  <si>
    <t>42</t>
  </si>
  <si>
    <t>725119122</t>
  </si>
  <si>
    <t>Zařízení záchodů montáž klozetových mís kombi</t>
  </si>
  <si>
    <t>-1383486698</t>
  </si>
  <si>
    <t>https://podminky.urs.cz/item/CS_URS_2024_02/725119122</t>
  </si>
  <si>
    <t>43</t>
  </si>
  <si>
    <t>642342R00</t>
  </si>
  <si>
    <t>mísa keramická ke kombiklozetu bílá hluboké splachování odpad zadní 360x670x480mm včetně nádrže kombinovaného klozetu keramické se spodním napouštěním a splachovacím mechanismem bílé 365x185mm - vyvýšená</t>
  </si>
  <si>
    <t>-590823858</t>
  </si>
  <si>
    <t>44</t>
  </si>
  <si>
    <t>725210821</t>
  </si>
  <si>
    <t>Demontáž umyvadel bez výtokových armatur umyvadel</t>
  </si>
  <si>
    <t>194210940</t>
  </si>
  <si>
    <t>https://podminky.urs.cz/item/CS_URS_2024_02/725210821</t>
  </si>
  <si>
    <t>45</t>
  </si>
  <si>
    <t>725219102</t>
  </si>
  <si>
    <t>Umyvadla montáž umyvadel ostatních typů na šrouby</t>
  </si>
  <si>
    <t>-416978227</t>
  </si>
  <si>
    <t>https://podminky.urs.cz/item/CS_URS_2024_02/725219102</t>
  </si>
  <si>
    <t>46</t>
  </si>
  <si>
    <t>64211046</t>
  </si>
  <si>
    <t>umyvadlo keramické závěsné bílé š 600mm</t>
  </si>
  <si>
    <t>1901164817</t>
  </si>
  <si>
    <t>47</t>
  </si>
  <si>
    <t>725220842</t>
  </si>
  <si>
    <t>Demontáž van ocelových volně stojících</t>
  </si>
  <si>
    <t>688066712</t>
  </si>
  <si>
    <t>https://podminky.urs.cz/item/CS_URS_2024_02/725220842</t>
  </si>
  <si>
    <t>48</t>
  </si>
  <si>
    <t>725244313</t>
  </si>
  <si>
    <t>Sprchové dveře a zástěny zástěny sprchové do niky rámové se skleněnou výplní tl. 4 a 5 mm dveře posuvné jednodílné, na vaničku šířky 1200 mm</t>
  </si>
  <si>
    <t>-1342024325</t>
  </si>
  <si>
    <t>https://podminky.urs.cz/item/CS_URS_2024_02/725244313</t>
  </si>
  <si>
    <t>49</t>
  </si>
  <si>
    <t>725291668</t>
  </si>
  <si>
    <t>Montáž doplňků zařízení koupelen a záchodů madla invalidního rovného</t>
  </si>
  <si>
    <t>-10344136</t>
  </si>
  <si>
    <t>https://podminky.urs.cz/item/CS_URS_2024_02/725291668</t>
  </si>
  <si>
    <t>"KOU - dodat madla délky 400 mm"3</t>
  </si>
  <si>
    <t>50</t>
  </si>
  <si>
    <t>55147125</t>
  </si>
  <si>
    <t>madlo invalidní rovné nerez lesk 400mm</t>
  </si>
  <si>
    <t>451697061</t>
  </si>
  <si>
    <t>51</t>
  </si>
  <si>
    <t>725813111</t>
  </si>
  <si>
    <t>Ventily rohové bez připojovací trubičky nebo flexi hadičky G 1/2"</t>
  </si>
  <si>
    <t>730842439</t>
  </si>
  <si>
    <t>https://podminky.urs.cz/item/CS_URS_2024_02/725813111</t>
  </si>
  <si>
    <t>52</t>
  </si>
  <si>
    <t>725813112</t>
  </si>
  <si>
    <t>Ventily rohové bez připojovací trubičky nebo flexi hadičky pračkové G 3/4"</t>
  </si>
  <si>
    <t>1390008086</t>
  </si>
  <si>
    <t>https://podminky.urs.cz/item/CS_URS_2024_02/725813112</t>
  </si>
  <si>
    <t>53</t>
  </si>
  <si>
    <t>725820801</t>
  </si>
  <si>
    <t>Demontáž baterií nástěnných do G 3/4</t>
  </si>
  <si>
    <t>-277897120</t>
  </si>
  <si>
    <t>https://podminky.urs.cz/item/CS_URS_2024_02/725820801</t>
  </si>
  <si>
    <t>54</t>
  </si>
  <si>
    <t>725820802</t>
  </si>
  <si>
    <t>Demontáž baterií stojánkových do 1 otvoru</t>
  </si>
  <si>
    <t>-587319972</t>
  </si>
  <si>
    <t>https://podminky.urs.cz/item/CS_URS_2024_02/725820802</t>
  </si>
  <si>
    <t>55</t>
  </si>
  <si>
    <t>725829131</t>
  </si>
  <si>
    <t>Baterie umyvadlové montáž ostatních typů stojánkových G 1/2"</t>
  </si>
  <si>
    <t>-301374118</t>
  </si>
  <si>
    <t>https://podminky.urs.cz/item/CS_URS_2024_02/725829131</t>
  </si>
  <si>
    <t>56</t>
  </si>
  <si>
    <t>55143990</t>
  </si>
  <si>
    <t>baterie umyvadlová stojánková klasická bez výpusti otáčivé ústí 150mm</t>
  </si>
  <si>
    <t>-2143272296</t>
  </si>
  <si>
    <t>57</t>
  </si>
  <si>
    <t>725849411</t>
  </si>
  <si>
    <t>Baterie sprchové montáž nástěnných baterií s nastavitelnou výškou sprchy</t>
  </si>
  <si>
    <t>-387632744</t>
  </si>
  <si>
    <t>https://podminky.urs.cz/item/CS_URS_2024_02/725849411</t>
  </si>
  <si>
    <t>58</t>
  </si>
  <si>
    <t>55145403</t>
  </si>
  <si>
    <t>baterie sprchová s ruční sprchou 1/2"x150mm</t>
  </si>
  <si>
    <t>1085882127</t>
  </si>
  <si>
    <t>59</t>
  </si>
  <si>
    <t>55145003</t>
  </si>
  <si>
    <t>souprava sprchová komplet</t>
  </si>
  <si>
    <t>sada</t>
  </si>
  <si>
    <t>1282340963</t>
  </si>
  <si>
    <t>60</t>
  </si>
  <si>
    <t>725862113</t>
  </si>
  <si>
    <t>Zápachové uzávěrky zařizovacích předmětů pro dřezy s přípojkou pro pračku nebo myčku DN 40/50</t>
  </si>
  <si>
    <t>-1216770018</t>
  </si>
  <si>
    <t>https://podminky.urs.cz/item/CS_URS_2024_02/725862113</t>
  </si>
  <si>
    <t>61</t>
  </si>
  <si>
    <t>998725102</t>
  </si>
  <si>
    <t>Přesun hmot pro zařizovací předměty stanovený z hmotnosti přesunovaného materiálu vodorovná dopravní vzdálenost do 50 m základní v objektech výšky přes 6 do 12 m</t>
  </si>
  <si>
    <t>-2060844378</t>
  </si>
  <si>
    <t>https://podminky.urs.cz/item/CS_URS_2024_02/998725102</t>
  </si>
  <si>
    <t>763</t>
  </si>
  <si>
    <t>Konstrukce suché výstavby</t>
  </si>
  <si>
    <t>62</t>
  </si>
  <si>
    <t>763111331</t>
  </si>
  <si>
    <t>Příčka ze sádrokartonových desek s nosnou konstrukcí z jednoduchých ocelových profilů UW, CW jednoduše opláštěná deskou impregnovanou H2 tl. 12,5 mm, příčka tl. 75 mm, profil 50, s izolací, EI 30, Rw do 45 dB</t>
  </si>
  <si>
    <t>113991771</t>
  </si>
  <si>
    <t>https://podminky.urs.cz/item/CS_URS_2024_02/763111331</t>
  </si>
  <si>
    <t>1,9*2,64</t>
  </si>
  <si>
    <t>63</t>
  </si>
  <si>
    <t>763111712</t>
  </si>
  <si>
    <t>Příčka ze sádrokartonových desek ostatní konstrukce a práce na příčkách ze sádrokartonových desek kluzné napojení příčky ke stropu</t>
  </si>
  <si>
    <t>-1845867288</t>
  </si>
  <si>
    <t>https://podminky.urs.cz/item/CS_URS_2024_02/763111712</t>
  </si>
  <si>
    <t>64</t>
  </si>
  <si>
    <t>763111717</t>
  </si>
  <si>
    <t>Příčka ze sádrokartonových desek ostatní konstrukce a práce na příčkách ze sádrokartonových desek základní penetrační nátěr (oboustranný)</t>
  </si>
  <si>
    <t>1748096213</t>
  </si>
  <si>
    <t>https://podminky.urs.cz/item/CS_URS_2024_02/763111717</t>
  </si>
  <si>
    <t>65</t>
  </si>
  <si>
    <t>763111719</t>
  </si>
  <si>
    <t>Příčka ze sádrokartonových desek ostatní konstrukce a práce na příčkách ze sádrokartonových desek úprava styku příčky a podhledu (oboustranně) akrylátovým tmelem</t>
  </si>
  <si>
    <t>1996872267</t>
  </si>
  <si>
    <t>https://podminky.urs.cz/item/CS_URS_2024_02/763111719</t>
  </si>
  <si>
    <t>66</t>
  </si>
  <si>
    <t>763111751</t>
  </si>
  <si>
    <t>Příčka ze sádrokartonových desek Příplatek k cenám za plochu do 6 m2 jednotlivě</t>
  </si>
  <si>
    <t>253237508</t>
  </si>
  <si>
    <t>https://podminky.urs.cz/item/CS_URS_2024_02/763111751</t>
  </si>
  <si>
    <t>67</t>
  </si>
  <si>
    <t>763111762</t>
  </si>
  <si>
    <t>Příčka ze sádrokartonových desek Příplatek k cenám za zahuštění profilů u příček s nosnou konstrukcí z jednoduchých profilů na vzdálenost 41 cm</t>
  </si>
  <si>
    <t>630586190</t>
  </si>
  <si>
    <t>https://podminky.urs.cz/item/CS_URS_2024_02/763111762</t>
  </si>
  <si>
    <t>68</t>
  </si>
  <si>
    <t>763121422</t>
  </si>
  <si>
    <t>Stěna předsazená ze sádrokartonových desek s nosnou konstrukcí z ocelových profilů CW, UW jednoduše opláštěná deskou impregnovanou H2 tl. 12,5 mm bez izolace, EI 15, stěna tl. 62,5 mm, profil 50</t>
  </si>
  <si>
    <t>104884297</t>
  </si>
  <si>
    <t>https://podminky.urs.cz/item/CS_URS_2024_02/763121422</t>
  </si>
  <si>
    <t>(0,67+0,91+1,17+2,1)*2,64</t>
  </si>
  <si>
    <t>69</t>
  </si>
  <si>
    <t>763121711</t>
  </si>
  <si>
    <t>Stěna předsazená ze sádrokartonových desek ostatní konstrukce a práce na předsazených stěnách ze sádrokartonových desek dilatace</t>
  </si>
  <si>
    <t>-515480125</t>
  </si>
  <si>
    <t>https://podminky.urs.cz/item/CS_URS_2024_02/763121711</t>
  </si>
  <si>
    <t>2,64*2</t>
  </si>
  <si>
    <t>70</t>
  </si>
  <si>
    <t>763121714</t>
  </si>
  <si>
    <t>Stěna předsazená ze sádrokartonových desek ostatní konstrukce a práce na předsazených stěnách ze sádrokartonových desek základní penetrační nátěr</t>
  </si>
  <si>
    <t>-935710848</t>
  </si>
  <si>
    <t>https://podminky.urs.cz/item/CS_URS_2024_02/763121714</t>
  </si>
  <si>
    <t>71</t>
  </si>
  <si>
    <t>763121751</t>
  </si>
  <si>
    <t>Stěna předsazená ze sádrokartonových desek Příplatek k cenám za plochu do 6 m2 jednotlivě</t>
  </si>
  <si>
    <t>-1359502665</t>
  </si>
  <si>
    <t>https://podminky.urs.cz/item/CS_URS_2024_02/763121751</t>
  </si>
  <si>
    <t>72</t>
  </si>
  <si>
    <t>763131451</t>
  </si>
  <si>
    <t>Podhled ze sádrokartonových desek dvouvrstvá zavěšená spodní konstrukce z ocelových profilů CD, UD jednoduše opláštěná deskou impregnovanou H2, tl. 12,5 mm, bez izolace</t>
  </si>
  <si>
    <t>693871703</t>
  </si>
  <si>
    <t>https://podminky.urs.cz/item/CS_URS_2024_02/763131451</t>
  </si>
  <si>
    <t>"KOU"3,53</t>
  </si>
  <si>
    <t>73</t>
  </si>
  <si>
    <t>763131711</t>
  </si>
  <si>
    <t>Podhled ze sádrokartonových desek ostatní práce a konstrukce na podhledech ze sádrokartonových desek dilatace</t>
  </si>
  <si>
    <t>-591189747</t>
  </si>
  <si>
    <t>https://podminky.urs.cz/item/CS_URS_2024_02/763131711</t>
  </si>
  <si>
    <t>2*(1,90+2,1)</t>
  </si>
  <si>
    <t>74</t>
  </si>
  <si>
    <t>763131714</t>
  </si>
  <si>
    <t>Podhled ze sádrokartonových desek ostatní práce a konstrukce na podhledech ze sádrokartonových desek základní penetrační nátěr</t>
  </si>
  <si>
    <t>-80427147</t>
  </si>
  <si>
    <t>https://podminky.urs.cz/item/CS_URS_2024_02/763131714</t>
  </si>
  <si>
    <t>75</t>
  </si>
  <si>
    <t>763172324</t>
  </si>
  <si>
    <t>Montáž dvířek pro konstrukce ze sádrokartonových desek revizních jednoplášťových pro příčky a předsazené stěny velikost (šxv) 500 x 500 mm</t>
  </si>
  <si>
    <t>2031507683</t>
  </si>
  <si>
    <t>https://podminky.urs.cz/item/CS_URS_2024_02/763172324</t>
  </si>
  <si>
    <t>76</t>
  </si>
  <si>
    <t>56245705</t>
  </si>
  <si>
    <t>dvířka revizní 400x600 bílá</t>
  </si>
  <si>
    <t>1029915894</t>
  </si>
  <si>
    <t>77</t>
  </si>
  <si>
    <t>763181311</t>
  </si>
  <si>
    <t>Výplně otvorů konstrukcí ze sádrokartonových desek montáž zárubně kovové s konstrukcí jednokřídlové</t>
  </si>
  <si>
    <t>1424265480</t>
  </si>
  <si>
    <t>https://podminky.urs.cz/item/CS_URS_2024_02/763181311</t>
  </si>
  <si>
    <t>78</t>
  </si>
  <si>
    <t>55331590</t>
  </si>
  <si>
    <t>zárubeň jednokřídlá ocelová pro sádrokartonové příčky tl stěny 75-100mm rozměru 800/1970, 2100mm</t>
  </si>
  <si>
    <t>-1161998567</t>
  </si>
  <si>
    <t>79</t>
  </si>
  <si>
    <t>763181411</t>
  </si>
  <si>
    <t>Výplně otvorů konstrukcí ze sádrokartonových desek ztužující výplň otvoru pro dveře s CW a UW profilem, výšky příčky do 2,60 m</t>
  </si>
  <si>
    <t>-1994851235</t>
  </si>
  <si>
    <t>https://podminky.urs.cz/item/CS_URS_2024_02/763181411</t>
  </si>
  <si>
    <t>80</t>
  </si>
  <si>
    <t>998763101</t>
  </si>
  <si>
    <t>Přesun hmot pro dřevostavby stanovený z hmotnosti přesunovaného materiálu vodorovná dopravní vzdálenost do 50 m základní v objektech výšky přes 6 do 12 m</t>
  </si>
  <si>
    <t>1428696501</t>
  </si>
  <si>
    <t>https://podminky.urs.cz/item/CS_URS_2024_02/998763101</t>
  </si>
  <si>
    <t>766</t>
  </si>
  <si>
    <t>Konstrukce truhlářské</t>
  </si>
  <si>
    <t>81</t>
  </si>
  <si>
    <t>766491851</t>
  </si>
  <si>
    <t>Demontáž ostatních truhlářských konstrukcí prahů dveří jednokřídlových</t>
  </si>
  <si>
    <t>925971103</t>
  </si>
  <si>
    <t>https://podminky.urs.cz/item/CS_URS_2024_02/766491851</t>
  </si>
  <si>
    <t>"vstupní dveře"1</t>
  </si>
  <si>
    <t>82</t>
  </si>
  <si>
    <t>766660001</t>
  </si>
  <si>
    <t>Montáž dveřních křídel dřevěných nebo plastových otevíravých do ocelové zárubně povrchově upravených jednokřídlových, šířky do 800 mm</t>
  </si>
  <si>
    <t>-336920168</t>
  </si>
  <si>
    <t>https://podminky.urs.cz/item/CS_URS_2024_02/766660001</t>
  </si>
  <si>
    <t>83</t>
  </si>
  <si>
    <t>61161002</t>
  </si>
  <si>
    <t>dveře jednokřídlé voštinové povrch lakovaný plné 800x1970-2100mm</t>
  </si>
  <si>
    <t>197894810</t>
  </si>
  <si>
    <t>84</t>
  </si>
  <si>
    <t>61161008</t>
  </si>
  <si>
    <t>dveře jednokřídlé voštinové povrch lakovaný částečně prosklené 800x1970-2100mm</t>
  </si>
  <si>
    <t>-1545582739</t>
  </si>
  <si>
    <t>85</t>
  </si>
  <si>
    <t>54914622</t>
  </si>
  <si>
    <t>kování dveřní vrchní klika včetně štítu a montážního materiálu BB 72 matný nikl</t>
  </si>
  <si>
    <t>192105493</t>
  </si>
  <si>
    <t>86</t>
  </si>
  <si>
    <t>766660021</t>
  </si>
  <si>
    <t>Montáž dveřních křídel dřevěných nebo plastových otevíravých do ocelové zárubně protipožárních jednokřídlových, šířky do 800 mm</t>
  </si>
  <si>
    <t>-1481205991</t>
  </si>
  <si>
    <t>https://podminky.urs.cz/item/CS_URS_2024_02/766660021</t>
  </si>
  <si>
    <t>87</t>
  </si>
  <si>
    <t>61162038</t>
  </si>
  <si>
    <t>dveře jednokřídlé dřevotřískové protipožární EI (EW) 30 D3 povrch fóliový plné 800x1970-2100mm</t>
  </si>
  <si>
    <t>231612034</t>
  </si>
  <si>
    <t>88</t>
  </si>
  <si>
    <t>54914133</t>
  </si>
  <si>
    <t>kování bezpečnostní koule/klika RC3</t>
  </si>
  <si>
    <t>-1672938676</t>
  </si>
  <si>
    <t>89</t>
  </si>
  <si>
    <t>54964102</t>
  </si>
  <si>
    <t>vložka cylindrická 29+40</t>
  </si>
  <si>
    <t>-406122428</t>
  </si>
  <si>
    <t>90</t>
  </si>
  <si>
    <t>54915552</t>
  </si>
  <si>
    <t>kukátko-průhledítko panoramatické chrom/mosaz se jmenovkou</t>
  </si>
  <si>
    <t>-1848993710</t>
  </si>
  <si>
    <t>91</t>
  </si>
  <si>
    <t>766691914</t>
  </si>
  <si>
    <t>Ostatní práce vyvěšení nebo zavěšení křídel dřevěných dveřních, plochy do 2 m2</t>
  </si>
  <si>
    <t>-51474121</t>
  </si>
  <si>
    <t>https://podminky.urs.cz/item/CS_URS_2024_02/766691914</t>
  </si>
  <si>
    <t>92</t>
  </si>
  <si>
    <t>766695212</t>
  </si>
  <si>
    <t>Montáž ostatních truhlářských konstrukcí prahů dveří jednokřídlových, šířky do 100 mm</t>
  </si>
  <si>
    <t>627578326</t>
  </si>
  <si>
    <t>https://podminky.urs.cz/item/CS_URS_2024_02/766695212</t>
  </si>
  <si>
    <t>93</t>
  </si>
  <si>
    <t>61187156</t>
  </si>
  <si>
    <t>práh dveřní dřevěný dubový tl 20mm dl 820mm š 100mm</t>
  </si>
  <si>
    <t>-1555858703</t>
  </si>
  <si>
    <t>94</t>
  </si>
  <si>
    <t>766812830</t>
  </si>
  <si>
    <t>Demontáž kuchyňských linek dřevěných nebo kovových včetně skříněk uchycených na stěně, délky přes 1500 do 1800 mm</t>
  </si>
  <si>
    <t>1700246838</t>
  </si>
  <si>
    <t>https://podminky.urs.cz/item/CS_URS_2024_02/766812830</t>
  </si>
  <si>
    <t>95</t>
  </si>
  <si>
    <t>766825811</t>
  </si>
  <si>
    <t>Demontáž nábytku vestavěného skříní jednokřídlových</t>
  </si>
  <si>
    <t>-1950443626</t>
  </si>
  <si>
    <t>https://podminky.urs.cz/item/CS_URS_2024_02/766825811</t>
  </si>
  <si>
    <t>96</t>
  </si>
  <si>
    <t>766825821</t>
  </si>
  <si>
    <t>Demontáž nábytku vestavěného skříní dvoukřídlových</t>
  </si>
  <si>
    <t>1266020401</t>
  </si>
  <si>
    <t>https://podminky.urs.cz/item/CS_URS_2024_02/766825821</t>
  </si>
  <si>
    <t>97</t>
  </si>
  <si>
    <t>KL180</t>
  </si>
  <si>
    <t>Dodávka a montáž kuchyňské linky včetně dřezu a stojánkové baterie - dle výběru investora</t>
  </si>
  <si>
    <t>soub</t>
  </si>
  <si>
    <t>-1180871840</t>
  </si>
  <si>
    <t>98</t>
  </si>
  <si>
    <t>KL180DIG</t>
  </si>
  <si>
    <t>Dodávka a montáž nerezové digestoře s uhlíkovým filtrem - dle výběru investora</t>
  </si>
  <si>
    <t>1864948679</t>
  </si>
  <si>
    <t>99</t>
  </si>
  <si>
    <t>KL180ET</t>
  </si>
  <si>
    <t>Dodávka a montáž elektrické trouby - dle výběru investora</t>
  </si>
  <si>
    <t>-187031263</t>
  </si>
  <si>
    <t>100</t>
  </si>
  <si>
    <t>KL180VD</t>
  </si>
  <si>
    <t>Dodávka a montáž sklokeramické varné desky - dle výběru investora</t>
  </si>
  <si>
    <t>-1127287594</t>
  </si>
  <si>
    <t>101</t>
  </si>
  <si>
    <t>998766102</t>
  </si>
  <si>
    <t>Přesun hmot pro konstrukce truhlářské stanovený z hmotnosti přesunovaného materiálu vodorovná dopravní vzdálenost do 50 m základní v objektech výšky přes 6 do 12 m</t>
  </si>
  <si>
    <t>2043731865</t>
  </si>
  <si>
    <t>https://podminky.urs.cz/item/CS_URS_2024_02/998766102</t>
  </si>
  <si>
    <t>771</t>
  </si>
  <si>
    <t>Podlahy z dlaždic</t>
  </si>
  <si>
    <t>102</t>
  </si>
  <si>
    <t>771111011</t>
  </si>
  <si>
    <t>Příprava podkladu před provedením dlažby vysátí podlah</t>
  </si>
  <si>
    <t>-505769322</t>
  </si>
  <si>
    <t>https://podminky.urs.cz/item/CS_URS_2024_02/771111011</t>
  </si>
  <si>
    <t>"KOU+WC"3,53</t>
  </si>
  <si>
    <t>103</t>
  </si>
  <si>
    <t>771121011</t>
  </si>
  <si>
    <t>Příprava podkladu před provedením dlažby nátěr penetrační na podlahu</t>
  </si>
  <si>
    <t>1346777892</t>
  </si>
  <si>
    <t>https://podminky.urs.cz/item/CS_URS_2024_02/771121011</t>
  </si>
  <si>
    <t>104</t>
  </si>
  <si>
    <t>771151022</t>
  </si>
  <si>
    <t>Příprava podkladu před provedením dlažby samonivelační stěrka min. pevnosti 30 MPa, tloušťky přes 3 do 5 mm</t>
  </si>
  <si>
    <t>1356718225</t>
  </si>
  <si>
    <t>https://podminky.urs.cz/item/CS_URS_2024_02/771151022</t>
  </si>
  <si>
    <t>105</t>
  </si>
  <si>
    <t>771474113</t>
  </si>
  <si>
    <t>Montáž soklů z dlaždic keramických lepených cementovým flexibilním lepidlem rovných, výšky přes 90 do 120 mm</t>
  </si>
  <si>
    <t>257612494</t>
  </si>
  <si>
    <t>https://podminky.urs.cz/item/CS_URS_2024_02/771474113</t>
  </si>
  <si>
    <t>"sokl sprchového kout vnitřní a vrchní"1,17*2</t>
  </si>
  <si>
    <t>106</t>
  </si>
  <si>
    <t>771474114</t>
  </si>
  <si>
    <t>Montáž soklů z dlaždic keramických lepených cementovým flexibilním lepidlem rovných, výšky přes 120 do 150 mm</t>
  </si>
  <si>
    <t>-448844914</t>
  </si>
  <si>
    <t>https://podminky.urs.cz/item/CS_URS_2024_02/771474114</t>
  </si>
  <si>
    <t>"sokl sprchového koutu vnější"1,17</t>
  </si>
  <si>
    <t>107</t>
  </si>
  <si>
    <t>59761166</t>
  </si>
  <si>
    <t>dlažba keramická slinutá mrazuvzdorná R10/A povrch hladký/matný tl do 10mm přes 9 do 12ks/m2</t>
  </si>
  <si>
    <t>322779096</t>
  </si>
  <si>
    <t>"sokl"1,17*(0,1+0,1+0,15)</t>
  </si>
  <si>
    <t>"plocha"3,47*0</t>
  </si>
  <si>
    <t>0,4095*1,1 'Přepočtené koeficientem množství</t>
  </si>
  <si>
    <t>108</t>
  </si>
  <si>
    <t>771574416</t>
  </si>
  <si>
    <t>Montáž podlah z dlaždic keramických lepených cementovým flexibilním lepidlem hladkých, tloušťky do 10 mm přes 9 do 12 ks/m2</t>
  </si>
  <si>
    <t>-1019677782</t>
  </si>
  <si>
    <t>https://podminky.urs.cz/item/CS_URS_2024_02/771574416</t>
  </si>
  <si>
    <t>109</t>
  </si>
  <si>
    <t>1910100155</t>
  </si>
  <si>
    <t>3,53*1,1 'Přepočtené koeficientem množství</t>
  </si>
  <si>
    <t>110</t>
  </si>
  <si>
    <t>771591112</t>
  </si>
  <si>
    <t>Izolace podlahy pod dlažbu nátěrem nebo stěrkou ve dvou vrstvách</t>
  </si>
  <si>
    <t>1005562110</t>
  </si>
  <si>
    <t>https://podminky.urs.cz/item/CS_URS_2024_02/771591112</t>
  </si>
  <si>
    <t>"KOU - sprchový kout"0,71*1,23</t>
  </si>
  <si>
    <t>111</t>
  </si>
  <si>
    <t>771591264</t>
  </si>
  <si>
    <t>Izolace podlahy pod dlažbu těsnícími izolačními pásy mezi podlahou a stěnu</t>
  </si>
  <si>
    <t>-1050533492</t>
  </si>
  <si>
    <t>https://podminky.urs.cz/item/CS_URS_2024_02/771591264</t>
  </si>
  <si>
    <t>"KOU - sprchový kout"2*(0,71+1,23)</t>
  </si>
  <si>
    <t>112</t>
  </si>
  <si>
    <t>771592011</t>
  </si>
  <si>
    <t>Čištění vnitřních ploch po položení dlažby podlah nebo schodišť chemickými prostředky</t>
  </si>
  <si>
    <t>2051915490</t>
  </si>
  <si>
    <t>https://podminky.urs.cz/item/CS_URS_2024_02/771592011</t>
  </si>
  <si>
    <t>113</t>
  </si>
  <si>
    <t>998771102</t>
  </si>
  <si>
    <t>Přesun hmot pro podlahy z dlaždic stanovený z hmotnosti přesunovaného materiálu vodorovná dopravní vzdálenost do 50 m základní v objektech výšky přes 6 do 12 m</t>
  </si>
  <si>
    <t>824537550</t>
  </si>
  <si>
    <t>https://podminky.urs.cz/item/CS_URS_2024_02/998771102</t>
  </si>
  <si>
    <t>775</t>
  </si>
  <si>
    <t>Podlahy skládané</t>
  </si>
  <si>
    <t>776</t>
  </si>
  <si>
    <t>Podlahy povlakové</t>
  </si>
  <si>
    <t>114</t>
  </si>
  <si>
    <t>776111116</t>
  </si>
  <si>
    <t>Příprava podkladu povlakových podlah a stěn broušení podlah stávajícího podkladu pro odstranění lepidla (po starých krytinách)</t>
  </si>
  <si>
    <t>1717875314</t>
  </si>
  <si>
    <t>https://podminky.urs.cz/item/CS_URS_2024_02/776111116</t>
  </si>
  <si>
    <t>"PŘ"3,59</t>
  </si>
  <si>
    <t>"KOUP"2,14</t>
  </si>
  <si>
    <t>"WC"1,05</t>
  </si>
  <si>
    <t>115</t>
  </si>
  <si>
    <t>776111311</t>
  </si>
  <si>
    <t>Příprava podkladu povlakových podlah a stěn vysátí podlah</t>
  </si>
  <si>
    <t>-180997573</t>
  </si>
  <si>
    <t>https://podminky.urs.cz/item/CS_URS_2024_02/776111311</t>
  </si>
  <si>
    <t>"KOUP"0</t>
  </si>
  <si>
    <t>"WC"0</t>
  </si>
  <si>
    <t>116</t>
  </si>
  <si>
    <t>776121112</t>
  </si>
  <si>
    <t>Příprava podkladu povlakových podlah a stěn penetrace vodou ředitelná podlah</t>
  </si>
  <si>
    <t>1142512515</t>
  </si>
  <si>
    <t>https://podminky.urs.cz/item/CS_URS_2024_02/776121112</t>
  </si>
  <si>
    <t>117</t>
  </si>
  <si>
    <t>776141121</t>
  </si>
  <si>
    <t>Příprava podkladu povlakových podlah a stěn vyrovnání samonivelační stěrkou podlah min.pevnosti 30 MPa, tloušťky do 3 mm</t>
  </si>
  <si>
    <t>1794786220</t>
  </si>
  <si>
    <t>https://podminky.urs.cz/item/CS_URS_2024_02/776141121</t>
  </si>
  <si>
    <t>118</t>
  </si>
  <si>
    <t>776201811</t>
  </si>
  <si>
    <t>Demontáž povlakových podlahovin lepených ručně bez podložky</t>
  </si>
  <si>
    <t>-1580172001</t>
  </si>
  <si>
    <t>https://podminky.urs.cz/item/CS_URS_2024_02/776201811</t>
  </si>
  <si>
    <t>119</t>
  </si>
  <si>
    <t>776221111</t>
  </si>
  <si>
    <t>Montáž podlahovin z PVC lepením standardním lepidlem z pásů</t>
  </si>
  <si>
    <t>528506709</t>
  </si>
  <si>
    <t>https://podminky.urs.cz/item/CS_URS_2024_02/776221111</t>
  </si>
  <si>
    <t>120</t>
  </si>
  <si>
    <t>28412285</t>
  </si>
  <si>
    <t>krytina podlahová heterogenní tl 2mm</t>
  </si>
  <si>
    <t>1570518649</t>
  </si>
  <si>
    <t>121</t>
  </si>
  <si>
    <t>776223112</t>
  </si>
  <si>
    <t>Montáž podlahovin z PVC spoj podlah svařováním za studena</t>
  </si>
  <si>
    <t>-295325852</t>
  </si>
  <si>
    <t>https://podminky.urs.cz/item/CS_URS_2024_02/776223112</t>
  </si>
  <si>
    <t>23,632/1,5</t>
  </si>
  <si>
    <t>122</t>
  </si>
  <si>
    <t>776410811</t>
  </si>
  <si>
    <t>Demontáž soklíků nebo lišt pryžových nebo plastových</t>
  </si>
  <si>
    <t>1160430340</t>
  </si>
  <si>
    <t>https://podminky.urs.cz/item/CS_URS_2024_02/776410811</t>
  </si>
  <si>
    <t>"PŘ"7,74-0,8*2-0,6</t>
  </si>
  <si>
    <t>"POK1"19,84-0,8*2</t>
  </si>
  <si>
    <t>"KOUP"5,96-0,6-0,7*2</t>
  </si>
  <si>
    <t>"WC"4,12-0,6</t>
  </si>
  <si>
    <t>123</t>
  </si>
  <si>
    <t>776421111</t>
  </si>
  <si>
    <t>Montáž lišt obvodových lepených</t>
  </si>
  <si>
    <t>-2114010470</t>
  </si>
  <si>
    <t>https://podminky.urs.cz/item/CS_URS_2024_02/776421111</t>
  </si>
  <si>
    <t>"PŘ"7,65-0,8*3</t>
  </si>
  <si>
    <t>"POK1"19,84-0,8</t>
  </si>
  <si>
    <t>"KU"0</t>
  </si>
  <si>
    <t>124</t>
  </si>
  <si>
    <t>28411003</t>
  </si>
  <si>
    <t>lišta soklová PVC 30x30mm</t>
  </si>
  <si>
    <t>1864320770</t>
  </si>
  <si>
    <t>24,29*1,02 'Přepočtené koeficientem množství</t>
  </si>
  <si>
    <t>125</t>
  </si>
  <si>
    <t>776421312</t>
  </si>
  <si>
    <t>Montáž lišt přechodových šroubovaných</t>
  </si>
  <si>
    <t>-1721065852</t>
  </si>
  <si>
    <t>https://podminky.urs.cz/item/CS_URS_2024_02/776421312</t>
  </si>
  <si>
    <t>"PŘ-KOUP"0,8</t>
  </si>
  <si>
    <t>"PŘ-POK1"0,8</t>
  </si>
  <si>
    <t>126</t>
  </si>
  <si>
    <t>55343110</t>
  </si>
  <si>
    <t>profil přechodový Al narážecí 30mm stříbro</t>
  </si>
  <si>
    <t>-1342324230</t>
  </si>
  <si>
    <t>127</t>
  </si>
  <si>
    <t>998776102</t>
  </si>
  <si>
    <t>Přesun hmot pro podlahy povlakové stanovený z hmotnosti přesunovaného materiálu vodorovná dopravní vzdálenost do 50 m základní v objektech výšky přes 6 do 12 m</t>
  </si>
  <si>
    <t>-597169007</t>
  </si>
  <si>
    <t>https://podminky.urs.cz/item/CS_URS_2024_02/998776102</t>
  </si>
  <si>
    <t>781</t>
  </si>
  <si>
    <t>Dokončovací práce - obklady</t>
  </si>
  <si>
    <t>128</t>
  </si>
  <si>
    <t>781121011</t>
  </si>
  <si>
    <t>Příprava podkladu před provedením obkladu nátěr penetrační na stěnu</t>
  </si>
  <si>
    <t>399283774</t>
  </si>
  <si>
    <t>https://podminky.urs.cz/item/CS_URS_2024_02/781121011</t>
  </si>
  <si>
    <t>"KOU"(8,0)*2,64-0,9*2,0</t>
  </si>
  <si>
    <t>"KU"(0,6+2,39+0,6)*0,6</t>
  </si>
  <si>
    <t>129</t>
  </si>
  <si>
    <t>781131112</t>
  </si>
  <si>
    <t>Izolace stěny pod obklad izolace nátěrem nebo stěrkou ve dvou vrstvách</t>
  </si>
  <si>
    <t>-975721908</t>
  </si>
  <si>
    <t>https://podminky.urs.cz/item/CS_URS_2024_02/781131112</t>
  </si>
  <si>
    <t>"KOU - sprchový kout"(1,2+0,71+0,9725)*2,64</t>
  </si>
  <si>
    <t>130</t>
  </si>
  <si>
    <t>781131232</t>
  </si>
  <si>
    <t>Izolace stěny pod obklad izolace těsnícími izolačními pásy pro styčné nebo dilatační spáry</t>
  </si>
  <si>
    <t>-1829077876</t>
  </si>
  <si>
    <t>https://podminky.urs.cz/item/CS_URS_2024_02/781131232</t>
  </si>
  <si>
    <t>"KOU"2,64*2+0,1*2</t>
  </si>
  <si>
    <t>131</t>
  </si>
  <si>
    <t>781474113</t>
  </si>
  <si>
    <t>Montáž keramických obkladů stěn lepených cementovým flexibilním lepidlem hladkých přes 12 do 19 ks/m2</t>
  </si>
  <si>
    <t>-2126513692</t>
  </si>
  <si>
    <t>https://podminky.urs.cz/item/CS_URS_2024_02/781474113</t>
  </si>
  <si>
    <t>132</t>
  </si>
  <si>
    <t>59761701</t>
  </si>
  <si>
    <t>obklad keramický nemrazuvzdorný povrch hladký/lesklý tl do 10mm přes 12 do 19ks/m2</t>
  </si>
  <si>
    <t>2019292721</t>
  </si>
  <si>
    <t>21,474*1,1 'Přepočtené koeficientem množství</t>
  </si>
  <si>
    <t>133</t>
  </si>
  <si>
    <t>781491021</t>
  </si>
  <si>
    <t>Montáž zrcadel lepených silikonovým tmelem na keramický obklad, plochy do 1 m2</t>
  </si>
  <si>
    <t>-728236979</t>
  </si>
  <si>
    <t>https://podminky.urs.cz/item/CS_URS_2024_02/781491021</t>
  </si>
  <si>
    <t>134</t>
  </si>
  <si>
    <t>ZRC</t>
  </si>
  <si>
    <t>Zrcadlo se svítidlem - dle výběru investora</t>
  </si>
  <si>
    <t>-741955066</t>
  </si>
  <si>
    <t>135</t>
  </si>
  <si>
    <t>781492251</t>
  </si>
  <si>
    <t>Obklad - dokončující práce montáž profilu lepeného flexibilním cementovým lepidlem ukončovacího</t>
  </si>
  <si>
    <t>-179108704</t>
  </si>
  <si>
    <t>https://podminky.urs.cz/item/CS_URS_2024_02/781492251</t>
  </si>
  <si>
    <t>"KU"0,6*2</t>
  </si>
  <si>
    <t>"KOUP"2,64+1,23*2</t>
  </si>
  <si>
    <t>136</t>
  </si>
  <si>
    <t>19416008</t>
  </si>
  <si>
    <t>lišta ukončovací hliníková 10mm</t>
  </si>
  <si>
    <t>-2106087904</t>
  </si>
  <si>
    <t>6,3*1,05 'Přepočtené koeficientem množství</t>
  </si>
  <si>
    <t>137</t>
  </si>
  <si>
    <t>781495115</t>
  </si>
  <si>
    <t>Obklad - dokončující práce ostatní práce spárování silikonem</t>
  </si>
  <si>
    <t>734104168</t>
  </si>
  <si>
    <t>https://podminky.urs.cz/item/CS_URS_2024_02/781495115</t>
  </si>
  <si>
    <t>"KU"(0,6)*2</t>
  </si>
  <si>
    <t>"KOU"2,64*5+1,17*2</t>
  </si>
  <si>
    <t>138</t>
  </si>
  <si>
    <t>781495211</t>
  </si>
  <si>
    <t>Čištění vnitřních ploch po provedení obkladu stěn chemickými prostředky</t>
  </si>
  <si>
    <t>-1718597145</t>
  </si>
  <si>
    <t>https://podminky.urs.cz/item/CS_URS_2024_02/781495211</t>
  </si>
  <si>
    <t>139</t>
  </si>
  <si>
    <t>998781102</t>
  </si>
  <si>
    <t>Přesun hmot pro obklady keramické stanovený z hmotnosti přesunovaného materiálu vodorovná dopravní vzdálenost do 50 m základní v objektech výšky přes 6 do 12 m</t>
  </si>
  <si>
    <t>-39746466</t>
  </si>
  <si>
    <t>https://podminky.urs.cz/item/CS_URS_2024_02/998781102</t>
  </si>
  <si>
    <t>783</t>
  </si>
  <si>
    <t>Dokončovací práce - nátěry</t>
  </si>
  <si>
    <t>140</t>
  </si>
  <si>
    <t>783301311</t>
  </si>
  <si>
    <t>Příprava podkladu zámečnických konstrukcí před provedením nátěru odmaštění odmašťovačem vodou ředitelným</t>
  </si>
  <si>
    <t>-1459659325</t>
  </si>
  <si>
    <t>https://podminky.urs.cz/item/CS_URS_2024_02/783301311</t>
  </si>
  <si>
    <t>"zárubně vchodové"4,8*0,24</t>
  </si>
  <si>
    <t>"zárubně PŘ-KOU"4,8*0,24</t>
  </si>
  <si>
    <t>"zárubně PŘ-POK1"4,8*0,24</t>
  </si>
  <si>
    <t>141</t>
  </si>
  <si>
    <t>783315101</t>
  </si>
  <si>
    <t>Mezinátěr zámečnických konstrukcí jednonásobný syntetický standardní</t>
  </si>
  <si>
    <t>-1262393590</t>
  </si>
  <si>
    <t>https://podminky.urs.cz/item/CS_URS_2024_02/783315101</t>
  </si>
  <si>
    <t>142</t>
  </si>
  <si>
    <t>783317101</t>
  </si>
  <si>
    <t>Krycí nátěr (email) zámečnických konstrukcí jednonásobný syntetický standardní</t>
  </si>
  <si>
    <t>1402503842</t>
  </si>
  <si>
    <t>https://podminky.urs.cz/item/CS_URS_2024_02/783317101</t>
  </si>
  <si>
    <t>143</t>
  </si>
  <si>
    <t>783601307</t>
  </si>
  <si>
    <t>Příprava podkladu otopných těles před provedením nátěrů žebrových trub odmaštěním rozpouštědlovým</t>
  </si>
  <si>
    <t>1664531468</t>
  </si>
  <si>
    <t>https://podminky.urs.cz/item/CS_URS_2024_02/783601307</t>
  </si>
  <si>
    <t>"POK1"15*0,165</t>
  </si>
  <si>
    <t>144</t>
  </si>
  <si>
    <t>783601715</t>
  </si>
  <si>
    <t>Příprava podkladu armatur a kovových potrubí před provedením nátěru potrubí do DN 50 mm odmaštěním, odmašťovačem ředidlovým</t>
  </si>
  <si>
    <t>488234614</t>
  </si>
  <si>
    <t>https://podminky.urs.cz/item/CS_URS_2024_02/783601715</t>
  </si>
  <si>
    <t>"potrubí UT"</t>
  </si>
  <si>
    <t>"POK1"2,64*2+1,2*2</t>
  </si>
  <si>
    <t>145</t>
  </si>
  <si>
    <t>783615551</t>
  </si>
  <si>
    <t>Mezinátěr armatur a kovových potrubí potrubí do DN 50 mm syntetický standardní</t>
  </si>
  <si>
    <t>1991749786</t>
  </si>
  <si>
    <t>https://podminky.urs.cz/item/CS_URS_2024_02/783615551</t>
  </si>
  <si>
    <t>146</t>
  </si>
  <si>
    <t>783617117</t>
  </si>
  <si>
    <t>Krycí nátěr (email) otopných těles článkových dvojnásobný syntetický</t>
  </si>
  <si>
    <t>799671895</t>
  </si>
  <si>
    <t>https://podminky.urs.cz/item/CS_URS_2024_02/783617117</t>
  </si>
  <si>
    <t>147</t>
  </si>
  <si>
    <t>783617611</t>
  </si>
  <si>
    <t>Krycí nátěr (email) armatur a kovových potrubí potrubí do DN 50 mm dvojnásobný syntetický standardní</t>
  </si>
  <si>
    <t>-1024420710</t>
  </si>
  <si>
    <t>https://podminky.urs.cz/item/CS_URS_2024_02/783617611</t>
  </si>
  <si>
    <t>148</t>
  </si>
  <si>
    <t>783622111</t>
  </si>
  <si>
    <t>Tmelení otopných těles včetně přebroušení tmelených míst článkových, tmelem disperzním akrylátovým nebo latexovým</t>
  </si>
  <si>
    <t>-823809464</t>
  </si>
  <si>
    <t>https://podminky.urs.cz/item/CS_URS_2024_02/783622111</t>
  </si>
  <si>
    <t>149</t>
  </si>
  <si>
    <t>783622331</t>
  </si>
  <si>
    <t>Tmelení armatur a kovových potrubí včetně přebroušení tmelených míst potrubí do DN 50 mm, tmelem disperzním akrylátovým nebo latexovým</t>
  </si>
  <si>
    <t>1848880165</t>
  </si>
  <si>
    <t>https://podminky.urs.cz/item/CS_URS_2024_02/783622331</t>
  </si>
  <si>
    <t>784</t>
  </si>
  <si>
    <t>Dokončovací práce - malby a tapety</t>
  </si>
  <si>
    <t>150</t>
  </si>
  <si>
    <t>784121001</t>
  </si>
  <si>
    <t>Oškrabání malby v místnostech výšky do 3,80 m</t>
  </si>
  <si>
    <t>406922964</t>
  </si>
  <si>
    <t>https://podminky.urs.cz/item/CS_URS_2024_02/784121001</t>
  </si>
  <si>
    <t>"PŘ"3,51*4</t>
  </si>
  <si>
    <t>"POK1"20,04*4</t>
  </si>
  <si>
    <t>"KU"4,06*4*0</t>
  </si>
  <si>
    <t>"KOUP+WC"3,53*0</t>
  </si>
  <si>
    <t>"Společná chodba po výměně zárubní"3,0</t>
  </si>
  <si>
    <t>151</t>
  </si>
  <si>
    <t>784181121</t>
  </si>
  <si>
    <t>Penetrace podkladu jednonásobná hloubková akrylátová bezbarvá v místnostech výšky do 3,80 m</t>
  </si>
  <si>
    <t>-341114167</t>
  </si>
  <si>
    <t>https://podminky.urs.cz/item/CS_URS_2024_02/784181121</t>
  </si>
  <si>
    <t>152</t>
  </si>
  <si>
    <t>784221101</t>
  </si>
  <si>
    <t>Malby z malířských směsí otěruvzdorných za sucha dvojnásobné, bílé za sucha otěruvzdorné dobře v místnostech výšky do 3,80 m</t>
  </si>
  <si>
    <t>-295311919</t>
  </si>
  <si>
    <t>https://podminky.urs.cz/item/CS_URS_2024_02/784221101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</si>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</sst>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721174045" TargetMode="External"/><Relationship Id="rId117" Type="http://schemas.openxmlformats.org/officeDocument/2006/relationships/hyperlink" Target="https://podminky.urs.cz/item/CS_URS_2024_02/783617117" TargetMode="External"/><Relationship Id="rId21" Type="http://schemas.openxmlformats.org/officeDocument/2006/relationships/hyperlink" Target="https://podminky.urs.cz/item/CS_URS_2024_02/998018002" TargetMode="External"/><Relationship Id="rId42" Type="http://schemas.openxmlformats.org/officeDocument/2006/relationships/hyperlink" Target="https://podminky.urs.cz/item/CS_URS_2024_02/725210821" TargetMode="External"/><Relationship Id="rId47" Type="http://schemas.openxmlformats.org/officeDocument/2006/relationships/hyperlink" Target="https://podminky.urs.cz/item/CS_URS_2024_02/725813111" TargetMode="External"/><Relationship Id="rId63" Type="http://schemas.openxmlformats.org/officeDocument/2006/relationships/hyperlink" Target="https://podminky.urs.cz/item/CS_URS_2024_02/763121714" TargetMode="External"/><Relationship Id="rId68" Type="http://schemas.openxmlformats.org/officeDocument/2006/relationships/hyperlink" Target="https://podminky.urs.cz/item/CS_URS_2024_02/763172324" TargetMode="External"/><Relationship Id="rId84" Type="http://schemas.openxmlformats.org/officeDocument/2006/relationships/hyperlink" Target="https://podminky.urs.cz/item/CS_URS_2024_02/771474113" TargetMode="External"/><Relationship Id="rId89" Type="http://schemas.openxmlformats.org/officeDocument/2006/relationships/hyperlink" Target="https://podminky.urs.cz/item/CS_URS_2024_02/771592011" TargetMode="External"/><Relationship Id="rId112" Type="http://schemas.openxmlformats.org/officeDocument/2006/relationships/hyperlink" Target="https://podminky.urs.cz/item/CS_URS_2024_02/783315101" TargetMode="External"/><Relationship Id="rId16" Type="http://schemas.openxmlformats.org/officeDocument/2006/relationships/hyperlink" Target="https://podminky.urs.cz/item/CS_URS_2024_02/968072455" TargetMode="External"/><Relationship Id="rId107" Type="http://schemas.openxmlformats.org/officeDocument/2006/relationships/hyperlink" Target="https://podminky.urs.cz/item/CS_URS_2024_02/781492251" TargetMode="External"/><Relationship Id="rId11" Type="http://schemas.openxmlformats.org/officeDocument/2006/relationships/hyperlink" Target="https://podminky.urs.cz/item/CS_URS_2024_02/612325302" TargetMode="External"/><Relationship Id="rId32" Type="http://schemas.openxmlformats.org/officeDocument/2006/relationships/hyperlink" Target="https://podminky.urs.cz/item/CS_URS_2024_02/998721102" TargetMode="External"/><Relationship Id="rId37" Type="http://schemas.openxmlformats.org/officeDocument/2006/relationships/hyperlink" Target="https://podminky.urs.cz/item/CS_URS_2024_02/722220861" TargetMode="External"/><Relationship Id="rId53" Type="http://schemas.openxmlformats.org/officeDocument/2006/relationships/hyperlink" Target="https://podminky.urs.cz/item/CS_URS_2024_02/725862113" TargetMode="External"/><Relationship Id="rId58" Type="http://schemas.openxmlformats.org/officeDocument/2006/relationships/hyperlink" Target="https://podminky.urs.cz/item/CS_URS_2024_02/763111719" TargetMode="External"/><Relationship Id="rId74" Type="http://schemas.openxmlformats.org/officeDocument/2006/relationships/hyperlink" Target="https://podminky.urs.cz/item/CS_URS_2024_02/766660021" TargetMode="External"/><Relationship Id="rId79" Type="http://schemas.openxmlformats.org/officeDocument/2006/relationships/hyperlink" Target="https://podminky.urs.cz/item/CS_URS_2024_02/766825821" TargetMode="External"/><Relationship Id="rId102" Type="http://schemas.openxmlformats.org/officeDocument/2006/relationships/hyperlink" Target="https://podminky.urs.cz/item/CS_URS_2024_02/781121011" TargetMode="External"/><Relationship Id="rId123" Type="http://schemas.openxmlformats.org/officeDocument/2006/relationships/hyperlink" Target="https://podminky.urs.cz/item/CS_URS_2024_02/784221101" TargetMode="External"/><Relationship Id="rId5" Type="http://schemas.openxmlformats.org/officeDocument/2006/relationships/hyperlink" Target="https://podminky.urs.cz/item/CS_URS_2024_02/611131121" TargetMode="External"/><Relationship Id="rId61" Type="http://schemas.openxmlformats.org/officeDocument/2006/relationships/hyperlink" Target="https://podminky.urs.cz/item/CS_URS_2024_02/763121422" TargetMode="External"/><Relationship Id="rId82" Type="http://schemas.openxmlformats.org/officeDocument/2006/relationships/hyperlink" Target="https://podminky.urs.cz/item/CS_URS_2024_02/771121011" TargetMode="External"/><Relationship Id="rId90" Type="http://schemas.openxmlformats.org/officeDocument/2006/relationships/hyperlink" Target="https://podminky.urs.cz/item/CS_URS_2024_02/998771102" TargetMode="External"/><Relationship Id="rId95" Type="http://schemas.openxmlformats.org/officeDocument/2006/relationships/hyperlink" Target="https://podminky.urs.cz/item/CS_URS_2024_02/776201811" TargetMode="External"/><Relationship Id="rId19" Type="http://schemas.openxmlformats.org/officeDocument/2006/relationships/hyperlink" Target="https://podminky.urs.cz/item/CS_URS_2024_02/997013509" TargetMode="External"/><Relationship Id="rId14" Type="http://schemas.openxmlformats.org/officeDocument/2006/relationships/hyperlink" Target="https://podminky.urs.cz/item/CS_URS_2024_02/952901111" TargetMode="External"/><Relationship Id="rId22" Type="http://schemas.openxmlformats.org/officeDocument/2006/relationships/hyperlink" Target="https://podminky.urs.cz/item/CS_URS_2024_02/721171803" TargetMode="External"/><Relationship Id="rId27" Type="http://schemas.openxmlformats.org/officeDocument/2006/relationships/hyperlink" Target="https://podminky.urs.cz/item/CS_URS_2024_02/721194105" TargetMode="External"/><Relationship Id="rId30" Type="http://schemas.openxmlformats.org/officeDocument/2006/relationships/hyperlink" Target="https://podminky.urs.cz/item/CS_URS_2024_02/721212121" TargetMode="External"/><Relationship Id="rId35" Type="http://schemas.openxmlformats.org/officeDocument/2006/relationships/hyperlink" Target="https://podminky.urs.cz/item/CS_URS_2024_02/722174022" TargetMode="External"/><Relationship Id="rId43" Type="http://schemas.openxmlformats.org/officeDocument/2006/relationships/hyperlink" Target="https://podminky.urs.cz/item/CS_URS_2024_02/725219102" TargetMode="External"/><Relationship Id="rId48" Type="http://schemas.openxmlformats.org/officeDocument/2006/relationships/hyperlink" Target="https://podminky.urs.cz/item/CS_URS_2024_02/725813112" TargetMode="External"/><Relationship Id="rId56" Type="http://schemas.openxmlformats.org/officeDocument/2006/relationships/hyperlink" Target="https://podminky.urs.cz/item/CS_URS_2024_02/763111712" TargetMode="External"/><Relationship Id="rId64" Type="http://schemas.openxmlformats.org/officeDocument/2006/relationships/hyperlink" Target="https://podminky.urs.cz/item/CS_URS_2024_02/763121751" TargetMode="External"/><Relationship Id="rId69" Type="http://schemas.openxmlformats.org/officeDocument/2006/relationships/hyperlink" Target="https://podminky.urs.cz/item/CS_URS_2024_02/763181311" TargetMode="External"/><Relationship Id="rId77" Type="http://schemas.openxmlformats.org/officeDocument/2006/relationships/hyperlink" Target="https://podminky.urs.cz/item/CS_URS_2024_02/766812830" TargetMode="External"/><Relationship Id="rId100" Type="http://schemas.openxmlformats.org/officeDocument/2006/relationships/hyperlink" Target="https://podminky.urs.cz/item/CS_URS_2024_02/776421312" TargetMode="External"/><Relationship Id="rId105" Type="http://schemas.openxmlformats.org/officeDocument/2006/relationships/hyperlink" Target="https://podminky.urs.cz/item/CS_URS_2024_02/781474113" TargetMode="External"/><Relationship Id="rId113" Type="http://schemas.openxmlformats.org/officeDocument/2006/relationships/hyperlink" Target="https://podminky.urs.cz/item/CS_URS_2024_02/783317101" TargetMode="External"/><Relationship Id="rId118" Type="http://schemas.openxmlformats.org/officeDocument/2006/relationships/hyperlink" Target="https://podminky.urs.cz/item/CS_URS_2024_02/783617611" TargetMode="External"/><Relationship Id="rId8" Type="http://schemas.openxmlformats.org/officeDocument/2006/relationships/hyperlink" Target="https://podminky.urs.cz/item/CS_URS_2024_02/612131121" TargetMode="External"/><Relationship Id="rId51" Type="http://schemas.openxmlformats.org/officeDocument/2006/relationships/hyperlink" Target="https://podminky.urs.cz/item/CS_URS_2024_02/725829131" TargetMode="External"/><Relationship Id="rId72" Type="http://schemas.openxmlformats.org/officeDocument/2006/relationships/hyperlink" Target="https://podminky.urs.cz/item/CS_URS_2024_02/766491851" TargetMode="External"/><Relationship Id="rId80" Type="http://schemas.openxmlformats.org/officeDocument/2006/relationships/hyperlink" Target="https://podminky.urs.cz/item/CS_URS_2024_02/998766102" TargetMode="External"/><Relationship Id="rId85" Type="http://schemas.openxmlformats.org/officeDocument/2006/relationships/hyperlink" Target="https://podminky.urs.cz/item/CS_URS_2024_02/771474114" TargetMode="External"/><Relationship Id="rId93" Type="http://schemas.openxmlformats.org/officeDocument/2006/relationships/hyperlink" Target="https://podminky.urs.cz/item/CS_URS_2024_02/776121112" TargetMode="External"/><Relationship Id="rId98" Type="http://schemas.openxmlformats.org/officeDocument/2006/relationships/hyperlink" Target="https://podminky.urs.cz/item/CS_URS_2024_02/776410811" TargetMode="External"/><Relationship Id="rId121" Type="http://schemas.openxmlformats.org/officeDocument/2006/relationships/hyperlink" Target="https://podminky.urs.cz/item/CS_URS_2024_02/784121001" TargetMode="External"/><Relationship Id="rId3" Type="http://schemas.openxmlformats.org/officeDocument/2006/relationships/hyperlink" Target="https://podminky.urs.cz/item/CS_URS_2024_02/311351122" TargetMode="External"/><Relationship Id="rId12" Type="http://schemas.openxmlformats.org/officeDocument/2006/relationships/hyperlink" Target="https://podminky.urs.cz/item/CS_URS_2024_02/631311115" TargetMode="External"/><Relationship Id="rId17" Type="http://schemas.openxmlformats.org/officeDocument/2006/relationships/hyperlink" Target="https://podminky.urs.cz/item/CS_URS_2024_02/997013212" TargetMode="External"/><Relationship Id="rId25" Type="http://schemas.openxmlformats.org/officeDocument/2006/relationships/hyperlink" Target="https://podminky.urs.cz/item/CS_URS_2024_02/721174044" TargetMode="External"/><Relationship Id="rId33" Type="http://schemas.openxmlformats.org/officeDocument/2006/relationships/hyperlink" Target="https://podminky.urs.cz/item/CS_URS_2024_02/722170801" TargetMode="External"/><Relationship Id="rId38" Type="http://schemas.openxmlformats.org/officeDocument/2006/relationships/hyperlink" Target="https://podminky.urs.cz/item/CS_URS_2024_02/722290246" TargetMode="External"/><Relationship Id="rId46" Type="http://schemas.openxmlformats.org/officeDocument/2006/relationships/hyperlink" Target="https://podminky.urs.cz/item/CS_URS_2024_02/725291668" TargetMode="External"/><Relationship Id="rId59" Type="http://schemas.openxmlformats.org/officeDocument/2006/relationships/hyperlink" Target="https://podminky.urs.cz/item/CS_URS_2024_02/763111751" TargetMode="External"/><Relationship Id="rId67" Type="http://schemas.openxmlformats.org/officeDocument/2006/relationships/hyperlink" Target="https://podminky.urs.cz/item/CS_URS_2024_02/763131714" TargetMode="External"/><Relationship Id="rId103" Type="http://schemas.openxmlformats.org/officeDocument/2006/relationships/hyperlink" Target="https://podminky.urs.cz/item/CS_URS_2024_02/781131112" TargetMode="External"/><Relationship Id="rId108" Type="http://schemas.openxmlformats.org/officeDocument/2006/relationships/hyperlink" Target="https://podminky.urs.cz/item/CS_URS_2024_02/781495115" TargetMode="External"/><Relationship Id="rId116" Type="http://schemas.openxmlformats.org/officeDocument/2006/relationships/hyperlink" Target="https://podminky.urs.cz/item/CS_URS_2024_02/783615551" TargetMode="External"/><Relationship Id="rId124" Type="http://schemas.openxmlformats.org/officeDocument/2006/relationships/drawing" Target="../drawings/drawing2.xml"/><Relationship Id="rId20" Type="http://schemas.openxmlformats.org/officeDocument/2006/relationships/hyperlink" Target="https://podminky.urs.cz/item/CS_URS_2024_02/997013631" TargetMode="External"/><Relationship Id="rId41" Type="http://schemas.openxmlformats.org/officeDocument/2006/relationships/hyperlink" Target="https://podminky.urs.cz/item/CS_URS_2024_02/725119122" TargetMode="External"/><Relationship Id="rId54" Type="http://schemas.openxmlformats.org/officeDocument/2006/relationships/hyperlink" Target="https://podminky.urs.cz/item/CS_URS_2024_02/998725102" TargetMode="External"/><Relationship Id="rId62" Type="http://schemas.openxmlformats.org/officeDocument/2006/relationships/hyperlink" Target="https://podminky.urs.cz/item/CS_URS_2024_02/763121711" TargetMode="External"/><Relationship Id="rId70" Type="http://schemas.openxmlformats.org/officeDocument/2006/relationships/hyperlink" Target="https://podminky.urs.cz/item/CS_URS_2024_02/763181411" TargetMode="External"/><Relationship Id="rId75" Type="http://schemas.openxmlformats.org/officeDocument/2006/relationships/hyperlink" Target="https://podminky.urs.cz/item/CS_URS_2024_02/766691914" TargetMode="External"/><Relationship Id="rId83" Type="http://schemas.openxmlformats.org/officeDocument/2006/relationships/hyperlink" Target="https://podminky.urs.cz/item/CS_URS_2024_02/771151022" TargetMode="External"/><Relationship Id="rId88" Type="http://schemas.openxmlformats.org/officeDocument/2006/relationships/hyperlink" Target="https://podminky.urs.cz/item/CS_URS_2024_02/771591264" TargetMode="External"/><Relationship Id="rId91" Type="http://schemas.openxmlformats.org/officeDocument/2006/relationships/hyperlink" Target="https://podminky.urs.cz/item/CS_URS_2024_02/776111116" TargetMode="External"/><Relationship Id="rId96" Type="http://schemas.openxmlformats.org/officeDocument/2006/relationships/hyperlink" Target="https://podminky.urs.cz/item/CS_URS_2024_02/776221111" TargetMode="External"/><Relationship Id="rId111" Type="http://schemas.openxmlformats.org/officeDocument/2006/relationships/hyperlink" Target="https://podminky.urs.cz/item/CS_URS_2024_02/783301311" TargetMode="External"/><Relationship Id="rId1" Type="http://schemas.openxmlformats.org/officeDocument/2006/relationships/hyperlink" Target="https://podminky.urs.cz/item/CS_URS_2024_02/311321511" TargetMode="External"/><Relationship Id="rId6" Type="http://schemas.openxmlformats.org/officeDocument/2006/relationships/hyperlink" Target="https://podminky.urs.cz/item/CS_URS_2024_02/611142001" TargetMode="External"/><Relationship Id="rId15" Type="http://schemas.openxmlformats.org/officeDocument/2006/relationships/hyperlink" Target="https://podminky.urs.cz/item/CS_URS_2024_02/962084130" TargetMode="External"/><Relationship Id="rId23" Type="http://schemas.openxmlformats.org/officeDocument/2006/relationships/hyperlink" Target="https://podminky.urs.cz/item/CS_URS_2024_02/721171905" TargetMode="External"/><Relationship Id="rId28" Type="http://schemas.openxmlformats.org/officeDocument/2006/relationships/hyperlink" Target="https://podminky.urs.cz/item/CS_URS_2024_02/721194107" TargetMode="External"/><Relationship Id="rId36" Type="http://schemas.openxmlformats.org/officeDocument/2006/relationships/hyperlink" Target="https://podminky.urs.cz/item/CS_URS_2024_02/722190401" TargetMode="External"/><Relationship Id="rId49" Type="http://schemas.openxmlformats.org/officeDocument/2006/relationships/hyperlink" Target="https://podminky.urs.cz/item/CS_URS_2024_02/725820801" TargetMode="External"/><Relationship Id="rId57" Type="http://schemas.openxmlformats.org/officeDocument/2006/relationships/hyperlink" Target="https://podminky.urs.cz/item/CS_URS_2024_02/763111717" TargetMode="External"/><Relationship Id="rId106" Type="http://schemas.openxmlformats.org/officeDocument/2006/relationships/hyperlink" Target="https://podminky.urs.cz/item/CS_URS_2024_02/781491021" TargetMode="External"/><Relationship Id="rId114" Type="http://schemas.openxmlformats.org/officeDocument/2006/relationships/hyperlink" Target="https://podminky.urs.cz/item/CS_URS_2024_02/783601307" TargetMode="External"/><Relationship Id="rId119" Type="http://schemas.openxmlformats.org/officeDocument/2006/relationships/hyperlink" Target="https://podminky.urs.cz/item/CS_URS_2024_02/783622111" TargetMode="External"/><Relationship Id="rId10" Type="http://schemas.openxmlformats.org/officeDocument/2006/relationships/hyperlink" Target="https://podminky.urs.cz/item/CS_URS_2024_02/612321131" TargetMode="External"/><Relationship Id="rId31" Type="http://schemas.openxmlformats.org/officeDocument/2006/relationships/hyperlink" Target="https://podminky.urs.cz/item/CS_URS_2024_02/721290111" TargetMode="External"/><Relationship Id="rId44" Type="http://schemas.openxmlformats.org/officeDocument/2006/relationships/hyperlink" Target="https://podminky.urs.cz/item/CS_URS_2024_02/725220842" TargetMode="External"/><Relationship Id="rId52" Type="http://schemas.openxmlformats.org/officeDocument/2006/relationships/hyperlink" Target="https://podminky.urs.cz/item/CS_URS_2024_02/725849411" TargetMode="External"/><Relationship Id="rId60" Type="http://schemas.openxmlformats.org/officeDocument/2006/relationships/hyperlink" Target="https://podminky.urs.cz/item/CS_URS_2024_02/763111762" TargetMode="External"/><Relationship Id="rId65" Type="http://schemas.openxmlformats.org/officeDocument/2006/relationships/hyperlink" Target="https://podminky.urs.cz/item/CS_URS_2024_02/763131451" TargetMode="External"/><Relationship Id="rId73" Type="http://schemas.openxmlformats.org/officeDocument/2006/relationships/hyperlink" Target="https://podminky.urs.cz/item/CS_URS_2024_02/766660001" TargetMode="External"/><Relationship Id="rId78" Type="http://schemas.openxmlformats.org/officeDocument/2006/relationships/hyperlink" Target="https://podminky.urs.cz/item/CS_URS_2024_02/766825811" TargetMode="External"/><Relationship Id="rId81" Type="http://schemas.openxmlformats.org/officeDocument/2006/relationships/hyperlink" Target="https://podminky.urs.cz/item/CS_URS_2024_02/771111011" TargetMode="External"/><Relationship Id="rId86" Type="http://schemas.openxmlformats.org/officeDocument/2006/relationships/hyperlink" Target="https://podminky.urs.cz/item/CS_URS_2024_02/771574416" TargetMode="External"/><Relationship Id="rId94" Type="http://schemas.openxmlformats.org/officeDocument/2006/relationships/hyperlink" Target="https://podminky.urs.cz/item/CS_URS_2024_02/776141121" TargetMode="External"/><Relationship Id="rId99" Type="http://schemas.openxmlformats.org/officeDocument/2006/relationships/hyperlink" Target="https://podminky.urs.cz/item/CS_URS_2024_02/776421111" TargetMode="External"/><Relationship Id="rId101" Type="http://schemas.openxmlformats.org/officeDocument/2006/relationships/hyperlink" Target="https://podminky.urs.cz/item/CS_URS_2024_02/998776102" TargetMode="External"/><Relationship Id="rId122" Type="http://schemas.openxmlformats.org/officeDocument/2006/relationships/hyperlink" Target="https://podminky.urs.cz/item/CS_URS_2024_02/784181121" TargetMode="External"/><Relationship Id="rId4" Type="http://schemas.openxmlformats.org/officeDocument/2006/relationships/hyperlink" Target="https://podminky.urs.cz/item/CS_URS_2024_02/311361821" TargetMode="External"/><Relationship Id="rId9" Type="http://schemas.openxmlformats.org/officeDocument/2006/relationships/hyperlink" Target="https://podminky.urs.cz/item/CS_URS_2024_02/612142001" TargetMode="External"/><Relationship Id="rId13" Type="http://schemas.openxmlformats.org/officeDocument/2006/relationships/hyperlink" Target="https://podminky.urs.cz/item/CS_URS_2024_02/642942111" TargetMode="External"/><Relationship Id="rId18" Type="http://schemas.openxmlformats.org/officeDocument/2006/relationships/hyperlink" Target="https://podminky.urs.cz/item/CS_URS_2024_02/997013501" TargetMode="External"/><Relationship Id="rId39" Type="http://schemas.openxmlformats.org/officeDocument/2006/relationships/hyperlink" Target="https://podminky.urs.cz/item/CS_URS_2024_02/998722102" TargetMode="External"/><Relationship Id="rId109" Type="http://schemas.openxmlformats.org/officeDocument/2006/relationships/hyperlink" Target="https://podminky.urs.cz/item/CS_URS_2024_02/781495211" TargetMode="External"/><Relationship Id="rId34" Type="http://schemas.openxmlformats.org/officeDocument/2006/relationships/hyperlink" Target="https://podminky.urs.cz/item/CS_URS_2024_02/722174002" TargetMode="External"/><Relationship Id="rId50" Type="http://schemas.openxmlformats.org/officeDocument/2006/relationships/hyperlink" Target="https://podminky.urs.cz/item/CS_URS_2024_02/725820802" TargetMode="External"/><Relationship Id="rId55" Type="http://schemas.openxmlformats.org/officeDocument/2006/relationships/hyperlink" Target="https://podminky.urs.cz/item/CS_URS_2024_02/763111331" TargetMode="External"/><Relationship Id="rId76" Type="http://schemas.openxmlformats.org/officeDocument/2006/relationships/hyperlink" Target="https://podminky.urs.cz/item/CS_URS_2024_02/766695212" TargetMode="External"/><Relationship Id="rId97" Type="http://schemas.openxmlformats.org/officeDocument/2006/relationships/hyperlink" Target="https://podminky.urs.cz/item/CS_URS_2024_02/776223112" TargetMode="External"/><Relationship Id="rId104" Type="http://schemas.openxmlformats.org/officeDocument/2006/relationships/hyperlink" Target="https://podminky.urs.cz/item/CS_URS_2024_02/781131232" TargetMode="External"/><Relationship Id="rId120" Type="http://schemas.openxmlformats.org/officeDocument/2006/relationships/hyperlink" Target="https://podminky.urs.cz/item/CS_URS_2024_02/783622331" TargetMode="External"/><Relationship Id="rId7" Type="http://schemas.openxmlformats.org/officeDocument/2006/relationships/hyperlink" Target="https://podminky.urs.cz/item/CS_URS_2024_02/611321131" TargetMode="External"/><Relationship Id="rId71" Type="http://schemas.openxmlformats.org/officeDocument/2006/relationships/hyperlink" Target="https://podminky.urs.cz/item/CS_URS_2024_02/998763101" TargetMode="External"/><Relationship Id="rId92" Type="http://schemas.openxmlformats.org/officeDocument/2006/relationships/hyperlink" Target="https://podminky.urs.cz/item/CS_URS_2024_02/776111311" TargetMode="External"/><Relationship Id="rId2" Type="http://schemas.openxmlformats.org/officeDocument/2006/relationships/hyperlink" Target="https://podminky.urs.cz/item/CS_URS_2024_02/311351121" TargetMode="External"/><Relationship Id="rId29" Type="http://schemas.openxmlformats.org/officeDocument/2006/relationships/hyperlink" Target="https://podminky.urs.cz/item/CS_URS_2024_02/721194109" TargetMode="External"/><Relationship Id="rId24" Type="http://schemas.openxmlformats.org/officeDocument/2006/relationships/hyperlink" Target="https://podminky.urs.cz/item/CS_URS_2024_02/721174043" TargetMode="External"/><Relationship Id="rId40" Type="http://schemas.openxmlformats.org/officeDocument/2006/relationships/hyperlink" Target="https://podminky.urs.cz/item/CS_URS_2024_02/725110814" TargetMode="External"/><Relationship Id="rId45" Type="http://schemas.openxmlformats.org/officeDocument/2006/relationships/hyperlink" Target="https://podminky.urs.cz/item/CS_URS_2024_02/725244313" TargetMode="External"/><Relationship Id="rId66" Type="http://schemas.openxmlformats.org/officeDocument/2006/relationships/hyperlink" Target="https://podminky.urs.cz/item/CS_URS_2024_02/763131711" TargetMode="External"/><Relationship Id="rId87" Type="http://schemas.openxmlformats.org/officeDocument/2006/relationships/hyperlink" Target="https://podminky.urs.cz/item/CS_URS_2024_02/771591112" TargetMode="External"/><Relationship Id="rId110" Type="http://schemas.openxmlformats.org/officeDocument/2006/relationships/hyperlink" Target="https://podminky.urs.cz/item/CS_URS_2024_02/998781102" TargetMode="External"/><Relationship Id="rId115" Type="http://schemas.openxmlformats.org/officeDocument/2006/relationships/hyperlink" Target="https://podminky.urs.cz/item/CS_URS_2024_02/7836017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25" t="s">
        <v>14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24"/>
      <c r="AQ5" s="24"/>
      <c r="AR5" s="22"/>
      <c r="BE5" s="32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27" t="s">
        <v>17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24"/>
      <c r="AQ6" s="24"/>
      <c r="AR6" s="22"/>
      <c r="BE6" s="32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2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2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2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2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2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23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23"/>
      <c r="BS13" s="19" t="s">
        <v>6</v>
      </c>
    </row>
    <row r="14" spans="1:74" ht="12.75">
      <c r="B14" s="23"/>
      <c r="C14" s="24"/>
      <c r="D14" s="24"/>
      <c r="E14" s="328" t="s">
        <v>30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2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23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2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23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23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2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2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23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23"/>
    </row>
    <row r="23" spans="1:71" s="1" customFormat="1" ht="47.25" customHeight="1">
      <c r="B23" s="23"/>
      <c r="C23" s="24"/>
      <c r="D23" s="24"/>
      <c r="E23" s="330" t="s">
        <v>36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24"/>
      <c r="AP23" s="24"/>
      <c r="AQ23" s="24"/>
      <c r="AR23" s="22"/>
      <c r="BE23" s="32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2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23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1">
        <f>ROUND(AG54,2)</f>
        <v>0</v>
      </c>
      <c r="AL26" s="332"/>
      <c r="AM26" s="332"/>
      <c r="AN26" s="332"/>
      <c r="AO26" s="332"/>
      <c r="AP26" s="38"/>
      <c r="AQ26" s="38"/>
      <c r="AR26" s="41"/>
      <c r="BE26" s="32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2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33" t="s">
        <v>38</v>
      </c>
      <c r="M28" s="333"/>
      <c r="N28" s="333"/>
      <c r="O28" s="333"/>
      <c r="P28" s="333"/>
      <c r="Q28" s="38"/>
      <c r="R28" s="38"/>
      <c r="S28" s="38"/>
      <c r="T28" s="38"/>
      <c r="U28" s="38"/>
      <c r="V28" s="38"/>
      <c r="W28" s="333" t="s">
        <v>39</v>
      </c>
      <c r="X28" s="333"/>
      <c r="Y28" s="333"/>
      <c r="Z28" s="333"/>
      <c r="AA28" s="333"/>
      <c r="AB28" s="333"/>
      <c r="AC28" s="333"/>
      <c r="AD28" s="333"/>
      <c r="AE28" s="333"/>
      <c r="AF28" s="38"/>
      <c r="AG28" s="38"/>
      <c r="AH28" s="38"/>
      <c r="AI28" s="38"/>
      <c r="AJ28" s="38"/>
      <c r="AK28" s="333" t="s">
        <v>40</v>
      </c>
      <c r="AL28" s="333"/>
      <c r="AM28" s="333"/>
      <c r="AN28" s="333"/>
      <c r="AO28" s="333"/>
      <c r="AP28" s="38"/>
      <c r="AQ28" s="38"/>
      <c r="AR28" s="41"/>
      <c r="BE28" s="323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36">
        <v>0.21</v>
      </c>
      <c r="M29" s="335"/>
      <c r="N29" s="335"/>
      <c r="O29" s="335"/>
      <c r="P29" s="335"/>
      <c r="Q29" s="43"/>
      <c r="R29" s="43"/>
      <c r="S29" s="43"/>
      <c r="T29" s="43"/>
      <c r="U29" s="43"/>
      <c r="V29" s="43"/>
      <c r="W29" s="334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F29" s="43"/>
      <c r="AG29" s="43"/>
      <c r="AH29" s="43"/>
      <c r="AI29" s="43"/>
      <c r="AJ29" s="43"/>
      <c r="AK29" s="334">
        <f>ROUND(AV54, 2)</f>
        <v>0</v>
      </c>
      <c r="AL29" s="335"/>
      <c r="AM29" s="335"/>
      <c r="AN29" s="335"/>
      <c r="AO29" s="335"/>
      <c r="AP29" s="43"/>
      <c r="AQ29" s="43"/>
      <c r="AR29" s="44"/>
      <c r="BE29" s="324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36">
        <v>0.12</v>
      </c>
      <c r="M30" s="335"/>
      <c r="N30" s="335"/>
      <c r="O30" s="335"/>
      <c r="P30" s="335"/>
      <c r="Q30" s="43"/>
      <c r="R30" s="43"/>
      <c r="S30" s="43"/>
      <c r="T30" s="43"/>
      <c r="U30" s="43"/>
      <c r="V30" s="43"/>
      <c r="W30" s="334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F30" s="43"/>
      <c r="AG30" s="43"/>
      <c r="AH30" s="43"/>
      <c r="AI30" s="43"/>
      <c r="AJ30" s="43"/>
      <c r="AK30" s="334">
        <f>ROUND(AW54, 2)</f>
        <v>0</v>
      </c>
      <c r="AL30" s="335"/>
      <c r="AM30" s="335"/>
      <c r="AN30" s="335"/>
      <c r="AO30" s="335"/>
      <c r="AP30" s="43"/>
      <c r="AQ30" s="43"/>
      <c r="AR30" s="44"/>
      <c r="BE30" s="324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36">
        <v>0.21</v>
      </c>
      <c r="M31" s="335"/>
      <c r="N31" s="335"/>
      <c r="O31" s="335"/>
      <c r="P31" s="335"/>
      <c r="Q31" s="43"/>
      <c r="R31" s="43"/>
      <c r="S31" s="43"/>
      <c r="T31" s="43"/>
      <c r="U31" s="43"/>
      <c r="V31" s="43"/>
      <c r="W31" s="334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F31" s="43"/>
      <c r="AG31" s="43"/>
      <c r="AH31" s="43"/>
      <c r="AI31" s="43"/>
      <c r="AJ31" s="43"/>
      <c r="AK31" s="334">
        <v>0</v>
      </c>
      <c r="AL31" s="335"/>
      <c r="AM31" s="335"/>
      <c r="AN31" s="335"/>
      <c r="AO31" s="335"/>
      <c r="AP31" s="43"/>
      <c r="AQ31" s="43"/>
      <c r="AR31" s="44"/>
      <c r="BE31" s="324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36">
        <v>0.12</v>
      </c>
      <c r="M32" s="335"/>
      <c r="N32" s="335"/>
      <c r="O32" s="335"/>
      <c r="P32" s="335"/>
      <c r="Q32" s="43"/>
      <c r="R32" s="43"/>
      <c r="S32" s="43"/>
      <c r="T32" s="43"/>
      <c r="U32" s="43"/>
      <c r="V32" s="43"/>
      <c r="W32" s="334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F32" s="43"/>
      <c r="AG32" s="43"/>
      <c r="AH32" s="43"/>
      <c r="AI32" s="43"/>
      <c r="AJ32" s="43"/>
      <c r="AK32" s="334">
        <v>0</v>
      </c>
      <c r="AL32" s="335"/>
      <c r="AM32" s="335"/>
      <c r="AN32" s="335"/>
      <c r="AO32" s="335"/>
      <c r="AP32" s="43"/>
      <c r="AQ32" s="43"/>
      <c r="AR32" s="44"/>
      <c r="BE32" s="324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36">
        <v>0</v>
      </c>
      <c r="M33" s="335"/>
      <c r="N33" s="335"/>
      <c r="O33" s="335"/>
      <c r="P33" s="335"/>
      <c r="Q33" s="43"/>
      <c r="R33" s="43"/>
      <c r="S33" s="43"/>
      <c r="T33" s="43"/>
      <c r="U33" s="43"/>
      <c r="V33" s="43"/>
      <c r="W33" s="334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F33" s="43"/>
      <c r="AG33" s="43"/>
      <c r="AH33" s="43"/>
      <c r="AI33" s="43"/>
      <c r="AJ33" s="43"/>
      <c r="AK33" s="334">
        <v>0</v>
      </c>
      <c r="AL33" s="335"/>
      <c r="AM33" s="335"/>
      <c r="AN33" s="335"/>
      <c r="AO33" s="33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37" t="s">
        <v>49</v>
      </c>
      <c r="Y35" s="338"/>
      <c r="Z35" s="338"/>
      <c r="AA35" s="338"/>
      <c r="AB35" s="338"/>
      <c r="AC35" s="47"/>
      <c r="AD35" s="47"/>
      <c r="AE35" s="47"/>
      <c r="AF35" s="47"/>
      <c r="AG35" s="47"/>
      <c r="AH35" s="47"/>
      <c r="AI35" s="47"/>
      <c r="AJ35" s="47"/>
      <c r="AK35" s="339">
        <f>SUM(AK26:AK33)</f>
        <v>0</v>
      </c>
      <c r="AL35" s="338"/>
      <c r="AM35" s="338"/>
      <c r="AN35" s="338"/>
      <c r="AO35" s="340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871-01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1" t="str">
        <f>K6</f>
        <v>Stavební úpravy VB 0+1, U Lesa 871/34d, Karviná-Ráj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Karviná-Ráj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3" t="str">
        <f>IF(AN8= "","",AN8)</f>
        <v>28. 8. 2024</v>
      </c>
      <c r="AN47" s="343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0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KARVINÁ · Magistrát města Karviné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44" t="str">
        <f>IF(E17="","",E17)</f>
        <v xml:space="preserve"> </v>
      </c>
      <c r="AN49" s="345"/>
      <c r="AO49" s="345"/>
      <c r="AP49" s="345"/>
      <c r="AQ49" s="38"/>
      <c r="AR49" s="41"/>
      <c r="AS49" s="346" t="s">
        <v>51</v>
      </c>
      <c r="AT49" s="34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0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44" t="str">
        <f>IF(E20="","",E20)</f>
        <v xml:space="preserve"> </v>
      </c>
      <c r="AN50" s="345"/>
      <c r="AO50" s="345"/>
      <c r="AP50" s="345"/>
      <c r="AQ50" s="38"/>
      <c r="AR50" s="41"/>
      <c r="AS50" s="348"/>
      <c r="AT50" s="34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0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0"/>
      <c r="AT51" s="35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0" s="2" customFormat="1" ht="29.25" customHeight="1">
      <c r="A52" s="36"/>
      <c r="B52" s="37"/>
      <c r="C52" s="352" t="s">
        <v>52</v>
      </c>
      <c r="D52" s="353"/>
      <c r="E52" s="353"/>
      <c r="F52" s="353"/>
      <c r="G52" s="353"/>
      <c r="H52" s="68"/>
      <c r="I52" s="354" t="s">
        <v>53</v>
      </c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5" t="s">
        <v>54</v>
      </c>
      <c r="AH52" s="353"/>
      <c r="AI52" s="353"/>
      <c r="AJ52" s="353"/>
      <c r="AK52" s="353"/>
      <c r="AL52" s="353"/>
      <c r="AM52" s="353"/>
      <c r="AN52" s="354" t="s">
        <v>55</v>
      </c>
      <c r="AO52" s="353"/>
      <c r="AP52" s="353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0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0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9">
        <f>ROUND(AG55,2)</f>
        <v>0</v>
      </c>
      <c r="AH54" s="359"/>
      <c r="AI54" s="359"/>
      <c r="AJ54" s="359"/>
      <c r="AK54" s="359"/>
      <c r="AL54" s="359"/>
      <c r="AM54" s="359"/>
      <c r="AN54" s="360">
        <f>SUM(AG54,AT54)</f>
        <v>0</v>
      </c>
      <c r="AO54" s="360"/>
      <c r="AP54" s="360"/>
      <c r="AQ54" s="80" t="s">
        <v>19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70</v>
      </c>
      <c r="BT54" s="86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0" s="7" customFormat="1" ht="24.75" customHeight="1">
      <c r="A55" s="87" t="s">
        <v>74</v>
      </c>
      <c r="B55" s="88"/>
      <c r="C55" s="89"/>
      <c r="D55" s="358" t="s">
        <v>14</v>
      </c>
      <c r="E55" s="358"/>
      <c r="F55" s="358"/>
      <c r="G55" s="358"/>
      <c r="H55" s="358"/>
      <c r="I55" s="90"/>
      <c r="J55" s="358" t="s">
        <v>17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6">
        <f>'871-01 - Stavební úpravy ...'!J28</f>
        <v>0</v>
      </c>
      <c r="AH55" s="357"/>
      <c r="AI55" s="357"/>
      <c r="AJ55" s="357"/>
      <c r="AK55" s="357"/>
      <c r="AL55" s="357"/>
      <c r="AM55" s="357"/>
      <c r="AN55" s="356">
        <f>SUM(AG55,AT55)</f>
        <v>0</v>
      </c>
      <c r="AO55" s="357"/>
      <c r="AP55" s="357"/>
      <c r="AQ55" s="91" t="s">
        <v>75</v>
      </c>
      <c r="AR55" s="92"/>
      <c r="AS55" s="93">
        <v>0</v>
      </c>
      <c r="AT55" s="94">
        <f>ROUND(SUM(AV55:AW55),2)</f>
        <v>0</v>
      </c>
      <c r="AU55" s="95">
        <f>'871-01 - Stavební úpravy ...'!P91</f>
        <v>0</v>
      </c>
      <c r="AV55" s="94">
        <f>'871-01 - Stavební úpravy ...'!J31</f>
        <v>0</v>
      </c>
      <c r="AW55" s="94">
        <f>'871-01 - Stavební úpravy ...'!J32</f>
        <v>0</v>
      </c>
      <c r="AX55" s="94">
        <f>'871-01 - Stavební úpravy ...'!J33</f>
        <v>0</v>
      </c>
      <c r="AY55" s="94">
        <f>'871-01 - Stavební úpravy ...'!J34</f>
        <v>0</v>
      </c>
      <c r="AZ55" s="94">
        <f>'871-01 - Stavební úpravy ...'!F31</f>
        <v>0</v>
      </c>
      <c r="BA55" s="94">
        <f>'871-01 - Stavební úpravy ...'!F32</f>
        <v>0</v>
      </c>
      <c r="BB55" s="94">
        <f>'871-01 - Stavební úpravy ...'!F33</f>
        <v>0</v>
      </c>
      <c r="BC55" s="94">
        <f>'871-01 - Stavební úpravy ...'!F34</f>
        <v>0</v>
      </c>
      <c r="BD55" s="96">
        <f>'871-01 - Stavební úpravy ...'!F35</f>
        <v>0</v>
      </c>
      <c r="BT55" s="97" t="s">
        <v>76</v>
      </c>
      <c r="BU55" s="97" t="s">
        <v>77</v>
      </c>
      <c r="BV55" s="97" t="s">
        <v>72</v>
      </c>
      <c r="BW55" s="97" t="s">
        <v>5</v>
      </c>
      <c r="BX55" s="97" t="s">
        <v>73</v>
      </c>
      <c r="CL55" s="97" t="s">
        <v>19</v>
      </c>
    </row>
    <row r="56" spans="1:90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0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fTuPeVLmT0cxQEk5Z6GjaKqhuNc13YOA0WCzaGXm3GFRSEBYttvxaluRyw6lAaO5qOQvbQ4/7oociD4LWl1g3A==" saltValue="Z9FYgXkFTc3/2jv8Nj50V0iSIvU5jVRqyUAPilG4CSTfrER/9R4SWsBwdulakZOAu7YIE5tNAzSHlpXSe4cz8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871-01 - Stavební úpravy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9" t="s">
        <v>5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2"/>
      <c r="AT3" s="19" t="s">
        <v>76</v>
      </c>
    </row>
    <row r="4" spans="1:46" s="1" customFormat="1" ht="24.95" customHeight="1">
      <c r="B4" s="22"/>
      <c r="D4" s="100" t="s">
        <v>78</v>
      </c>
      <c r="L4" s="22"/>
      <c r="M4" s="101" t="s">
        <v>10</v>
      </c>
      <c r="AT4" s="19" t="s">
        <v>4</v>
      </c>
    </row>
    <row r="5" spans="1:46" s="1" customFormat="1" ht="6.95" customHeight="1">
      <c r="B5" s="22"/>
      <c r="L5" s="22"/>
    </row>
    <row r="6" spans="1:46" s="2" customFormat="1" ht="12" customHeight="1">
      <c r="A6" s="36"/>
      <c r="B6" s="41"/>
      <c r="C6" s="36"/>
      <c r="D6" s="102" t="s">
        <v>16</v>
      </c>
      <c r="E6" s="36"/>
      <c r="F6" s="36"/>
      <c r="G6" s="36"/>
      <c r="H6" s="36"/>
      <c r="I6" s="36"/>
      <c r="J6" s="36"/>
      <c r="K6" s="36"/>
      <c r="L6" s="10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46" s="2" customFormat="1" ht="16.5" customHeight="1">
      <c r="A7" s="36"/>
      <c r="B7" s="41"/>
      <c r="C7" s="36"/>
      <c r="D7" s="36"/>
      <c r="E7" s="362" t="s">
        <v>17</v>
      </c>
      <c r="F7" s="363"/>
      <c r="G7" s="363"/>
      <c r="H7" s="363"/>
      <c r="I7" s="36"/>
      <c r="J7" s="36"/>
      <c r="K7" s="36"/>
      <c r="L7" s="10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46" s="2" customFormat="1" ht="11.25">
      <c r="A8" s="36"/>
      <c r="B8" s="41"/>
      <c r="C8" s="36"/>
      <c r="D8" s="36"/>
      <c r="E8" s="36"/>
      <c r="F8" s="36"/>
      <c r="G8" s="36"/>
      <c r="H8" s="36"/>
      <c r="I8" s="36"/>
      <c r="J8" s="36"/>
      <c r="K8" s="36"/>
      <c r="L8" s="10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2" customHeight="1">
      <c r="A9" s="36"/>
      <c r="B9" s="41"/>
      <c r="C9" s="36"/>
      <c r="D9" s="102" t="s">
        <v>18</v>
      </c>
      <c r="E9" s="36"/>
      <c r="F9" s="104" t="s">
        <v>19</v>
      </c>
      <c r="G9" s="36"/>
      <c r="H9" s="36"/>
      <c r="I9" s="102" t="s">
        <v>20</v>
      </c>
      <c r="J9" s="104" t="s">
        <v>19</v>
      </c>
      <c r="K9" s="36"/>
      <c r="L9" s="10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02" t="s">
        <v>21</v>
      </c>
      <c r="E10" s="36"/>
      <c r="F10" s="104" t="s">
        <v>22</v>
      </c>
      <c r="G10" s="36"/>
      <c r="H10" s="36"/>
      <c r="I10" s="102" t="s">
        <v>23</v>
      </c>
      <c r="J10" s="105" t="str">
        <f>'Rekapitulace stavby'!AN8</f>
        <v>28. 8. 2024</v>
      </c>
      <c r="K10" s="36"/>
      <c r="L10" s="10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0.9" customHeight="1">
      <c r="A11" s="36"/>
      <c r="B11" s="41"/>
      <c r="C11" s="36"/>
      <c r="D11" s="36"/>
      <c r="E11" s="36"/>
      <c r="F11" s="36"/>
      <c r="G11" s="36"/>
      <c r="H11" s="36"/>
      <c r="I11" s="36"/>
      <c r="J11" s="36"/>
      <c r="K11" s="36"/>
      <c r="L11" s="10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2" t="s">
        <v>25</v>
      </c>
      <c r="E12" s="36"/>
      <c r="F12" s="36"/>
      <c r="G12" s="36"/>
      <c r="H12" s="36"/>
      <c r="I12" s="102" t="s">
        <v>26</v>
      </c>
      <c r="J12" s="104" t="s">
        <v>19</v>
      </c>
      <c r="K12" s="36"/>
      <c r="L12" s="10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8" customHeight="1">
      <c r="A13" s="36"/>
      <c r="B13" s="41"/>
      <c r="C13" s="36"/>
      <c r="D13" s="36"/>
      <c r="E13" s="104" t="s">
        <v>27</v>
      </c>
      <c r="F13" s="36"/>
      <c r="G13" s="36"/>
      <c r="H13" s="36"/>
      <c r="I13" s="102" t="s">
        <v>28</v>
      </c>
      <c r="J13" s="104" t="s">
        <v>19</v>
      </c>
      <c r="K13" s="36"/>
      <c r="L13" s="10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6.95" customHeight="1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0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02" t="s">
        <v>29</v>
      </c>
      <c r="E15" s="36"/>
      <c r="F15" s="36"/>
      <c r="G15" s="36"/>
      <c r="H15" s="36"/>
      <c r="I15" s="102" t="s">
        <v>26</v>
      </c>
      <c r="J15" s="32" t="str">
        <f>'Rekapitulace stavby'!AN13</f>
        <v>Vyplň údaj</v>
      </c>
      <c r="K15" s="36"/>
      <c r="L15" s="10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8" customHeight="1">
      <c r="A16" s="36"/>
      <c r="B16" s="41"/>
      <c r="C16" s="36"/>
      <c r="D16" s="36"/>
      <c r="E16" s="364" t="str">
        <f>'Rekapitulace stavby'!E14</f>
        <v>Vyplň údaj</v>
      </c>
      <c r="F16" s="365"/>
      <c r="G16" s="365"/>
      <c r="H16" s="365"/>
      <c r="I16" s="102" t="s">
        <v>28</v>
      </c>
      <c r="J16" s="32" t="str">
        <f>'Rekapitulace stavby'!AN14</f>
        <v>Vyplň údaj</v>
      </c>
      <c r="K16" s="36"/>
      <c r="L16" s="10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6.95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0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02" t="s">
        <v>31</v>
      </c>
      <c r="E18" s="36"/>
      <c r="F18" s="36"/>
      <c r="G18" s="36"/>
      <c r="H18" s="36"/>
      <c r="I18" s="102" t="s">
        <v>26</v>
      </c>
      <c r="J18" s="104" t="str">
        <f>IF('Rekapitulace stavby'!AN16="","",'Rekapitulace stavby'!AN16)</f>
        <v/>
      </c>
      <c r="K18" s="36"/>
      <c r="L18" s="10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tr">
        <f>IF('Rekapitulace stavby'!E17="","",'Rekapitulace stavby'!E17)</f>
        <v xml:space="preserve"> </v>
      </c>
      <c r="F19" s="36"/>
      <c r="G19" s="36"/>
      <c r="H19" s="36"/>
      <c r="I19" s="102" t="s">
        <v>28</v>
      </c>
      <c r="J19" s="104" t="str">
        <f>IF('Rekapitulace stavby'!AN17="","",'Rekapitulace stavby'!AN17)</f>
        <v/>
      </c>
      <c r="K19" s="36"/>
      <c r="L19" s="10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0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02" t="s">
        <v>34</v>
      </c>
      <c r="E21" s="36"/>
      <c r="F21" s="36"/>
      <c r="G21" s="36"/>
      <c r="H21" s="36"/>
      <c r="I21" s="102" t="s">
        <v>26</v>
      </c>
      <c r="J21" s="104" t="str">
        <f>IF('Rekapitulace stavby'!AN19="","",'Rekapitulace stavby'!AN19)</f>
        <v/>
      </c>
      <c r="K21" s="36"/>
      <c r="L21" s="10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104" t="str">
        <f>IF('Rekapitulace stavby'!E20="","",'Rekapitulace stavby'!E20)</f>
        <v xml:space="preserve"> </v>
      </c>
      <c r="F22" s="36"/>
      <c r="G22" s="36"/>
      <c r="H22" s="36"/>
      <c r="I22" s="102" t="s">
        <v>28</v>
      </c>
      <c r="J22" s="104" t="str">
        <f>IF('Rekapitulace stavby'!AN20="","",'Rekapitulace stavby'!AN20)</f>
        <v/>
      </c>
      <c r="K22" s="36"/>
      <c r="L22" s="10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0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02" t="s">
        <v>35</v>
      </c>
      <c r="E24" s="36"/>
      <c r="F24" s="36"/>
      <c r="G24" s="36"/>
      <c r="H24" s="36"/>
      <c r="I24" s="36"/>
      <c r="J24" s="36"/>
      <c r="K24" s="36"/>
      <c r="L24" s="10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8" customFormat="1" ht="47.25" customHeight="1">
      <c r="A25" s="106"/>
      <c r="B25" s="107"/>
      <c r="C25" s="106"/>
      <c r="D25" s="106"/>
      <c r="E25" s="366" t="s">
        <v>36</v>
      </c>
      <c r="F25" s="366"/>
      <c r="G25" s="366"/>
      <c r="H25" s="366"/>
      <c r="I25" s="106"/>
      <c r="J25" s="106"/>
      <c r="K25" s="106"/>
      <c r="L25" s="108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0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109"/>
      <c r="E27" s="109"/>
      <c r="F27" s="109"/>
      <c r="G27" s="109"/>
      <c r="H27" s="109"/>
      <c r="I27" s="109"/>
      <c r="J27" s="109"/>
      <c r="K27" s="109"/>
      <c r="L27" s="10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25.35" customHeight="1">
      <c r="A28" s="36"/>
      <c r="B28" s="41"/>
      <c r="C28" s="36"/>
      <c r="D28" s="110" t="s">
        <v>37</v>
      </c>
      <c r="E28" s="36"/>
      <c r="F28" s="36"/>
      <c r="G28" s="36"/>
      <c r="H28" s="36"/>
      <c r="I28" s="36"/>
      <c r="J28" s="111">
        <f>ROUND(J91, 2)</f>
        <v>0</v>
      </c>
      <c r="K28" s="36"/>
      <c r="L28" s="10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09"/>
      <c r="E29" s="109"/>
      <c r="F29" s="109"/>
      <c r="G29" s="109"/>
      <c r="H29" s="109"/>
      <c r="I29" s="109"/>
      <c r="J29" s="109"/>
      <c r="K29" s="109"/>
      <c r="L29" s="10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5" customHeight="1">
      <c r="A30" s="36"/>
      <c r="B30" s="41"/>
      <c r="C30" s="36"/>
      <c r="D30" s="36"/>
      <c r="E30" s="36"/>
      <c r="F30" s="112" t="s">
        <v>39</v>
      </c>
      <c r="G30" s="36"/>
      <c r="H30" s="36"/>
      <c r="I30" s="112" t="s">
        <v>38</v>
      </c>
      <c r="J30" s="112" t="s">
        <v>40</v>
      </c>
      <c r="K30" s="36"/>
      <c r="L30" s="10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5" customHeight="1">
      <c r="A31" s="36"/>
      <c r="B31" s="41"/>
      <c r="C31" s="36"/>
      <c r="D31" s="113" t="s">
        <v>41</v>
      </c>
      <c r="E31" s="102" t="s">
        <v>42</v>
      </c>
      <c r="F31" s="114">
        <f>ROUND((SUM(BE91:BE486)),  2)</f>
        <v>0</v>
      </c>
      <c r="G31" s="36"/>
      <c r="H31" s="36"/>
      <c r="I31" s="115">
        <v>0.21</v>
      </c>
      <c r="J31" s="114">
        <f>ROUND(((SUM(BE91:BE486))*I31),  2)</f>
        <v>0</v>
      </c>
      <c r="K31" s="36"/>
      <c r="L31" s="10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102" t="s">
        <v>43</v>
      </c>
      <c r="F32" s="114">
        <f>ROUND((SUM(BF91:BF486)),  2)</f>
        <v>0</v>
      </c>
      <c r="G32" s="36"/>
      <c r="H32" s="36"/>
      <c r="I32" s="115">
        <v>0.12</v>
      </c>
      <c r="J32" s="114">
        <f>ROUND(((SUM(BF91:BF486))*I32),  2)</f>
        <v>0</v>
      </c>
      <c r="K32" s="36"/>
      <c r="L32" s="10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36"/>
      <c r="E33" s="102" t="s">
        <v>44</v>
      </c>
      <c r="F33" s="114">
        <f>ROUND((SUM(BG91:BG486)),  2)</f>
        <v>0</v>
      </c>
      <c r="G33" s="36"/>
      <c r="H33" s="36"/>
      <c r="I33" s="115">
        <v>0.21</v>
      </c>
      <c r="J33" s="114">
        <f>0</f>
        <v>0</v>
      </c>
      <c r="K33" s="36"/>
      <c r="L33" s="10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02" t="s">
        <v>45</v>
      </c>
      <c r="F34" s="114">
        <f>ROUND((SUM(BH91:BH486)),  2)</f>
        <v>0</v>
      </c>
      <c r="G34" s="36"/>
      <c r="H34" s="36"/>
      <c r="I34" s="115">
        <v>0.12</v>
      </c>
      <c r="J34" s="114">
        <f>0</f>
        <v>0</v>
      </c>
      <c r="K34" s="36"/>
      <c r="L34" s="10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2" t="s">
        <v>46</v>
      </c>
      <c r="F35" s="114">
        <f>ROUND((SUM(BI91:BI486)),  2)</f>
        <v>0</v>
      </c>
      <c r="G35" s="36"/>
      <c r="H35" s="36"/>
      <c r="I35" s="115">
        <v>0</v>
      </c>
      <c r="J35" s="114">
        <f>0</f>
        <v>0</v>
      </c>
      <c r="K35" s="36"/>
      <c r="L35" s="10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6.95" customHeight="1">
      <c r="A36" s="36"/>
      <c r="B36" s="41"/>
      <c r="C36" s="36"/>
      <c r="D36" s="36"/>
      <c r="E36" s="36"/>
      <c r="F36" s="36"/>
      <c r="G36" s="36"/>
      <c r="H36" s="36"/>
      <c r="I36" s="36"/>
      <c r="J36" s="36"/>
      <c r="K36" s="36"/>
      <c r="L36" s="10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25.35" customHeight="1">
      <c r="A37" s="36"/>
      <c r="B37" s="41"/>
      <c r="C37" s="116"/>
      <c r="D37" s="117" t="s">
        <v>47</v>
      </c>
      <c r="E37" s="118"/>
      <c r="F37" s="118"/>
      <c r="G37" s="119" t="s">
        <v>48</v>
      </c>
      <c r="H37" s="120" t="s">
        <v>49</v>
      </c>
      <c r="I37" s="118"/>
      <c r="J37" s="121">
        <f>SUM(J28:J35)</f>
        <v>0</v>
      </c>
      <c r="K37" s="122"/>
      <c r="L37" s="10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0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pans="1:31" s="2" customFormat="1" ht="6.95" customHeight="1">
      <c r="A42" s="36"/>
      <c r="B42" s="125"/>
      <c r="C42" s="126"/>
      <c r="D42" s="126"/>
      <c r="E42" s="126"/>
      <c r="F42" s="126"/>
      <c r="G42" s="126"/>
      <c r="H42" s="126"/>
      <c r="I42" s="126"/>
      <c r="J42" s="126"/>
      <c r="K42" s="126"/>
      <c r="L42" s="10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4.95" customHeight="1">
      <c r="A43" s="36"/>
      <c r="B43" s="37"/>
      <c r="C43" s="25" t="s">
        <v>79</v>
      </c>
      <c r="D43" s="38"/>
      <c r="E43" s="38"/>
      <c r="F43" s="38"/>
      <c r="G43" s="38"/>
      <c r="H43" s="38"/>
      <c r="I43" s="38"/>
      <c r="J43" s="38"/>
      <c r="K43" s="38"/>
      <c r="L43" s="10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6.95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0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12" customHeight="1">
      <c r="A45" s="36"/>
      <c r="B45" s="37"/>
      <c r="C45" s="31" t="s">
        <v>16</v>
      </c>
      <c r="D45" s="38"/>
      <c r="E45" s="38"/>
      <c r="F45" s="38"/>
      <c r="G45" s="38"/>
      <c r="H45" s="38"/>
      <c r="I45" s="38"/>
      <c r="J45" s="38"/>
      <c r="K45" s="38"/>
      <c r="L45" s="103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16.5" customHeight="1">
      <c r="A46" s="36"/>
      <c r="B46" s="37"/>
      <c r="C46" s="38"/>
      <c r="D46" s="38"/>
      <c r="E46" s="341" t="str">
        <f>E7</f>
        <v>Stavební úpravy VB 0+1, U Lesa 871/34d, Karviná-Ráj</v>
      </c>
      <c r="F46" s="367"/>
      <c r="G46" s="367"/>
      <c r="H46" s="367"/>
      <c r="I46" s="38"/>
      <c r="J46" s="38"/>
      <c r="K46" s="38"/>
      <c r="L46" s="103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6.95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03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2" customHeight="1">
      <c r="A48" s="36"/>
      <c r="B48" s="37"/>
      <c r="C48" s="31" t="s">
        <v>21</v>
      </c>
      <c r="D48" s="38"/>
      <c r="E48" s="38"/>
      <c r="F48" s="29" t="str">
        <f>F10</f>
        <v>Karviná-Ráj</v>
      </c>
      <c r="G48" s="38"/>
      <c r="H48" s="38"/>
      <c r="I48" s="31" t="s">
        <v>23</v>
      </c>
      <c r="J48" s="61" t="str">
        <f>IF(J10="","",J10)</f>
        <v>28. 8. 2024</v>
      </c>
      <c r="K48" s="38"/>
      <c r="L48" s="103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6.95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03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2" customHeight="1">
      <c r="A50" s="36"/>
      <c r="B50" s="37"/>
      <c r="C50" s="31" t="s">
        <v>25</v>
      </c>
      <c r="D50" s="38"/>
      <c r="E50" s="38"/>
      <c r="F50" s="29" t="str">
        <f>E13</f>
        <v>STATUTÁRNÍ MĚSTO KARVINÁ · Magistrát města Karviné</v>
      </c>
      <c r="G50" s="38"/>
      <c r="H50" s="38"/>
      <c r="I50" s="31" t="s">
        <v>31</v>
      </c>
      <c r="J50" s="34" t="str">
        <f>E19</f>
        <v xml:space="preserve"> </v>
      </c>
      <c r="K50" s="38"/>
      <c r="L50" s="103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15.2" customHeight="1">
      <c r="A51" s="36"/>
      <c r="B51" s="37"/>
      <c r="C51" s="31" t="s">
        <v>29</v>
      </c>
      <c r="D51" s="38"/>
      <c r="E51" s="38"/>
      <c r="F51" s="29" t="str">
        <f>IF(E16="","",E16)</f>
        <v>Vyplň údaj</v>
      </c>
      <c r="G51" s="38"/>
      <c r="H51" s="38"/>
      <c r="I51" s="31" t="s">
        <v>34</v>
      </c>
      <c r="J51" s="34" t="str">
        <f>E22</f>
        <v xml:space="preserve"> </v>
      </c>
      <c r="K51" s="38"/>
      <c r="L51" s="103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0.35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03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29.25" customHeight="1">
      <c r="A53" s="36"/>
      <c r="B53" s="37"/>
      <c r="C53" s="127" t="s">
        <v>80</v>
      </c>
      <c r="D53" s="128"/>
      <c r="E53" s="128"/>
      <c r="F53" s="128"/>
      <c r="G53" s="128"/>
      <c r="H53" s="128"/>
      <c r="I53" s="128"/>
      <c r="J53" s="129" t="s">
        <v>81</v>
      </c>
      <c r="K53" s="128"/>
      <c r="L53" s="103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0.35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03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2.9" customHeight="1">
      <c r="A55" s="36"/>
      <c r="B55" s="37"/>
      <c r="C55" s="130" t="s">
        <v>69</v>
      </c>
      <c r="D55" s="38"/>
      <c r="E55" s="38"/>
      <c r="F55" s="38"/>
      <c r="G55" s="38"/>
      <c r="H55" s="38"/>
      <c r="I55" s="38"/>
      <c r="J55" s="79">
        <f>J91</f>
        <v>0</v>
      </c>
      <c r="K55" s="38"/>
      <c r="L55" s="103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9" t="s">
        <v>82</v>
      </c>
    </row>
    <row r="56" spans="1:47" s="9" customFormat="1" ht="24.95" customHeight="1">
      <c r="B56" s="131"/>
      <c r="C56" s="132"/>
      <c r="D56" s="133" t="s">
        <v>83</v>
      </c>
      <c r="E56" s="134"/>
      <c r="F56" s="134"/>
      <c r="G56" s="134"/>
      <c r="H56" s="134"/>
      <c r="I56" s="134"/>
      <c r="J56" s="135">
        <f>J92</f>
        <v>0</v>
      </c>
      <c r="K56" s="132"/>
      <c r="L56" s="136"/>
    </row>
    <row r="57" spans="1:47" s="10" customFormat="1" ht="19.899999999999999" customHeight="1">
      <c r="B57" s="137"/>
      <c r="C57" s="138"/>
      <c r="D57" s="139" t="s">
        <v>84</v>
      </c>
      <c r="E57" s="140"/>
      <c r="F57" s="140"/>
      <c r="G57" s="140"/>
      <c r="H57" s="140"/>
      <c r="I57" s="140"/>
      <c r="J57" s="141">
        <f>J93</f>
        <v>0</v>
      </c>
      <c r="K57" s="138"/>
      <c r="L57" s="142"/>
    </row>
    <row r="58" spans="1:47" s="10" customFormat="1" ht="19.899999999999999" customHeight="1">
      <c r="B58" s="137"/>
      <c r="C58" s="138"/>
      <c r="D58" s="139" t="s">
        <v>85</v>
      </c>
      <c r="E58" s="140"/>
      <c r="F58" s="140"/>
      <c r="G58" s="140"/>
      <c r="H58" s="140"/>
      <c r="I58" s="140"/>
      <c r="J58" s="141">
        <f>J105</f>
        <v>0</v>
      </c>
      <c r="K58" s="138"/>
      <c r="L58" s="142"/>
    </row>
    <row r="59" spans="1:47" s="10" customFormat="1" ht="19.899999999999999" customHeight="1">
      <c r="B59" s="137"/>
      <c r="C59" s="138"/>
      <c r="D59" s="139" t="s">
        <v>86</v>
      </c>
      <c r="E59" s="140"/>
      <c r="F59" s="140"/>
      <c r="G59" s="140"/>
      <c r="H59" s="140"/>
      <c r="I59" s="140"/>
      <c r="J59" s="141">
        <f>J138</f>
        <v>0</v>
      </c>
      <c r="K59" s="138"/>
      <c r="L59" s="142"/>
    </row>
    <row r="60" spans="1:47" s="10" customFormat="1" ht="19.899999999999999" customHeight="1">
      <c r="B60" s="137"/>
      <c r="C60" s="138"/>
      <c r="D60" s="139" t="s">
        <v>87</v>
      </c>
      <c r="E60" s="140"/>
      <c r="F60" s="140"/>
      <c r="G60" s="140"/>
      <c r="H60" s="140"/>
      <c r="I60" s="140"/>
      <c r="J60" s="141">
        <f>J153</f>
        <v>0</v>
      </c>
      <c r="K60" s="138"/>
      <c r="L60" s="142"/>
    </row>
    <row r="61" spans="1:47" s="10" customFormat="1" ht="19.899999999999999" customHeight="1">
      <c r="B61" s="137"/>
      <c r="C61" s="138"/>
      <c r="D61" s="139" t="s">
        <v>88</v>
      </c>
      <c r="E61" s="140"/>
      <c r="F61" s="140"/>
      <c r="G61" s="140"/>
      <c r="H61" s="140"/>
      <c r="I61" s="140"/>
      <c r="J61" s="141">
        <f>J163</f>
        <v>0</v>
      </c>
      <c r="K61" s="138"/>
      <c r="L61" s="142"/>
    </row>
    <row r="62" spans="1:47" s="9" customFormat="1" ht="24.95" customHeight="1">
      <c r="B62" s="131"/>
      <c r="C62" s="132"/>
      <c r="D62" s="133" t="s">
        <v>89</v>
      </c>
      <c r="E62" s="134"/>
      <c r="F62" s="134"/>
      <c r="G62" s="134"/>
      <c r="H62" s="134"/>
      <c r="I62" s="134"/>
      <c r="J62" s="135">
        <f>J166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90</v>
      </c>
      <c r="E63" s="140"/>
      <c r="F63" s="140"/>
      <c r="G63" s="140"/>
      <c r="H63" s="140"/>
      <c r="I63" s="140"/>
      <c r="J63" s="141">
        <f>J167</f>
        <v>0</v>
      </c>
      <c r="K63" s="138"/>
      <c r="L63" s="142"/>
    </row>
    <row r="64" spans="1:47" s="10" customFormat="1" ht="19.899999999999999" customHeight="1">
      <c r="B64" s="137"/>
      <c r="C64" s="138"/>
      <c r="D64" s="139" t="s">
        <v>91</v>
      </c>
      <c r="E64" s="140"/>
      <c r="F64" s="140"/>
      <c r="G64" s="140"/>
      <c r="H64" s="140"/>
      <c r="I64" s="140"/>
      <c r="J64" s="141">
        <f>J190</f>
        <v>0</v>
      </c>
      <c r="K64" s="138"/>
      <c r="L64" s="142"/>
    </row>
    <row r="65" spans="1:31" s="10" customFormat="1" ht="19.899999999999999" customHeight="1">
      <c r="B65" s="137"/>
      <c r="C65" s="138"/>
      <c r="D65" s="139" t="s">
        <v>92</v>
      </c>
      <c r="E65" s="140"/>
      <c r="F65" s="140"/>
      <c r="G65" s="140"/>
      <c r="H65" s="140"/>
      <c r="I65" s="140"/>
      <c r="J65" s="141">
        <f>J205</f>
        <v>0</v>
      </c>
      <c r="K65" s="138"/>
      <c r="L65" s="142"/>
    </row>
    <row r="66" spans="1:31" s="10" customFormat="1" ht="19.899999999999999" customHeight="1">
      <c r="B66" s="137"/>
      <c r="C66" s="138"/>
      <c r="D66" s="139" t="s">
        <v>93</v>
      </c>
      <c r="E66" s="140"/>
      <c r="F66" s="140"/>
      <c r="G66" s="140"/>
      <c r="H66" s="140"/>
      <c r="I66" s="140"/>
      <c r="J66" s="141">
        <f>J243</f>
        <v>0</v>
      </c>
      <c r="K66" s="138"/>
      <c r="L66" s="142"/>
    </row>
    <row r="67" spans="1:31" s="10" customFormat="1" ht="19.899999999999999" customHeight="1">
      <c r="B67" s="137"/>
      <c r="C67" s="138"/>
      <c r="D67" s="139" t="s">
        <v>94</v>
      </c>
      <c r="E67" s="140"/>
      <c r="F67" s="140"/>
      <c r="G67" s="140"/>
      <c r="H67" s="140"/>
      <c r="I67" s="140"/>
      <c r="J67" s="141">
        <f>J286</f>
        <v>0</v>
      </c>
      <c r="K67" s="138"/>
      <c r="L67" s="142"/>
    </row>
    <row r="68" spans="1:31" s="10" customFormat="1" ht="19.899999999999999" customHeight="1">
      <c r="B68" s="137"/>
      <c r="C68" s="138"/>
      <c r="D68" s="139" t="s">
        <v>95</v>
      </c>
      <c r="E68" s="140"/>
      <c r="F68" s="140"/>
      <c r="G68" s="140"/>
      <c r="H68" s="140"/>
      <c r="I68" s="140"/>
      <c r="J68" s="141">
        <f>J319</f>
        <v>0</v>
      </c>
      <c r="K68" s="138"/>
      <c r="L68" s="142"/>
    </row>
    <row r="69" spans="1:31" s="10" customFormat="1" ht="19.899999999999999" customHeight="1">
      <c r="B69" s="137"/>
      <c r="C69" s="138"/>
      <c r="D69" s="139" t="s">
        <v>96</v>
      </c>
      <c r="E69" s="140"/>
      <c r="F69" s="140"/>
      <c r="G69" s="140"/>
      <c r="H69" s="140"/>
      <c r="I69" s="140"/>
      <c r="J69" s="141">
        <f>J352</f>
        <v>0</v>
      </c>
      <c r="K69" s="138"/>
      <c r="L69" s="142"/>
    </row>
    <row r="70" spans="1:31" s="10" customFormat="1" ht="19.899999999999999" customHeight="1">
      <c r="B70" s="137"/>
      <c r="C70" s="138"/>
      <c r="D70" s="139" t="s">
        <v>97</v>
      </c>
      <c r="E70" s="140"/>
      <c r="F70" s="140"/>
      <c r="G70" s="140"/>
      <c r="H70" s="140"/>
      <c r="I70" s="140"/>
      <c r="J70" s="141">
        <f>J353</f>
        <v>0</v>
      </c>
      <c r="K70" s="138"/>
      <c r="L70" s="142"/>
    </row>
    <row r="71" spans="1:31" s="10" customFormat="1" ht="19.899999999999999" customHeight="1">
      <c r="B71" s="137"/>
      <c r="C71" s="138"/>
      <c r="D71" s="139" t="s">
        <v>98</v>
      </c>
      <c r="E71" s="140"/>
      <c r="F71" s="140"/>
      <c r="G71" s="140"/>
      <c r="H71" s="140"/>
      <c r="I71" s="140"/>
      <c r="J71" s="141">
        <f>J403</f>
        <v>0</v>
      </c>
      <c r="K71" s="138"/>
      <c r="L71" s="142"/>
    </row>
    <row r="72" spans="1:31" s="10" customFormat="1" ht="19.899999999999999" customHeight="1">
      <c r="B72" s="137"/>
      <c r="C72" s="138"/>
      <c r="D72" s="139" t="s">
        <v>99</v>
      </c>
      <c r="E72" s="140"/>
      <c r="F72" s="140"/>
      <c r="G72" s="140"/>
      <c r="H72" s="140"/>
      <c r="I72" s="140"/>
      <c r="J72" s="141">
        <f>J438</f>
        <v>0</v>
      </c>
      <c r="K72" s="138"/>
      <c r="L72" s="142"/>
    </row>
    <row r="73" spans="1:31" s="10" customFormat="1" ht="19.899999999999999" customHeight="1">
      <c r="B73" s="137"/>
      <c r="C73" s="138"/>
      <c r="D73" s="139" t="s">
        <v>100</v>
      </c>
      <c r="E73" s="140"/>
      <c r="F73" s="140"/>
      <c r="G73" s="140"/>
      <c r="H73" s="140"/>
      <c r="I73" s="140"/>
      <c r="J73" s="141">
        <f>J468</f>
        <v>0</v>
      </c>
      <c r="K73" s="138"/>
      <c r="L73" s="14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3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3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3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101</v>
      </c>
      <c r="D80" s="38"/>
      <c r="E80" s="38"/>
      <c r="F80" s="38"/>
      <c r="G80" s="38"/>
      <c r="H80" s="38"/>
      <c r="I80" s="38"/>
      <c r="J80" s="38"/>
      <c r="K80" s="38"/>
      <c r="L80" s="103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41" t="str">
        <f>E7</f>
        <v>Stavební úpravy VB 0+1, U Lesa 871/34d, Karviná-Ráj</v>
      </c>
      <c r="F83" s="367"/>
      <c r="G83" s="367"/>
      <c r="H83" s="367"/>
      <c r="I83" s="38"/>
      <c r="J83" s="38"/>
      <c r="K83" s="38"/>
      <c r="L83" s="10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F10</f>
        <v>Karviná-Ráj</v>
      </c>
      <c r="G85" s="38"/>
      <c r="H85" s="38"/>
      <c r="I85" s="31" t="s">
        <v>23</v>
      </c>
      <c r="J85" s="61" t="str">
        <f>IF(J10="","",J10)</f>
        <v>28. 8. 2024</v>
      </c>
      <c r="K85" s="38"/>
      <c r="L85" s="10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E13</f>
        <v>STATUTÁRNÍ MĚSTO KARVINÁ · Magistrát města Karviné</v>
      </c>
      <c r="G87" s="38"/>
      <c r="H87" s="38"/>
      <c r="I87" s="31" t="s">
        <v>31</v>
      </c>
      <c r="J87" s="34" t="str">
        <f>E19</f>
        <v xml:space="preserve"> </v>
      </c>
      <c r="K87" s="38"/>
      <c r="L87" s="10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IF(E16="","",E16)</f>
        <v>Vyplň údaj</v>
      </c>
      <c r="G88" s="38"/>
      <c r="H88" s="38"/>
      <c r="I88" s="31" t="s">
        <v>34</v>
      </c>
      <c r="J88" s="34" t="str">
        <f>E22</f>
        <v xml:space="preserve"> </v>
      </c>
      <c r="K88" s="38"/>
      <c r="L88" s="10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3"/>
      <c r="B90" s="144"/>
      <c r="C90" s="145" t="s">
        <v>102</v>
      </c>
      <c r="D90" s="146" t="s">
        <v>56</v>
      </c>
      <c r="E90" s="146" t="s">
        <v>52</v>
      </c>
      <c r="F90" s="146" t="s">
        <v>53</v>
      </c>
      <c r="G90" s="146" t="s">
        <v>103</v>
      </c>
      <c r="H90" s="146" t="s">
        <v>104</v>
      </c>
      <c r="I90" s="146" t="s">
        <v>105</v>
      </c>
      <c r="J90" s="146" t="s">
        <v>81</v>
      </c>
      <c r="K90" s="147" t="s">
        <v>106</v>
      </c>
      <c r="L90" s="148"/>
      <c r="M90" s="70" t="s">
        <v>19</v>
      </c>
      <c r="N90" s="71" t="s">
        <v>41</v>
      </c>
      <c r="O90" s="71" t="s">
        <v>107</v>
      </c>
      <c r="P90" s="71" t="s">
        <v>108</v>
      </c>
      <c r="Q90" s="71" t="s">
        <v>109</v>
      </c>
      <c r="R90" s="71" t="s">
        <v>110</v>
      </c>
      <c r="S90" s="71" t="s">
        <v>111</v>
      </c>
      <c r="T90" s="72" t="s">
        <v>112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</row>
    <row r="91" spans="1:65" s="2" customFormat="1" ht="22.9" customHeight="1">
      <c r="A91" s="36"/>
      <c r="B91" s="37"/>
      <c r="C91" s="77" t="s">
        <v>113</v>
      </c>
      <c r="D91" s="38"/>
      <c r="E91" s="38"/>
      <c r="F91" s="38"/>
      <c r="G91" s="38"/>
      <c r="H91" s="38"/>
      <c r="I91" s="38"/>
      <c r="J91" s="149">
        <f>BK91</f>
        <v>0</v>
      </c>
      <c r="K91" s="38"/>
      <c r="L91" s="41"/>
      <c r="M91" s="73"/>
      <c r="N91" s="150"/>
      <c r="O91" s="74"/>
      <c r="P91" s="151">
        <f>P92+P166</f>
        <v>0</v>
      </c>
      <c r="Q91" s="74"/>
      <c r="R91" s="151">
        <f>R92+R166</f>
        <v>2.707788318</v>
      </c>
      <c r="S91" s="74"/>
      <c r="T91" s="152">
        <f>T92+T166</f>
        <v>2.0253559999999999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70</v>
      </c>
      <c r="AU91" s="19" t="s">
        <v>82</v>
      </c>
      <c r="BK91" s="153">
        <f>BK92+BK166</f>
        <v>0</v>
      </c>
    </row>
    <row r="92" spans="1:65" s="12" customFormat="1" ht="25.9" customHeight="1">
      <c r="B92" s="154"/>
      <c r="C92" s="155"/>
      <c r="D92" s="156" t="s">
        <v>70</v>
      </c>
      <c r="E92" s="157" t="s">
        <v>114</v>
      </c>
      <c r="F92" s="157" t="s">
        <v>115</v>
      </c>
      <c r="G92" s="155"/>
      <c r="H92" s="155"/>
      <c r="I92" s="158"/>
      <c r="J92" s="159">
        <f>BK92</f>
        <v>0</v>
      </c>
      <c r="K92" s="155"/>
      <c r="L92" s="160"/>
      <c r="M92" s="161"/>
      <c r="N92" s="162"/>
      <c r="O92" s="162"/>
      <c r="P92" s="163">
        <f>P93+P105+P138+P153+P163</f>
        <v>0</v>
      </c>
      <c r="Q92" s="162"/>
      <c r="R92" s="163">
        <f>R93+R105+R138+R153+R163</f>
        <v>0.99854141800000007</v>
      </c>
      <c r="S92" s="162"/>
      <c r="T92" s="164">
        <f>T93+T105+T138+T153+T163</f>
        <v>1.3160959999999999</v>
      </c>
      <c r="AR92" s="165" t="s">
        <v>76</v>
      </c>
      <c r="AT92" s="166" t="s">
        <v>70</v>
      </c>
      <c r="AU92" s="166" t="s">
        <v>71</v>
      </c>
      <c r="AY92" s="165" t="s">
        <v>116</v>
      </c>
      <c r="BK92" s="167">
        <f>BK93+BK105+BK138+BK153+BK163</f>
        <v>0</v>
      </c>
    </row>
    <row r="93" spans="1:65" s="12" customFormat="1" ht="22.9" customHeight="1">
      <c r="B93" s="154"/>
      <c r="C93" s="155"/>
      <c r="D93" s="156" t="s">
        <v>70</v>
      </c>
      <c r="E93" s="168" t="s">
        <v>117</v>
      </c>
      <c r="F93" s="168" t="s">
        <v>118</v>
      </c>
      <c r="G93" s="155"/>
      <c r="H93" s="155"/>
      <c r="I93" s="158"/>
      <c r="J93" s="169">
        <f>BK93</f>
        <v>0</v>
      </c>
      <c r="K93" s="155"/>
      <c r="L93" s="160"/>
      <c r="M93" s="161"/>
      <c r="N93" s="162"/>
      <c r="O93" s="162"/>
      <c r="P93" s="163">
        <f>SUM(P94:P104)</f>
        <v>0</v>
      </c>
      <c r="Q93" s="162"/>
      <c r="R93" s="163">
        <f>SUM(R94:R104)</f>
        <v>4.9187940999999992E-2</v>
      </c>
      <c r="S93" s="162"/>
      <c r="T93" s="164">
        <f>SUM(T94:T104)</f>
        <v>0</v>
      </c>
      <c r="AR93" s="165" t="s">
        <v>76</v>
      </c>
      <c r="AT93" s="166" t="s">
        <v>70</v>
      </c>
      <c r="AU93" s="166" t="s">
        <v>76</v>
      </c>
      <c r="AY93" s="165" t="s">
        <v>116</v>
      </c>
      <c r="BK93" s="167">
        <f>SUM(BK94:BK104)</f>
        <v>0</v>
      </c>
    </row>
    <row r="94" spans="1:65" s="2" customFormat="1" ht="21.75" customHeight="1">
      <c r="A94" s="36"/>
      <c r="B94" s="37"/>
      <c r="C94" s="170" t="s">
        <v>76</v>
      </c>
      <c r="D94" s="170" t="s">
        <v>119</v>
      </c>
      <c r="E94" s="171" t="s">
        <v>120</v>
      </c>
      <c r="F94" s="172" t="s">
        <v>121</v>
      </c>
      <c r="G94" s="173" t="s">
        <v>122</v>
      </c>
      <c r="H94" s="174">
        <v>1.8499999999999999E-2</v>
      </c>
      <c r="I94" s="175"/>
      <c r="J94" s="176">
        <f>ROUND(I94*H94,2)</f>
        <v>0</v>
      </c>
      <c r="K94" s="172" t="s">
        <v>123</v>
      </c>
      <c r="L94" s="41"/>
      <c r="M94" s="177" t="s">
        <v>19</v>
      </c>
      <c r="N94" s="178" t="s">
        <v>43</v>
      </c>
      <c r="O94" s="66"/>
      <c r="P94" s="179">
        <f>O94*H94</f>
        <v>0</v>
      </c>
      <c r="Q94" s="179">
        <v>2.5018699999999998</v>
      </c>
      <c r="R94" s="179">
        <f>Q94*H94</f>
        <v>4.6284594999999991E-2</v>
      </c>
      <c r="S94" s="179">
        <v>0</v>
      </c>
      <c r="T94" s="18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1" t="s">
        <v>124</v>
      </c>
      <c r="AT94" s="181" t="s">
        <v>119</v>
      </c>
      <c r="AU94" s="181" t="s">
        <v>125</v>
      </c>
      <c r="AY94" s="19" t="s">
        <v>116</v>
      </c>
      <c r="BE94" s="182">
        <f>IF(N94="základní",J94,0)</f>
        <v>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9" t="s">
        <v>125</v>
      </c>
      <c r="BK94" s="182">
        <f>ROUND(I94*H94,2)</f>
        <v>0</v>
      </c>
      <c r="BL94" s="19" t="s">
        <v>124</v>
      </c>
      <c r="BM94" s="181" t="s">
        <v>126</v>
      </c>
    </row>
    <row r="95" spans="1:65" s="2" customFormat="1" ht="11.25">
      <c r="A95" s="36"/>
      <c r="B95" s="37"/>
      <c r="C95" s="38"/>
      <c r="D95" s="183" t="s">
        <v>127</v>
      </c>
      <c r="E95" s="38"/>
      <c r="F95" s="184" t="s">
        <v>128</v>
      </c>
      <c r="G95" s="38"/>
      <c r="H95" s="38"/>
      <c r="I95" s="185"/>
      <c r="J95" s="38"/>
      <c r="K95" s="38"/>
      <c r="L95" s="41"/>
      <c r="M95" s="186"/>
      <c r="N95" s="18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127</v>
      </c>
      <c r="AU95" s="19" t="s">
        <v>125</v>
      </c>
    </row>
    <row r="96" spans="1:65" s="13" customFormat="1" ht="11.25">
      <c r="B96" s="188"/>
      <c r="C96" s="189"/>
      <c r="D96" s="190" t="s">
        <v>129</v>
      </c>
      <c r="E96" s="191" t="s">
        <v>19</v>
      </c>
      <c r="F96" s="192" t="s">
        <v>130</v>
      </c>
      <c r="G96" s="189"/>
      <c r="H96" s="193">
        <v>1.8499999999999999E-2</v>
      </c>
      <c r="I96" s="194"/>
      <c r="J96" s="189"/>
      <c r="K96" s="189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129</v>
      </c>
      <c r="AU96" s="199" t="s">
        <v>125</v>
      </c>
      <c r="AV96" s="13" t="s">
        <v>125</v>
      </c>
      <c r="AW96" s="13" t="s">
        <v>33</v>
      </c>
      <c r="AX96" s="13" t="s">
        <v>76</v>
      </c>
      <c r="AY96" s="199" t="s">
        <v>116</v>
      </c>
    </row>
    <row r="97" spans="1:65" s="2" customFormat="1" ht="16.5" customHeight="1">
      <c r="A97" s="36"/>
      <c r="B97" s="37"/>
      <c r="C97" s="170" t="s">
        <v>125</v>
      </c>
      <c r="D97" s="170" t="s">
        <v>119</v>
      </c>
      <c r="E97" s="171" t="s">
        <v>131</v>
      </c>
      <c r="F97" s="172" t="s">
        <v>132</v>
      </c>
      <c r="G97" s="173" t="s">
        <v>133</v>
      </c>
      <c r="H97" s="174">
        <v>0.36899999999999999</v>
      </c>
      <c r="I97" s="175"/>
      <c r="J97" s="176">
        <f>ROUND(I97*H97,2)</f>
        <v>0</v>
      </c>
      <c r="K97" s="172" t="s">
        <v>123</v>
      </c>
      <c r="L97" s="41"/>
      <c r="M97" s="177" t="s">
        <v>19</v>
      </c>
      <c r="N97" s="178" t="s">
        <v>43</v>
      </c>
      <c r="O97" s="66"/>
      <c r="P97" s="179">
        <f>O97*H97</f>
        <v>0</v>
      </c>
      <c r="Q97" s="179">
        <v>2.7499999999999998E-3</v>
      </c>
      <c r="R97" s="179">
        <f>Q97*H97</f>
        <v>1.01475E-3</v>
      </c>
      <c r="S97" s="179">
        <v>0</v>
      </c>
      <c r="T97" s="18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1" t="s">
        <v>124</v>
      </c>
      <c r="AT97" s="181" t="s">
        <v>119</v>
      </c>
      <c r="AU97" s="181" t="s">
        <v>125</v>
      </c>
      <c r="AY97" s="19" t="s">
        <v>116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9" t="s">
        <v>125</v>
      </c>
      <c r="BK97" s="182">
        <f>ROUND(I97*H97,2)</f>
        <v>0</v>
      </c>
      <c r="BL97" s="19" t="s">
        <v>124</v>
      </c>
      <c r="BM97" s="181" t="s">
        <v>134</v>
      </c>
    </row>
    <row r="98" spans="1:65" s="2" customFormat="1" ht="11.25">
      <c r="A98" s="36"/>
      <c r="B98" s="37"/>
      <c r="C98" s="38"/>
      <c r="D98" s="183" t="s">
        <v>127</v>
      </c>
      <c r="E98" s="38"/>
      <c r="F98" s="184" t="s">
        <v>135</v>
      </c>
      <c r="G98" s="38"/>
      <c r="H98" s="38"/>
      <c r="I98" s="185"/>
      <c r="J98" s="38"/>
      <c r="K98" s="38"/>
      <c r="L98" s="41"/>
      <c r="M98" s="186"/>
      <c r="N98" s="18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127</v>
      </c>
      <c r="AU98" s="19" t="s">
        <v>125</v>
      </c>
    </row>
    <row r="99" spans="1:65" s="13" customFormat="1" ht="11.25">
      <c r="B99" s="188"/>
      <c r="C99" s="189"/>
      <c r="D99" s="190" t="s">
        <v>129</v>
      </c>
      <c r="E99" s="191" t="s">
        <v>19</v>
      </c>
      <c r="F99" s="192" t="s">
        <v>136</v>
      </c>
      <c r="G99" s="189"/>
      <c r="H99" s="193">
        <v>0.36899999999999999</v>
      </c>
      <c r="I99" s="194"/>
      <c r="J99" s="189"/>
      <c r="K99" s="189"/>
      <c r="L99" s="195"/>
      <c r="M99" s="196"/>
      <c r="N99" s="197"/>
      <c r="O99" s="197"/>
      <c r="P99" s="197"/>
      <c r="Q99" s="197"/>
      <c r="R99" s="197"/>
      <c r="S99" s="197"/>
      <c r="T99" s="198"/>
      <c r="AT99" s="199" t="s">
        <v>129</v>
      </c>
      <c r="AU99" s="199" t="s">
        <v>125</v>
      </c>
      <c r="AV99" s="13" t="s">
        <v>125</v>
      </c>
      <c r="AW99" s="13" t="s">
        <v>33</v>
      </c>
      <c r="AX99" s="13" t="s">
        <v>76</v>
      </c>
      <c r="AY99" s="199" t="s">
        <v>116</v>
      </c>
    </row>
    <row r="100" spans="1:65" s="2" customFormat="1" ht="16.5" customHeight="1">
      <c r="A100" s="36"/>
      <c r="B100" s="37"/>
      <c r="C100" s="170" t="s">
        <v>117</v>
      </c>
      <c r="D100" s="170" t="s">
        <v>119</v>
      </c>
      <c r="E100" s="171" t="s">
        <v>137</v>
      </c>
      <c r="F100" s="172" t="s">
        <v>138</v>
      </c>
      <c r="G100" s="173" t="s">
        <v>133</v>
      </c>
      <c r="H100" s="174">
        <v>0.36899999999999999</v>
      </c>
      <c r="I100" s="175"/>
      <c r="J100" s="176">
        <f>ROUND(I100*H100,2)</f>
        <v>0</v>
      </c>
      <c r="K100" s="172" t="s">
        <v>123</v>
      </c>
      <c r="L100" s="41"/>
      <c r="M100" s="177" t="s">
        <v>19</v>
      </c>
      <c r="N100" s="178" t="s">
        <v>43</v>
      </c>
      <c r="O100" s="66"/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1" t="s">
        <v>124</v>
      </c>
      <c r="AT100" s="181" t="s">
        <v>119</v>
      </c>
      <c r="AU100" s="181" t="s">
        <v>125</v>
      </c>
      <c r="AY100" s="19" t="s">
        <v>116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9" t="s">
        <v>125</v>
      </c>
      <c r="BK100" s="182">
        <f>ROUND(I100*H100,2)</f>
        <v>0</v>
      </c>
      <c r="BL100" s="19" t="s">
        <v>124</v>
      </c>
      <c r="BM100" s="181" t="s">
        <v>139</v>
      </c>
    </row>
    <row r="101" spans="1:65" s="2" customFormat="1" ht="11.25">
      <c r="A101" s="36"/>
      <c r="B101" s="37"/>
      <c r="C101" s="38"/>
      <c r="D101" s="183" t="s">
        <v>127</v>
      </c>
      <c r="E101" s="38"/>
      <c r="F101" s="184" t="s">
        <v>140</v>
      </c>
      <c r="G101" s="38"/>
      <c r="H101" s="38"/>
      <c r="I101" s="185"/>
      <c r="J101" s="38"/>
      <c r="K101" s="38"/>
      <c r="L101" s="41"/>
      <c r="M101" s="186"/>
      <c r="N101" s="18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127</v>
      </c>
      <c r="AU101" s="19" t="s">
        <v>125</v>
      </c>
    </row>
    <row r="102" spans="1:65" s="2" customFormat="1" ht="24.2" customHeight="1">
      <c r="A102" s="36"/>
      <c r="B102" s="37"/>
      <c r="C102" s="170" t="s">
        <v>124</v>
      </c>
      <c r="D102" s="170" t="s">
        <v>119</v>
      </c>
      <c r="E102" s="171" t="s">
        <v>141</v>
      </c>
      <c r="F102" s="172" t="s">
        <v>142</v>
      </c>
      <c r="G102" s="173" t="s">
        <v>143</v>
      </c>
      <c r="H102" s="174">
        <v>1.8E-3</v>
      </c>
      <c r="I102" s="175"/>
      <c r="J102" s="176">
        <f>ROUND(I102*H102,2)</f>
        <v>0</v>
      </c>
      <c r="K102" s="172" t="s">
        <v>123</v>
      </c>
      <c r="L102" s="41"/>
      <c r="M102" s="177" t="s">
        <v>19</v>
      </c>
      <c r="N102" s="178" t="s">
        <v>43</v>
      </c>
      <c r="O102" s="66"/>
      <c r="P102" s="179">
        <f>O102*H102</f>
        <v>0</v>
      </c>
      <c r="Q102" s="179">
        <v>1.04922</v>
      </c>
      <c r="R102" s="179">
        <f>Q102*H102</f>
        <v>1.888596E-3</v>
      </c>
      <c r="S102" s="179">
        <v>0</v>
      </c>
      <c r="T102" s="18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1" t="s">
        <v>124</v>
      </c>
      <c r="AT102" s="181" t="s">
        <v>119</v>
      </c>
      <c r="AU102" s="181" t="s">
        <v>125</v>
      </c>
      <c r="AY102" s="19" t="s">
        <v>116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19" t="s">
        <v>125</v>
      </c>
      <c r="BK102" s="182">
        <f>ROUND(I102*H102,2)</f>
        <v>0</v>
      </c>
      <c r="BL102" s="19" t="s">
        <v>124</v>
      </c>
      <c r="BM102" s="181" t="s">
        <v>144</v>
      </c>
    </row>
    <row r="103" spans="1:65" s="2" customFormat="1" ht="11.25">
      <c r="A103" s="36"/>
      <c r="B103" s="37"/>
      <c r="C103" s="38"/>
      <c r="D103" s="183" t="s">
        <v>127</v>
      </c>
      <c r="E103" s="38"/>
      <c r="F103" s="184" t="s">
        <v>145</v>
      </c>
      <c r="G103" s="38"/>
      <c r="H103" s="38"/>
      <c r="I103" s="185"/>
      <c r="J103" s="38"/>
      <c r="K103" s="38"/>
      <c r="L103" s="41"/>
      <c r="M103" s="186"/>
      <c r="N103" s="18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127</v>
      </c>
      <c r="AU103" s="19" t="s">
        <v>125</v>
      </c>
    </row>
    <row r="104" spans="1:65" s="13" customFormat="1" ht="11.25">
      <c r="B104" s="188"/>
      <c r="C104" s="189"/>
      <c r="D104" s="190" t="s">
        <v>129</v>
      </c>
      <c r="E104" s="191" t="s">
        <v>19</v>
      </c>
      <c r="F104" s="192" t="s">
        <v>146</v>
      </c>
      <c r="G104" s="189"/>
      <c r="H104" s="193">
        <v>1.8E-3</v>
      </c>
      <c r="I104" s="194"/>
      <c r="J104" s="189"/>
      <c r="K104" s="189"/>
      <c r="L104" s="195"/>
      <c r="M104" s="196"/>
      <c r="N104" s="197"/>
      <c r="O104" s="197"/>
      <c r="P104" s="197"/>
      <c r="Q104" s="197"/>
      <c r="R104" s="197"/>
      <c r="S104" s="197"/>
      <c r="T104" s="198"/>
      <c r="AT104" s="199" t="s">
        <v>129</v>
      </c>
      <c r="AU104" s="199" t="s">
        <v>125</v>
      </c>
      <c r="AV104" s="13" t="s">
        <v>125</v>
      </c>
      <c r="AW104" s="13" t="s">
        <v>33</v>
      </c>
      <c r="AX104" s="13" t="s">
        <v>76</v>
      </c>
      <c r="AY104" s="199" t="s">
        <v>116</v>
      </c>
    </row>
    <row r="105" spans="1:65" s="12" customFormat="1" ht="22.9" customHeight="1">
      <c r="B105" s="154"/>
      <c r="C105" s="155"/>
      <c r="D105" s="156" t="s">
        <v>70</v>
      </c>
      <c r="E105" s="168" t="s">
        <v>147</v>
      </c>
      <c r="F105" s="168" t="s">
        <v>148</v>
      </c>
      <c r="G105" s="155"/>
      <c r="H105" s="155"/>
      <c r="I105" s="158"/>
      <c r="J105" s="169">
        <f>BK105</f>
        <v>0</v>
      </c>
      <c r="K105" s="155"/>
      <c r="L105" s="160"/>
      <c r="M105" s="161"/>
      <c r="N105" s="162"/>
      <c r="O105" s="162"/>
      <c r="P105" s="163">
        <f>SUM(P106:P137)</f>
        <v>0</v>
      </c>
      <c r="Q105" s="162"/>
      <c r="R105" s="163">
        <f>SUM(R106:R137)</f>
        <v>0.94827027700000011</v>
      </c>
      <c r="S105" s="162"/>
      <c r="T105" s="164">
        <f>SUM(T106:T137)</f>
        <v>0</v>
      </c>
      <c r="AR105" s="165" t="s">
        <v>76</v>
      </c>
      <c r="AT105" s="166" t="s">
        <v>70</v>
      </c>
      <c r="AU105" s="166" t="s">
        <v>76</v>
      </c>
      <c r="AY105" s="165" t="s">
        <v>116</v>
      </c>
      <c r="BK105" s="167">
        <f>SUM(BK106:BK137)</f>
        <v>0</v>
      </c>
    </row>
    <row r="106" spans="1:65" s="2" customFormat="1" ht="16.5" customHeight="1">
      <c r="A106" s="36"/>
      <c r="B106" s="37"/>
      <c r="C106" s="170" t="s">
        <v>149</v>
      </c>
      <c r="D106" s="170" t="s">
        <v>119</v>
      </c>
      <c r="E106" s="171" t="s">
        <v>150</v>
      </c>
      <c r="F106" s="172" t="s">
        <v>151</v>
      </c>
      <c r="G106" s="173" t="s">
        <v>133</v>
      </c>
      <c r="H106" s="174">
        <v>23.55</v>
      </c>
      <c r="I106" s="175"/>
      <c r="J106" s="176">
        <f>ROUND(I106*H106,2)</f>
        <v>0</v>
      </c>
      <c r="K106" s="172" t="s">
        <v>123</v>
      </c>
      <c r="L106" s="41"/>
      <c r="M106" s="177" t="s">
        <v>19</v>
      </c>
      <c r="N106" s="178" t="s">
        <v>43</v>
      </c>
      <c r="O106" s="66"/>
      <c r="P106" s="179">
        <f>O106*H106</f>
        <v>0</v>
      </c>
      <c r="Q106" s="179">
        <v>2.5999999999999998E-4</v>
      </c>
      <c r="R106" s="179">
        <f>Q106*H106</f>
        <v>6.123E-3</v>
      </c>
      <c r="S106" s="179">
        <v>0</v>
      </c>
      <c r="T106" s="18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1" t="s">
        <v>124</v>
      </c>
      <c r="AT106" s="181" t="s">
        <v>119</v>
      </c>
      <c r="AU106" s="181" t="s">
        <v>125</v>
      </c>
      <c r="AY106" s="19" t="s">
        <v>116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9" t="s">
        <v>125</v>
      </c>
      <c r="BK106" s="182">
        <f>ROUND(I106*H106,2)</f>
        <v>0</v>
      </c>
      <c r="BL106" s="19" t="s">
        <v>124</v>
      </c>
      <c r="BM106" s="181" t="s">
        <v>152</v>
      </c>
    </row>
    <row r="107" spans="1:65" s="2" customFormat="1" ht="11.25">
      <c r="A107" s="36"/>
      <c r="B107" s="37"/>
      <c r="C107" s="38"/>
      <c r="D107" s="183" t="s">
        <v>127</v>
      </c>
      <c r="E107" s="38"/>
      <c r="F107" s="184" t="s">
        <v>153</v>
      </c>
      <c r="G107" s="38"/>
      <c r="H107" s="38"/>
      <c r="I107" s="185"/>
      <c r="J107" s="38"/>
      <c r="K107" s="38"/>
      <c r="L107" s="41"/>
      <c r="M107" s="186"/>
      <c r="N107" s="18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127</v>
      </c>
      <c r="AU107" s="19" t="s">
        <v>125</v>
      </c>
    </row>
    <row r="108" spans="1:65" s="13" customFormat="1" ht="11.25">
      <c r="B108" s="188"/>
      <c r="C108" s="189"/>
      <c r="D108" s="190" t="s">
        <v>129</v>
      </c>
      <c r="E108" s="191" t="s">
        <v>19</v>
      </c>
      <c r="F108" s="192" t="s">
        <v>154</v>
      </c>
      <c r="G108" s="189"/>
      <c r="H108" s="193">
        <v>3.51</v>
      </c>
      <c r="I108" s="194"/>
      <c r="J108" s="189"/>
      <c r="K108" s="189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129</v>
      </c>
      <c r="AU108" s="199" t="s">
        <v>125</v>
      </c>
      <c r="AV108" s="13" t="s">
        <v>125</v>
      </c>
      <c r="AW108" s="13" t="s">
        <v>33</v>
      </c>
      <c r="AX108" s="13" t="s">
        <v>71</v>
      </c>
      <c r="AY108" s="199" t="s">
        <v>116</v>
      </c>
    </row>
    <row r="109" spans="1:65" s="13" customFormat="1" ht="11.25">
      <c r="B109" s="188"/>
      <c r="C109" s="189"/>
      <c r="D109" s="190" t="s">
        <v>129</v>
      </c>
      <c r="E109" s="191" t="s">
        <v>19</v>
      </c>
      <c r="F109" s="192" t="s">
        <v>155</v>
      </c>
      <c r="G109" s="189"/>
      <c r="H109" s="193">
        <v>20.04</v>
      </c>
      <c r="I109" s="194"/>
      <c r="J109" s="189"/>
      <c r="K109" s="189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129</v>
      </c>
      <c r="AU109" s="199" t="s">
        <v>125</v>
      </c>
      <c r="AV109" s="13" t="s">
        <v>125</v>
      </c>
      <c r="AW109" s="13" t="s">
        <v>33</v>
      </c>
      <c r="AX109" s="13" t="s">
        <v>71</v>
      </c>
      <c r="AY109" s="199" t="s">
        <v>116</v>
      </c>
    </row>
    <row r="110" spans="1:65" s="13" customFormat="1" ht="11.25">
      <c r="B110" s="188"/>
      <c r="C110" s="189"/>
      <c r="D110" s="190" t="s">
        <v>129</v>
      </c>
      <c r="E110" s="191" t="s">
        <v>19</v>
      </c>
      <c r="F110" s="192" t="s">
        <v>156</v>
      </c>
      <c r="G110" s="189"/>
      <c r="H110" s="193">
        <v>0</v>
      </c>
      <c r="I110" s="194"/>
      <c r="J110" s="189"/>
      <c r="K110" s="189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129</v>
      </c>
      <c r="AU110" s="199" t="s">
        <v>125</v>
      </c>
      <c r="AV110" s="13" t="s">
        <v>125</v>
      </c>
      <c r="AW110" s="13" t="s">
        <v>4</v>
      </c>
      <c r="AX110" s="13" t="s">
        <v>71</v>
      </c>
      <c r="AY110" s="199" t="s">
        <v>116</v>
      </c>
    </row>
    <row r="111" spans="1:65" s="14" customFormat="1" ht="11.25">
      <c r="B111" s="200"/>
      <c r="C111" s="201"/>
      <c r="D111" s="190" t="s">
        <v>129</v>
      </c>
      <c r="E111" s="202" t="s">
        <v>19</v>
      </c>
      <c r="F111" s="203" t="s">
        <v>157</v>
      </c>
      <c r="G111" s="201"/>
      <c r="H111" s="204">
        <v>23.55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129</v>
      </c>
      <c r="AU111" s="210" t="s">
        <v>125</v>
      </c>
      <c r="AV111" s="14" t="s">
        <v>124</v>
      </c>
      <c r="AW111" s="14" t="s">
        <v>33</v>
      </c>
      <c r="AX111" s="14" t="s">
        <v>76</v>
      </c>
      <c r="AY111" s="210" t="s">
        <v>116</v>
      </c>
    </row>
    <row r="112" spans="1:65" s="2" customFormat="1" ht="24.2" customHeight="1">
      <c r="A112" s="36"/>
      <c r="B112" s="37"/>
      <c r="C112" s="170" t="s">
        <v>147</v>
      </c>
      <c r="D112" s="170" t="s">
        <v>119</v>
      </c>
      <c r="E112" s="171" t="s">
        <v>158</v>
      </c>
      <c r="F112" s="172" t="s">
        <v>159</v>
      </c>
      <c r="G112" s="173" t="s">
        <v>133</v>
      </c>
      <c r="H112" s="174">
        <v>23.55</v>
      </c>
      <c r="I112" s="175"/>
      <c r="J112" s="176">
        <f>ROUND(I112*H112,2)</f>
        <v>0</v>
      </c>
      <c r="K112" s="172" t="s">
        <v>123</v>
      </c>
      <c r="L112" s="41"/>
      <c r="M112" s="177" t="s">
        <v>19</v>
      </c>
      <c r="N112" s="178" t="s">
        <v>43</v>
      </c>
      <c r="O112" s="66"/>
      <c r="P112" s="179">
        <f>O112*H112</f>
        <v>0</v>
      </c>
      <c r="Q112" s="179">
        <v>4.3800000000000002E-3</v>
      </c>
      <c r="R112" s="179">
        <f>Q112*H112</f>
        <v>0.103149</v>
      </c>
      <c r="S112" s="179">
        <v>0</v>
      </c>
      <c r="T112" s="18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1" t="s">
        <v>124</v>
      </c>
      <c r="AT112" s="181" t="s">
        <v>119</v>
      </c>
      <c r="AU112" s="181" t="s">
        <v>125</v>
      </c>
      <c r="AY112" s="19" t="s">
        <v>116</v>
      </c>
      <c r="BE112" s="182">
        <f>IF(N112="základní",J112,0)</f>
        <v>0</v>
      </c>
      <c r="BF112" s="182">
        <f>IF(N112="snížená",J112,0)</f>
        <v>0</v>
      </c>
      <c r="BG112" s="182">
        <f>IF(N112="zákl. přenesená",J112,0)</f>
        <v>0</v>
      </c>
      <c r="BH112" s="182">
        <f>IF(N112="sníž. přenesená",J112,0)</f>
        <v>0</v>
      </c>
      <c r="BI112" s="182">
        <f>IF(N112="nulová",J112,0)</f>
        <v>0</v>
      </c>
      <c r="BJ112" s="19" t="s">
        <v>125</v>
      </c>
      <c r="BK112" s="182">
        <f>ROUND(I112*H112,2)</f>
        <v>0</v>
      </c>
      <c r="BL112" s="19" t="s">
        <v>124</v>
      </c>
      <c r="BM112" s="181" t="s">
        <v>160</v>
      </c>
    </row>
    <row r="113" spans="1:65" s="2" customFormat="1" ht="11.25">
      <c r="A113" s="36"/>
      <c r="B113" s="37"/>
      <c r="C113" s="38"/>
      <c r="D113" s="183" t="s">
        <v>127</v>
      </c>
      <c r="E113" s="38"/>
      <c r="F113" s="184" t="s">
        <v>161</v>
      </c>
      <c r="G113" s="38"/>
      <c r="H113" s="38"/>
      <c r="I113" s="185"/>
      <c r="J113" s="38"/>
      <c r="K113" s="38"/>
      <c r="L113" s="41"/>
      <c r="M113" s="186"/>
      <c r="N113" s="18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127</v>
      </c>
      <c r="AU113" s="19" t="s">
        <v>125</v>
      </c>
    </row>
    <row r="114" spans="1:65" s="2" customFormat="1" ht="16.5" customHeight="1">
      <c r="A114" s="36"/>
      <c r="B114" s="37"/>
      <c r="C114" s="170" t="s">
        <v>162</v>
      </c>
      <c r="D114" s="170" t="s">
        <v>119</v>
      </c>
      <c r="E114" s="171" t="s">
        <v>163</v>
      </c>
      <c r="F114" s="172" t="s">
        <v>164</v>
      </c>
      <c r="G114" s="173" t="s">
        <v>133</v>
      </c>
      <c r="H114" s="174">
        <v>23.55</v>
      </c>
      <c r="I114" s="175"/>
      <c r="J114" s="176">
        <f>ROUND(I114*H114,2)</f>
        <v>0</v>
      </c>
      <c r="K114" s="172" t="s">
        <v>123</v>
      </c>
      <c r="L114" s="41"/>
      <c r="M114" s="177" t="s">
        <v>19</v>
      </c>
      <c r="N114" s="178" t="s">
        <v>43</v>
      </c>
      <c r="O114" s="66"/>
      <c r="P114" s="179">
        <f>O114*H114</f>
        <v>0</v>
      </c>
      <c r="Q114" s="179">
        <v>3.0000000000000001E-3</v>
      </c>
      <c r="R114" s="179">
        <f>Q114*H114</f>
        <v>7.0650000000000004E-2</v>
      </c>
      <c r="S114" s="179">
        <v>0</v>
      </c>
      <c r="T114" s="18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1" t="s">
        <v>124</v>
      </c>
      <c r="AT114" s="181" t="s">
        <v>119</v>
      </c>
      <c r="AU114" s="181" t="s">
        <v>125</v>
      </c>
      <c r="AY114" s="19" t="s">
        <v>116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9" t="s">
        <v>125</v>
      </c>
      <c r="BK114" s="182">
        <f>ROUND(I114*H114,2)</f>
        <v>0</v>
      </c>
      <c r="BL114" s="19" t="s">
        <v>124</v>
      </c>
      <c r="BM114" s="181" t="s">
        <v>165</v>
      </c>
    </row>
    <row r="115" spans="1:65" s="2" customFormat="1" ht="11.25">
      <c r="A115" s="36"/>
      <c r="B115" s="37"/>
      <c r="C115" s="38"/>
      <c r="D115" s="183" t="s">
        <v>127</v>
      </c>
      <c r="E115" s="38"/>
      <c r="F115" s="184" t="s">
        <v>166</v>
      </c>
      <c r="G115" s="38"/>
      <c r="H115" s="38"/>
      <c r="I115" s="185"/>
      <c r="J115" s="38"/>
      <c r="K115" s="38"/>
      <c r="L115" s="41"/>
      <c r="M115" s="186"/>
      <c r="N115" s="18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127</v>
      </c>
      <c r="AU115" s="19" t="s">
        <v>125</v>
      </c>
    </row>
    <row r="116" spans="1:65" s="2" customFormat="1" ht="16.5" customHeight="1">
      <c r="A116" s="36"/>
      <c r="B116" s="37"/>
      <c r="C116" s="170" t="s">
        <v>167</v>
      </c>
      <c r="D116" s="170" t="s">
        <v>119</v>
      </c>
      <c r="E116" s="171" t="s">
        <v>168</v>
      </c>
      <c r="F116" s="172" t="s">
        <v>169</v>
      </c>
      <c r="G116" s="173" t="s">
        <v>133</v>
      </c>
      <c r="H116" s="174">
        <v>60.330100000000002</v>
      </c>
      <c r="I116" s="175"/>
      <c r="J116" s="176">
        <f>ROUND(I116*H116,2)</f>
        <v>0</v>
      </c>
      <c r="K116" s="172" t="s">
        <v>123</v>
      </c>
      <c r="L116" s="41"/>
      <c r="M116" s="177" t="s">
        <v>19</v>
      </c>
      <c r="N116" s="178" t="s">
        <v>43</v>
      </c>
      <c r="O116" s="66"/>
      <c r="P116" s="179">
        <f>O116*H116</f>
        <v>0</v>
      </c>
      <c r="Q116" s="179">
        <v>2.5999999999999998E-4</v>
      </c>
      <c r="R116" s="179">
        <f>Q116*H116</f>
        <v>1.5685826E-2</v>
      </c>
      <c r="S116" s="179">
        <v>0</v>
      </c>
      <c r="T116" s="18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1" t="s">
        <v>170</v>
      </c>
      <c r="AT116" s="181" t="s">
        <v>119</v>
      </c>
      <c r="AU116" s="181" t="s">
        <v>125</v>
      </c>
      <c r="AY116" s="19" t="s">
        <v>116</v>
      </c>
      <c r="BE116" s="182">
        <f>IF(N116="základní",J116,0)</f>
        <v>0</v>
      </c>
      <c r="BF116" s="182">
        <f>IF(N116="snížená",J116,0)</f>
        <v>0</v>
      </c>
      <c r="BG116" s="182">
        <f>IF(N116="zákl. přenesená",J116,0)</f>
        <v>0</v>
      </c>
      <c r="BH116" s="182">
        <f>IF(N116="sníž. přenesená",J116,0)</f>
        <v>0</v>
      </c>
      <c r="BI116" s="182">
        <f>IF(N116="nulová",J116,0)</f>
        <v>0</v>
      </c>
      <c r="BJ116" s="19" t="s">
        <v>125</v>
      </c>
      <c r="BK116" s="182">
        <f>ROUND(I116*H116,2)</f>
        <v>0</v>
      </c>
      <c r="BL116" s="19" t="s">
        <v>170</v>
      </c>
      <c r="BM116" s="181" t="s">
        <v>171</v>
      </c>
    </row>
    <row r="117" spans="1:65" s="2" customFormat="1" ht="11.25">
      <c r="A117" s="36"/>
      <c r="B117" s="37"/>
      <c r="C117" s="38"/>
      <c r="D117" s="183" t="s">
        <v>127</v>
      </c>
      <c r="E117" s="38"/>
      <c r="F117" s="184" t="s">
        <v>172</v>
      </c>
      <c r="G117" s="38"/>
      <c r="H117" s="38"/>
      <c r="I117" s="185"/>
      <c r="J117" s="38"/>
      <c r="K117" s="38"/>
      <c r="L117" s="41"/>
      <c r="M117" s="186"/>
      <c r="N117" s="18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127</v>
      </c>
      <c r="AU117" s="19" t="s">
        <v>125</v>
      </c>
    </row>
    <row r="118" spans="1:65" s="13" customFormat="1" ht="11.25">
      <c r="B118" s="188"/>
      <c r="C118" s="189"/>
      <c r="D118" s="190" t="s">
        <v>129</v>
      </c>
      <c r="E118" s="191" t="s">
        <v>19</v>
      </c>
      <c r="F118" s="192" t="s">
        <v>173</v>
      </c>
      <c r="G118" s="189"/>
      <c r="H118" s="193">
        <v>11.98</v>
      </c>
      <c r="I118" s="194"/>
      <c r="J118" s="189"/>
      <c r="K118" s="189"/>
      <c r="L118" s="195"/>
      <c r="M118" s="196"/>
      <c r="N118" s="197"/>
      <c r="O118" s="197"/>
      <c r="P118" s="197"/>
      <c r="Q118" s="197"/>
      <c r="R118" s="197"/>
      <c r="S118" s="197"/>
      <c r="T118" s="198"/>
      <c r="AT118" s="199" t="s">
        <v>129</v>
      </c>
      <c r="AU118" s="199" t="s">
        <v>125</v>
      </c>
      <c r="AV118" s="13" t="s">
        <v>125</v>
      </c>
      <c r="AW118" s="13" t="s">
        <v>33</v>
      </c>
      <c r="AX118" s="13" t="s">
        <v>71</v>
      </c>
      <c r="AY118" s="199" t="s">
        <v>116</v>
      </c>
    </row>
    <row r="119" spans="1:65" s="13" customFormat="1" ht="11.25">
      <c r="B119" s="188"/>
      <c r="C119" s="189"/>
      <c r="D119" s="190" t="s">
        <v>129</v>
      </c>
      <c r="E119" s="191" t="s">
        <v>19</v>
      </c>
      <c r="F119" s="192" t="s">
        <v>174</v>
      </c>
      <c r="G119" s="189"/>
      <c r="H119" s="193">
        <v>45.182099999999998</v>
      </c>
      <c r="I119" s="194"/>
      <c r="J119" s="189"/>
      <c r="K119" s="189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129</v>
      </c>
      <c r="AU119" s="199" t="s">
        <v>125</v>
      </c>
      <c r="AV119" s="13" t="s">
        <v>125</v>
      </c>
      <c r="AW119" s="13" t="s">
        <v>33</v>
      </c>
      <c r="AX119" s="13" t="s">
        <v>71</v>
      </c>
      <c r="AY119" s="199" t="s">
        <v>116</v>
      </c>
    </row>
    <row r="120" spans="1:65" s="13" customFormat="1" ht="11.25">
      <c r="B120" s="188"/>
      <c r="C120" s="189"/>
      <c r="D120" s="190" t="s">
        <v>129</v>
      </c>
      <c r="E120" s="191" t="s">
        <v>19</v>
      </c>
      <c r="F120" s="192" t="s">
        <v>175</v>
      </c>
      <c r="G120" s="189"/>
      <c r="H120" s="193">
        <v>3.1680000000000001</v>
      </c>
      <c r="I120" s="194"/>
      <c r="J120" s="189"/>
      <c r="K120" s="189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129</v>
      </c>
      <c r="AU120" s="199" t="s">
        <v>125</v>
      </c>
      <c r="AV120" s="13" t="s">
        <v>125</v>
      </c>
      <c r="AW120" s="13" t="s">
        <v>33</v>
      </c>
      <c r="AX120" s="13" t="s">
        <v>71</v>
      </c>
      <c r="AY120" s="199" t="s">
        <v>116</v>
      </c>
    </row>
    <row r="121" spans="1:65" s="14" customFormat="1" ht="11.25">
      <c r="B121" s="200"/>
      <c r="C121" s="201"/>
      <c r="D121" s="190" t="s">
        <v>129</v>
      </c>
      <c r="E121" s="202" t="s">
        <v>19</v>
      </c>
      <c r="F121" s="203" t="s">
        <v>157</v>
      </c>
      <c r="G121" s="201"/>
      <c r="H121" s="204">
        <v>60.330100000000002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129</v>
      </c>
      <c r="AU121" s="210" t="s">
        <v>125</v>
      </c>
      <c r="AV121" s="14" t="s">
        <v>124</v>
      </c>
      <c r="AW121" s="14" t="s">
        <v>33</v>
      </c>
      <c r="AX121" s="14" t="s">
        <v>76</v>
      </c>
      <c r="AY121" s="210" t="s">
        <v>116</v>
      </c>
    </row>
    <row r="122" spans="1:65" s="2" customFormat="1" ht="24.2" customHeight="1">
      <c r="A122" s="36"/>
      <c r="B122" s="37"/>
      <c r="C122" s="170" t="s">
        <v>176</v>
      </c>
      <c r="D122" s="170" t="s">
        <v>119</v>
      </c>
      <c r="E122" s="171" t="s">
        <v>177</v>
      </c>
      <c r="F122" s="172" t="s">
        <v>178</v>
      </c>
      <c r="G122" s="173" t="s">
        <v>133</v>
      </c>
      <c r="H122" s="174">
        <v>60.330100000000002</v>
      </c>
      <c r="I122" s="175"/>
      <c r="J122" s="176">
        <f>ROUND(I122*H122,2)</f>
        <v>0</v>
      </c>
      <c r="K122" s="172" t="s">
        <v>123</v>
      </c>
      <c r="L122" s="41"/>
      <c r="M122" s="177" t="s">
        <v>19</v>
      </c>
      <c r="N122" s="178" t="s">
        <v>43</v>
      </c>
      <c r="O122" s="66"/>
      <c r="P122" s="179">
        <f>O122*H122</f>
        <v>0</v>
      </c>
      <c r="Q122" s="179">
        <v>4.3800000000000002E-3</v>
      </c>
      <c r="R122" s="179">
        <f>Q122*H122</f>
        <v>0.26424583800000001</v>
      </c>
      <c r="S122" s="179">
        <v>0</v>
      </c>
      <c r="T122" s="18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1" t="s">
        <v>124</v>
      </c>
      <c r="AT122" s="181" t="s">
        <v>119</v>
      </c>
      <c r="AU122" s="181" t="s">
        <v>125</v>
      </c>
      <c r="AY122" s="19" t="s">
        <v>116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9" t="s">
        <v>125</v>
      </c>
      <c r="BK122" s="182">
        <f>ROUND(I122*H122,2)</f>
        <v>0</v>
      </c>
      <c r="BL122" s="19" t="s">
        <v>124</v>
      </c>
      <c r="BM122" s="181" t="s">
        <v>179</v>
      </c>
    </row>
    <row r="123" spans="1:65" s="2" customFormat="1" ht="11.25">
      <c r="A123" s="36"/>
      <c r="B123" s="37"/>
      <c r="C123" s="38"/>
      <c r="D123" s="183" t="s">
        <v>127</v>
      </c>
      <c r="E123" s="38"/>
      <c r="F123" s="184" t="s">
        <v>180</v>
      </c>
      <c r="G123" s="38"/>
      <c r="H123" s="38"/>
      <c r="I123" s="185"/>
      <c r="J123" s="38"/>
      <c r="K123" s="38"/>
      <c r="L123" s="41"/>
      <c r="M123" s="186"/>
      <c r="N123" s="18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127</v>
      </c>
      <c r="AU123" s="19" t="s">
        <v>125</v>
      </c>
    </row>
    <row r="124" spans="1:65" s="2" customFormat="1" ht="16.5" customHeight="1">
      <c r="A124" s="36"/>
      <c r="B124" s="37"/>
      <c r="C124" s="170" t="s">
        <v>181</v>
      </c>
      <c r="D124" s="170" t="s">
        <v>119</v>
      </c>
      <c r="E124" s="171" t="s">
        <v>182</v>
      </c>
      <c r="F124" s="172" t="s">
        <v>183</v>
      </c>
      <c r="G124" s="173" t="s">
        <v>133</v>
      </c>
      <c r="H124" s="174">
        <v>60.330100000000002</v>
      </c>
      <c r="I124" s="175"/>
      <c r="J124" s="176">
        <f>ROUND(I124*H124,2)</f>
        <v>0</v>
      </c>
      <c r="K124" s="172" t="s">
        <v>123</v>
      </c>
      <c r="L124" s="41"/>
      <c r="M124" s="177" t="s">
        <v>19</v>
      </c>
      <c r="N124" s="178" t="s">
        <v>43</v>
      </c>
      <c r="O124" s="66"/>
      <c r="P124" s="179">
        <f>O124*H124</f>
        <v>0</v>
      </c>
      <c r="Q124" s="179">
        <v>3.0000000000000001E-3</v>
      </c>
      <c r="R124" s="179">
        <f>Q124*H124</f>
        <v>0.18099030000000002</v>
      </c>
      <c r="S124" s="179">
        <v>0</v>
      </c>
      <c r="T124" s="18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1" t="s">
        <v>124</v>
      </c>
      <c r="AT124" s="181" t="s">
        <v>119</v>
      </c>
      <c r="AU124" s="181" t="s">
        <v>125</v>
      </c>
      <c r="AY124" s="19" t="s">
        <v>116</v>
      </c>
      <c r="BE124" s="182">
        <f>IF(N124="základní",J124,0)</f>
        <v>0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9" t="s">
        <v>125</v>
      </c>
      <c r="BK124" s="182">
        <f>ROUND(I124*H124,2)</f>
        <v>0</v>
      </c>
      <c r="BL124" s="19" t="s">
        <v>124</v>
      </c>
      <c r="BM124" s="181" t="s">
        <v>184</v>
      </c>
    </row>
    <row r="125" spans="1:65" s="2" customFormat="1" ht="11.25">
      <c r="A125" s="36"/>
      <c r="B125" s="37"/>
      <c r="C125" s="38"/>
      <c r="D125" s="183" t="s">
        <v>127</v>
      </c>
      <c r="E125" s="38"/>
      <c r="F125" s="184" t="s">
        <v>185</v>
      </c>
      <c r="G125" s="38"/>
      <c r="H125" s="38"/>
      <c r="I125" s="185"/>
      <c r="J125" s="38"/>
      <c r="K125" s="38"/>
      <c r="L125" s="41"/>
      <c r="M125" s="186"/>
      <c r="N125" s="18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127</v>
      </c>
      <c r="AU125" s="19" t="s">
        <v>125</v>
      </c>
    </row>
    <row r="126" spans="1:65" s="2" customFormat="1" ht="16.5" customHeight="1">
      <c r="A126" s="36"/>
      <c r="B126" s="37"/>
      <c r="C126" s="170" t="s">
        <v>186</v>
      </c>
      <c r="D126" s="170" t="s">
        <v>119</v>
      </c>
      <c r="E126" s="171" t="s">
        <v>187</v>
      </c>
      <c r="F126" s="172" t="s">
        <v>188</v>
      </c>
      <c r="G126" s="173" t="s">
        <v>133</v>
      </c>
      <c r="H126" s="174">
        <v>1.92</v>
      </c>
      <c r="I126" s="175"/>
      <c r="J126" s="176">
        <f>ROUND(I126*H126,2)</f>
        <v>0</v>
      </c>
      <c r="K126" s="172" t="s">
        <v>123</v>
      </c>
      <c r="L126" s="41"/>
      <c r="M126" s="177" t="s">
        <v>19</v>
      </c>
      <c r="N126" s="178" t="s">
        <v>43</v>
      </c>
      <c r="O126" s="66"/>
      <c r="P126" s="179">
        <f>O126*H126</f>
        <v>0</v>
      </c>
      <c r="Q126" s="179">
        <v>3.4680000000000002E-2</v>
      </c>
      <c r="R126" s="179">
        <f>Q126*H126</f>
        <v>6.6585600000000009E-2</v>
      </c>
      <c r="S126" s="179">
        <v>0</v>
      </c>
      <c r="T126" s="18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1" t="s">
        <v>124</v>
      </c>
      <c r="AT126" s="181" t="s">
        <v>119</v>
      </c>
      <c r="AU126" s="181" t="s">
        <v>125</v>
      </c>
      <c r="AY126" s="19" t="s">
        <v>116</v>
      </c>
      <c r="BE126" s="182">
        <f>IF(N126="základní",J126,0)</f>
        <v>0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9" t="s">
        <v>125</v>
      </c>
      <c r="BK126" s="182">
        <f>ROUND(I126*H126,2)</f>
        <v>0</v>
      </c>
      <c r="BL126" s="19" t="s">
        <v>124</v>
      </c>
      <c r="BM126" s="181" t="s">
        <v>189</v>
      </c>
    </row>
    <row r="127" spans="1:65" s="2" customFormat="1" ht="11.25">
      <c r="A127" s="36"/>
      <c r="B127" s="37"/>
      <c r="C127" s="38"/>
      <c r="D127" s="183" t="s">
        <v>127</v>
      </c>
      <c r="E127" s="38"/>
      <c r="F127" s="184" t="s">
        <v>190</v>
      </c>
      <c r="G127" s="38"/>
      <c r="H127" s="38"/>
      <c r="I127" s="185"/>
      <c r="J127" s="38"/>
      <c r="K127" s="38"/>
      <c r="L127" s="41"/>
      <c r="M127" s="186"/>
      <c r="N127" s="18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127</v>
      </c>
      <c r="AU127" s="19" t="s">
        <v>125</v>
      </c>
    </row>
    <row r="128" spans="1:65" s="13" customFormat="1" ht="11.25">
      <c r="B128" s="188"/>
      <c r="C128" s="189"/>
      <c r="D128" s="190" t="s">
        <v>129</v>
      </c>
      <c r="E128" s="191" t="s">
        <v>19</v>
      </c>
      <c r="F128" s="192" t="s">
        <v>191</v>
      </c>
      <c r="G128" s="189"/>
      <c r="H128" s="193">
        <v>1.92</v>
      </c>
      <c r="I128" s="194"/>
      <c r="J128" s="189"/>
      <c r="K128" s="189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129</v>
      </c>
      <c r="AU128" s="199" t="s">
        <v>125</v>
      </c>
      <c r="AV128" s="13" t="s">
        <v>125</v>
      </c>
      <c r="AW128" s="13" t="s">
        <v>33</v>
      </c>
      <c r="AX128" s="13" t="s">
        <v>76</v>
      </c>
      <c r="AY128" s="199" t="s">
        <v>116</v>
      </c>
    </row>
    <row r="129" spans="1:65" s="2" customFormat="1" ht="21.75" customHeight="1">
      <c r="A129" s="36"/>
      <c r="B129" s="37"/>
      <c r="C129" s="170" t="s">
        <v>8</v>
      </c>
      <c r="D129" s="170" t="s">
        <v>119</v>
      </c>
      <c r="E129" s="171" t="s">
        <v>192</v>
      </c>
      <c r="F129" s="172" t="s">
        <v>193</v>
      </c>
      <c r="G129" s="173" t="s">
        <v>122</v>
      </c>
      <c r="H129" s="174">
        <v>6.9900000000000004E-2</v>
      </c>
      <c r="I129" s="175"/>
      <c r="J129" s="176">
        <f>ROUND(I129*H129,2)</f>
        <v>0</v>
      </c>
      <c r="K129" s="172" t="s">
        <v>123</v>
      </c>
      <c r="L129" s="41"/>
      <c r="M129" s="177" t="s">
        <v>19</v>
      </c>
      <c r="N129" s="178" t="s">
        <v>43</v>
      </c>
      <c r="O129" s="66"/>
      <c r="P129" s="179">
        <f>O129*H129</f>
        <v>0</v>
      </c>
      <c r="Q129" s="179">
        <v>2.5018699999999998</v>
      </c>
      <c r="R129" s="179">
        <f>Q129*H129</f>
        <v>0.17488071299999999</v>
      </c>
      <c r="S129" s="179">
        <v>0</v>
      </c>
      <c r="T129" s="18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1" t="s">
        <v>124</v>
      </c>
      <c r="AT129" s="181" t="s">
        <v>119</v>
      </c>
      <c r="AU129" s="181" t="s">
        <v>125</v>
      </c>
      <c r="AY129" s="19" t="s">
        <v>116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9" t="s">
        <v>125</v>
      </c>
      <c r="BK129" s="182">
        <f>ROUND(I129*H129,2)</f>
        <v>0</v>
      </c>
      <c r="BL129" s="19" t="s">
        <v>124</v>
      </c>
      <c r="BM129" s="181" t="s">
        <v>194</v>
      </c>
    </row>
    <row r="130" spans="1:65" s="2" customFormat="1" ht="11.25">
      <c r="A130" s="36"/>
      <c r="B130" s="37"/>
      <c r="C130" s="38"/>
      <c r="D130" s="183" t="s">
        <v>127</v>
      </c>
      <c r="E130" s="38"/>
      <c r="F130" s="184" t="s">
        <v>195</v>
      </c>
      <c r="G130" s="38"/>
      <c r="H130" s="38"/>
      <c r="I130" s="185"/>
      <c r="J130" s="38"/>
      <c r="K130" s="38"/>
      <c r="L130" s="41"/>
      <c r="M130" s="186"/>
      <c r="N130" s="18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127</v>
      </c>
      <c r="AU130" s="19" t="s">
        <v>125</v>
      </c>
    </row>
    <row r="131" spans="1:65" s="13" customFormat="1" ht="11.25">
      <c r="B131" s="188"/>
      <c r="C131" s="189"/>
      <c r="D131" s="190" t="s">
        <v>129</v>
      </c>
      <c r="E131" s="191" t="s">
        <v>19</v>
      </c>
      <c r="F131" s="192" t="s">
        <v>196</v>
      </c>
      <c r="G131" s="189"/>
      <c r="H131" s="193">
        <v>6.9900000000000004E-2</v>
      </c>
      <c r="I131" s="194"/>
      <c r="J131" s="189"/>
      <c r="K131" s="189"/>
      <c r="L131" s="195"/>
      <c r="M131" s="196"/>
      <c r="N131" s="197"/>
      <c r="O131" s="197"/>
      <c r="P131" s="197"/>
      <c r="Q131" s="197"/>
      <c r="R131" s="197"/>
      <c r="S131" s="197"/>
      <c r="T131" s="198"/>
      <c r="AT131" s="199" t="s">
        <v>129</v>
      </c>
      <c r="AU131" s="199" t="s">
        <v>125</v>
      </c>
      <c r="AV131" s="13" t="s">
        <v>125</v>
      </c>
      <c r="AW131" s="13" t="s">
        <v>33</v>
      </c>
      <c r="AX131" s="13" t="s">
        <v>76</v>
      </c>
      <c r="AY131" s="199" t="s">
        <v>116</v>
      </c>
    </row>
    <row r="132" spans="1:65" s="2" customFormat="1" ht="24.2" customHeight="1">
      <c r="A132" s="36"/>
      <c r="B132" s="37"/>
      <c r="C132" s="170" t="s">
        <v>197</v>
      </c>
      <c r="D132" s="170" t="s">
        <v>119</v>
      </c>
      <c r="E132" s="171" t="s">
        <v>198</v>
      </c>
      <c r="F132" s="172" t="s">
        <v>199</v>
      </c>
      <c r="G132" s="173" t="s">
        <v>200</v>
      </c>
      <c r="H132" s="174">
        <v>2</v>
      </c>
      <c r="I132" s="175"/>
      <c r="J132" s="176">
        <f>ROUND(I132*H132,2)</f>
        <v>0</v>
      </c>
      <c r="K132" s="172" t="s">
        <v>123</v>
      </c>
      <c r="L132" s="41"/>
      <c r="M132" s="177" t="s">
        <v>19</v>
      </c>
      <c r="N132" s="178" t="s">
        <v>43</v>
      </c>
      <c r="O132" s="66"/>
      <c r="P132" s="179">
        <f>O132*H132</f>
        <v>0</v>
      </c>
      <c r="Q132" s="179">
        <v>1.7770000000000001E-2</v>
      </c>
      <c r="R132" s="179">
        <f>Q132*H132</f>
        <v>3.5540000000000002E-2</v>
      </c>
      <c r="S132" s="179">
        <v>0</v>
      </c>
      <c r="T132" s="18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1" t="s">
        <v>124</v>
      </c>
      <c r="AT132" s="181" t="s">
        <v>119</v>
      </c>
      <c r="AU132" s="181" t="s">
        <v>125</v>
      </c>
      <c r="AY132" s="19" t="s">
        <v>116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9" t="s">
        <v>125</v>
      </c>
      <c r="BK132" s="182">
        <f>ROUND(I132*H132,2)</f>
        <v>0</v>
      </c>
      <c r="BL132" s="19" t="s">
        <v>124</v>
      </c>
      <c r="BM132" s="181" t="s">
        <v>201</v>
      </c>
    </row>
    <row r="133" spans="1:65" s="2" customFormat="1" ht="11.25">
      <c r="A133" s="36"/>
      <c r="B133" s="37"/>
      <c r="C133" s="38"/>
      <c r="D133" s="183" t="s">
        <v>127</v>
      </c>
      <c r="E133" s="38"/>
      <c r="F133" s="184" t="s">
        <v>202</v>
      </c>
      <c r="G133" s="38"/>
      <c r="H133" s="38"/>
      <c r="I133" s="185"/>
      <c r="J133" s="38"/>
      <c r="K133" s="38"/>
      <c r="L133" s="41"/>
      <c r="M133" s="186"/>
      <c r="N133" s="18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127</v>
      </c>
      <c r="AU133" s="19" t="s">
        <v>125</v>
      </c>
    </row>
    <row r="134" spans="1:65" s="2" customFormat="1" ht="16.5" customHeight="1">
      <c r="A134" s="36"/>
      <c r="B134" s="37"/>
      <c r="C134" s="211" t="s">
        <v>203</v>
      </c>
      <c r="D134" s="211" t="s">
        <v>204</v>
      </c>
      <c r="E134" s="212" t="s">
        <v>205</v>
      </c>
      <c r="F134" s="213" t="s">
        <v>206</v>
      </c>
      <c r="G134" s="214" t="s">
        <v>200</v>
      </c>
      <c r="H134" s="215">
        <v>2</v>
      </c>
      <c r="I134" s="216"/>
      <c r="J134" s="217">
        <f>ROUND(I134*H134,2)</f>
        <v>0</v>
      </c>
      <c r="K134" s="213" t="s">
        <v>123</v>
      </c>
      <c r="L134" s="218"/>
      <c r="M134" s="219" t="s">
        <v>19</v>
      </c>
      <c r="N134" s="220" t="s">
        <v>43</v>
      </c>
      <c r="O134" s="66"/>
      <c r="P134" s="179">
        <f>O134*H134</f>
        <v>0</v>
      </c>
      <c r="Q134" s="179">
        <v>1.521E-2</v>
      </c>
      <c r="R134" s="179">
        <f>Q134*H134</f>
        <v>3.0419999999999999E-2</v>
      </c>
      <c r="S134" s="179">
        <v>0</v>
      </c>
      <c r="T134" s="18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1" t="s">
        <v>167</v>
      </c>
      <c r="AT134" s="181" t="s">
        <v>204</v>
      </c>
      <c r="AU134" s="181" t="s">
        <v>125</v>
      </c>
      <c r="AY134" s="19" t="s">
        <v>116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9" t="s">
        <v>125</v>
      </c>
      <c r="BK134" s="182">
        <f>ROUND(I134*H134,2)</f>
        <v>0</v>
      </c>
      <c r="BL134" s="19" t="s">
        <v>124</v>
      </c>
      <c r="BM134" s="181" t="s">
        <v>207</v>
      </c>
    </row>
    <row r="135" spans="1:65" s="13" customFormat="1" ht="11.25">
      <c r="B135" s="188"/>
      <c r="C135" s="189"/>
      <c r="D135" s="190" t="s">
        <v>129</v>
      </c>
      <c r="E135" s="191" t="s">
        <v>19</v>
      </c>
      <c r="F135" s="192" t="s">
        <v>208</v>
      </c>
      <c r="G135" s="189"/>
      <c r="H135" s="193">
        <v>1</v>
      </c>
      <c r="I135" s="194"/>
      <c r="J135" s="189"/>
      <c r="K135" s="189"/>
      <c r="L135" s="195"/>
      <c r="M135" s="196"/>
      <c r="N135" s="197"/>
      <c r="O135" s="197"/>
      <c r="P135" s="197"/>
      <c r="Q135" s="197"/>
      <c r="R135" s="197"/>
      <c r="S135" s="197"/>
      <c r="T135" s="198"/>
      <c r="AT135" s="199" t="s">
        <v>129</v>
      </c>
      <c r="AU135" s="199" t="s">
        <v>125</v>
      </c>
      <c r="AV135" s="13" t="s">
        <v>125</v>
      </c>
      <c r="AW135" s="13" t="s">
        <v>33</v>
      </c>
      <c r="AX135" s="13" t="s">
        <v>71</v>
      </c>
      <c r="AY135" s="199" t="s">
        <v>116</v>
      </c>
    </row>
    <row r="136" spans="1:65" s="13" customFormat="1" ht="11.25">
      <c r="B136" s="188"/>
      <c r="C136" s="189"/>
      <c r="D136" s="190" t="s">
        <v>129</v>
      </c>
      <c r="E136" s="191" t="s">
        <v>19</v>
      </c>
      <c r="F136" s="192" t="s">
        <v>209</v>
      </c>
      <c r="G136" s="189"/>
      <c r="H136" s="193">
        <v>1</v>
      </c>
      <c r="I136" s="194"/>
      <c r="J136" s="189"/>
      <c r="K136" s="189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129</v>
      </c>
      <c r="AU136" s="199" t="s">
        <v>125</v>
      </c>
      <c r="AV136" s="13" t="s">
        <v>125</v>
      </c>
      <c r="AW136" s="13" t="s">
        <v>33</v>
      </c>
      <c r="AX136" s="13" t="s">
        <v>71</v>
      </c>
      <c r="AY136" s="199" t="s">
        <v>116</v>
      </c>
    </row>
    <row r="137" spans="1:65" s="14" customFormat="1" ht="11.25">
      <c r="B137" s="200"/>
      <c r="C137" s="201"/>
      <c r="D137" s="190" t="s">
        <v>129</v>
      </c>
      <c r="E137" s="202" t="s">
        <v>19</v>
      </c>
      <c r="F137" s="203" t="s">
        <v>157</v>
      </c>
      <c r="G137" s="201"/>
      <c r="H137" s="204">
        <v>2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129</v>
      </c>
      <c r="AU137" s="210" t="s">
        <v>125</v>
      </c>
      <c r="AV137" s="14" t="s">
        <v>124</v>
      </c>
      <c r="AW137" s="14" t="s">
        <v>33</v>
      </c>
      <c r="AX137" s="14" t="s">
        <v>76</v>
      </c>
      <c r="AY137" s="210" t="s">
        <v>116</v>
      </c>
    </row>
    <row r="138" spans="1:65" s="12" customFormat="1" ht="22.9" customHeight="1">
      <c r="B138" s="154"/>
      <c r="C138" s="155"/>
      <c r="D138" s="156" t="s">
        <v>70</v>
      </c>
      <c r="E138" s="168" t="s">
        <v>176</v>
      </c>
      <c r="F138" s="168" t="s">
        <v>210</v>
      </c>
      <c r="G138" s="155"/>
      <c r="H138" s="155"/>
      <c r="I138" s="158"/>
      <c r="J138" s="169">
        <f>BK138</f>
        <v>0</v>
      </c>
      <c r="K138" s="155"/>
      <c r="L138" s="160"/>
      <c r="M138" s="161"/>
      <c r="N138" s="162"/>
      <c r="O138" s="162"/>
      <c r="P138" s="163">
        <f>SUM(P139:P152)</f>
        <v>0</v>
      </c>
      <c r="Q138" s="162"/>
      <c r="R138" s="163">
        <f>SUM(R139:R152)</f>
        <v>1.0832000000000001E-3</v>
      </c>
      <c r="S138" s="162"/>
      <c r="T138" s="164">
        <f>SUM(T139:T152)</f>
        <v>1.3160959999999999</v>
      </c>
      <c r="AR138" s="165" t="s">
        <v>76</v>
      </c>
      <c r="AT138" s="166" t="s">
        <v>70</v>
      </c>
      <c r="AU138" s="166" t="s">
        <v>76</v>
      </c>
      <c r="AY138" s="165" t="s">
        <v>116</v>
      </c>
      <c r="BK138" s="167">
        <f>SUM(BK139:BK152)</f>
        <v>0</v>
      </c>
    </row>
    <row r="139" spans="1:65" s="2" customFormat="1" ht="24.2" customHeight="1">
      <c r="A139" s="36"/>
      <c r="B139" s="37"/>
      <c r="C139" s="170" t="s">
        <v>211</v>
      </c>
      <c r="D139" s="170" t="s">
        <v>119</v>
      </c>
      <c r="E139" s="171" t="s">
        <v>212</v>
      </c>
      <c r="F139" s="172" t="s">
        <v>213</v>
      </c>
      <c r="G139" s="173" t="s">
        <v>133</v>
      </c>
      <c r="H139" s="174">
        <v>27.08</v>
      </c>
      <c r="I139" s="175"/>
      <c r="J139" s="176">
        <f>ROUND(I139*H139,2)</f>
        <v>0</v>
      </c>
      <c r="K139" s="172" t="s">
        <v>123</v>
      </c>
      <c r="L139" s="41"/>
      <c r="M139" s="177" t="s">
        <v>19</v>
      </c>
      <c r="N139" s="178" t="s">
        <v>43</v>
      </c>
      <c r="O139" s="66"/>
      <c r="P139" s="179">
        <f>O139*H139</f>
        <v>0</v>
      </c>
      <c r="Q139" s="179">
        <v>4.0000000000000003E-5</v>
      </c>
      <c r="R139" s="179">
        <f>Q139*H139</f>
        <v>1.0832000000000001E-3</v>
      </c>
      <c r="S139" s="179">
        <v>0</v>
      </c>
      <c r="T139" s="18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1" t="s">
        <v>124</v>
      </c>
      <c r="AT139" s="181" t="s">
        <v>119</v>
      </c>
      <c r="AU139" s="181" t="s">
        <v>125</v>
      </c>
      <c r="AY139" s="19" t="s">
        <v>116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9" t="s">
        <v>125</v>
      </c>
      <c r="BK139" s="182">
        <f>ROUND(I139*H139,2)</f>
        <v>0</v>
      </c>
      <c r="BL139" s="19" t="s">
        <v>124</v>
      </c>
      <c r="BM139" s="181" t="s">
        <v>214</v>
      </c>
    </row>
    <row r="140" spans="1:65" s="2" customFormat="1" ht="11.25">
      <c r="A140" s="36"/>
      <c r="B140" s="37"/>
      <c r="C140" s="38"/>
      <c r="D140" s="183" t="s">
        <v>127</v>
      </c>
      <c r="E140" s="38"/>
      <c r="F140" s="184" t="s">
        <v>215</v>
      </c>
      <c r="G140" s="38"/>
      <c r="H140" s="38"/>
      <c r="I140" s="185"/>
      <c r="J140" s="38"/>
      <c r="K140" s="38"/>
      <c r="L140" s="41"/>
      <c r="M140" s="186"/>
      <c r="N140" s="18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127</v>
      </c>
      <c r="AU140" s="19" t="s">
        <v>125</v>
      </c>
    </row>
    <row r="141" spans="1:65" s="13" customFormat="1" ht="11.25">
      <c r="B141" s="188"/>
      <c r="C141" s="189"/>
      <c r="D141" s="190" t="s">
        <v>129</v>
      </c>
      <c r="E141" s="191" t="s">
        <v>19</v>
      </c>
      <c r="F141" s="192" t="s">
        <v>154</v>
      </c>
      <c r="G141" s="189"/>
      <c r="H141" s="193">
        <v>3.51</v>
      </c>
      <c r="I141" s="194"/>
      <c r="J141" s="189"/>
      <c r="K141" s="189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129</v>
      </c>
      <c r="AU141" s="199" t="s">
        <v>125</v>
      </c>
      <c r="AV141" s="13" t="s">
        <v>125</v>
      </c>
      <c r="AW141" s="13" t="s">
        <v>33</v>
      </c>
      <c r="AX141" s="13" t="s">
        <v>71</v>
      </c>
      <c r="AY141" s="199" t="s">
        <v>116</v>
      </c>
    </row>
    <row r="142" spans="1:65" s="13" customFormat="1" ht="11.25">
      <c r="B142" s="188"/>
      <c r="C142" s="189"/>
      <c r="D142" s="190" t="s">
        <v>129</v>
      </c>
      <c r="E142" s="191" t="s">
        <v>19</v>
      </c>
      <c r="F142" s="192" t="s">
        <v>155</v>
      </c>
      <c r="G142" s="189"/>
      <c r="H142" s="193">
        <v>20.04</v>
      </c>
      <c r="I142" s="194"/>
      <c r="J142" s="189"/>
      <c r="K142" s="189"/>
      <c r="L142" s="195"/>
      <c r="M142" s="196"/>
      <c r="N142" s="197"/>
      <c r="O142" s="197"/>
      <c r="P142" s="197"/>
      <c r="Q142" s="197"/>
      <c r="R142" s="197"/>
      <c r="S142" s="197"/>
      <c r="T142" s="198"/>
      <c r="AT142" s="199" t="s">
        <v>129</v>
      </c>
      <c r="AU142" s="199" t="s">
        <v>125</v>
      </c>
      <c r="AV142" s="13" t="s">
        <v>125</v>
      </c>
      <c r="AW142" s="13" t="s">
        <v>33</v>
      </c>
      <c r="AX142" s="13" t="s">
        <v>71</v>
      </c>
      <c r="AY142" s="199" t="s">
        <v>116</v>
      </c>
    </row>
    <row r="143" spans="1:65" s="13" customFormat="1" ht="11.25">
      <c r="B143" s="188"/>
      <c r="C143" s="189"/>
      <c r="D143" s="190" t="s">
        <v>129</v>
      </c>
      <c r="E143" s="191" t="s">
        <v>19</v>
      </c>
      <c r="F143" s="192" t="s">
        <v>216</v>
      </c>
      <c r="G143" s="189"/>
      <c r="H143" s="193">
        <v>3.53</v>
      </c>
      <c r="I143" s="194"/>
      <c r="J143" s="189"/>
      <c r="K143" s="189"/>
      <c r="L143" s="195"/>
      <c r="M143" s="196"/>
      <c r="N143" s="197"/>
      <c r="O143" s="197"/>
      <c r="P143" s="197"/>
      <c r="Q143" s="197"/>
      <c r="R143" s="197"/>
      <c r="S143" s="197"/>
      <c r="T143" s="198"/>
      <c r="AT143" s="199" t="s">
        <v>129</v>
      </c>
      <c r="AU143" s="199" t="s">
        <v>125</v>
      </c>
      <c r="AV143" s="13" t="s">
        <v>125</v>
      </c>
      <c r="AW143" s="13" t="s">
        <v>33</v>
      </c>
      <c r="AX143" s="13" t="s">
        <v>71</v>
      </c>
      <c r="AY143" s="199" t="s">
        <v>116</v>
      </c>
    </row>
    <row r="144" spans="1:65" s="14" customFormat="1" ht="11.25">
      <c r="B144" s="200"/>
      <c r="C144" s="201"/>
      <c r="D144" s="190" t="s">
        <v>129</v>
      </c>
      <c r="E144" s="202" t="s">
        <v>19</v>
      </c>
      <c r="F144" s="203" t="s">
        <v>157</v>
      </c>
      <c r="G144" s="201"/>
      <c r="H144" s="204">
        <v>27.08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129</v>
      </c>
      <c r="AU144" s="210" t="s">
        <v>125</v>
      </c>
      <c r="AV144" s="14" t="s">
        <v>124</v>
      </c>
      <c r="AW144" s="14" t="s">
        <v>33</v>
      </c>
      <c r="AX144" s="14" t="s">
        <v>76</v>
      </c>
      <c r="AY144" s="210" t="s">
        <v>116</v>
      </c>
    </row>
    <row r="145" spans="1:65" s="2" customFormat="1" ht="16.5" customHeight="1">
      <c r="A145" s="36"/>
      <c r="B145" s="37"/>
      <c r="C145" s="170" t="s">
        <v>170</v>
      </c>
      <c r="D145" s="170" t="s">
        <v>119</v>
      </c>
      <c r="E145" s="171" t="s">
        <v>217</v>
      </c>
      <c r="F145" s="172" t="s">
        <v>218</v>
      </c>
      <c r="G145" s="173" t="s">
        <v>133</v>
      </c>
      <c r="H145" s="174">
        <v>26.822399999999998</v>
      </c>
      <c r="I145" s="175"/>
      <c r="J145" s="176">
        <f>ROUND(I145*H145,2)</f>
        <v>0</v>
      </c>
      <c r="K145" s="172" t="s">
        <v>123</v>
      </c>
      <c r="L145" s="41"/>
      <c r="M145" s="177" t="s">
        <v>19</v>
      </c>
      <c r="N145" s="178" t="s">
        <v>43</v>
      </c>
      <c r="O145" s="66"/>
      <c r="P145" s="179">
        <f>O145*H145</f>
        <v>0</v>
      </c>
      <c r="Q145" s="179">
        <v>0</v>
      </c>
      <c r="R145" s="179">
        <f>Q145*H145</f>
        <v>0</v>
      </c>
      <c r="S145" s="179">
        <v>0.04</v>
      </c>
      <c r="T145" s="180">
        <f>S145*H145</f>
        <v>1.0728959999999998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1" t="s">
        <v>124</v>
      </c>
      <c r="AT145" s="181" t="s">
        <v>119</v>
      </c>
      <c r="AU145" s="181" t="s">
        <v>125</v>
      </c>
      <c r="AY145" s="19" t="s">
        <v>116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9" t="s">
        <v>125</v>
      </c>
      <c r="BK145" s="182">
        <f>ROUND(I145*H145,2)</f>
        <v>0</v>
      </c>
      <c r="BL145" s="19" t="s">
        <v>124</v>
      </c>
      <c r="BM145" s="181" t="s">
        <v>219</v>
      </c>
    </row>
    <row r="146" spans="1:65" s="2" customFormat="1" ht="11.25">
      <c r="A146" s="36"/>
      <c r="B146" s="37"/>
      <c r="C146" s="38"/>
      <c r="D146" s="183" t="s">
        <v>127</v>
      </c>
      <c r="E146" s="38"/>
      <c r="F146" s="184" t="s">
        <v>220</v>
      </c>
      <c r="G146" s="38"/>
      <c r="H146" s="38"/>
      <c r="I146" s="185"/>
      <c r="J146" s="38"/>
      <c r="K146" s="38"/>
      <c r="L146" s="41"/>
      <c r="M146" s="186"/>
      <c r="N146" s="18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127</v>
      </c>
      <c r="AU146" s="19" t="s">
        <v>125</v>
      </c>
    </row>
    <row r="147" spans="1:65" s="13" customFormat="1" ht="11.25">
      <c r="B147" s="188"/>
      <c r="C147" s="189"/>
      <c r="D147" s="190" t="s">
        <v>129</v>
      </c>
      <c r="E147" s="191" t="s">
        <v>19</v>
      </c>
      <c r="F147" s="192" t="s">
        <v>221</v>
      </c>
      <c r="G147" s="189"/>
      <c r="H147" s="193">
        <v>26.822399999999998</v>
      </c>
      <c r="I147" s="194"/>
      <c r="J147" s="189"/>
      <c r="K147" s="189"/>
      <c r="L147" s="195"/>
      <c r="M147" s="196"/>
      <c r="N147" s="197"/>
      <c r="O147" s="197"/>
      <c r="P147" s="197"/>
      <c r="Q147" s="197"/>
      <c r="R147" s="197"/>
      <c r="S147" s="197"/>
      <c r="T147" s="198"/>
      <c r="AT147" s="199" t="s">
        <v>129</v>
      </c>
      <c r="AU147" s="199" t="s">
        <v>125</v>
      </c>
      <c r="AV147" s="13" t="s">
        <v>125</v>
      </c>
      <c r="AW147" s="13" t="s">
        <v>33</v>
      </c>
      <c r="AX147" s="13" t="s">
        <v>76</v>
      </c>
      <c r="AY147" s="199" t="s">
        <v>116</v>
      </c>
    </row>
    <row r="148" spans="1:65" s="2" customFormat="1" ht="24.2" customHeight="1">
      <c r="A148" s="36"/>
      <c r="B148" s="37"/>
      <c r="C148" s="170" t="s">
        <v>222</v>
      </c>
      <c r="D148" s="170" t="s">
        <v>119</v>
      </c>
      <c r="E148" s="171" t="s">
        <v>223</v>
      </c>
      <c r="F148" s="172" t="s">
        <v>224</v>
      </c>
      <c r="G148" s="173" t="s">
        <v>133</v>
      </c>
      <c r="H148" s="174">
        <v>3.2</v>
      </c>
      <c r="I148" s="175"/>
      <c r="J148" s="176">
        <f>ROUND(I148*H148,2)</f>
        <v>0</v>
      </c>
      <c r="K148" s="172" t="s">
        <v>123</v>
      </c>
      <c r="L148" s="41"/>
      <c r="M148" s="177" t="s">
        <v>19</v>
      </c>
      <c r="N148" s="178" t="s">
        <v>43</v>
      </c>
      <c r="O148" s="66"/>
      <c r="P148" s="179">
        <f>O148*H148</f>
        <v>0</v>
      </c>
      <c r="Q148" s="179">
        <v>0</v>
      </c>
      <c r="R148" s="179">
        <f>Q148*H148</f>
        <v>0</v>
      </c>
      <c r="S148" s="179">
        <v>7.5999999999999998E-2</v>
      </c>
      <c r="T148" s="180">
        <f>S148*H148</f>
        <v>0.2432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1" t="s">
        <v>124</v>
      </c>
      <c r="AT148" s="181" t="s">
        <v>119</v>
      </c>
      <c r="AU148" s="181" t="s">
        <v>125</v>
      </c>
      <c r="AY148" s="19" t="s">
        <v>116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9" t="s">
        <v>125</v>
      </c>
      <c r="BK148" s="182">
        <f>ROUND(I148*H148,2)</f>
        <v>0</v>
      </c>
      <c r="BL148" s="19" t="s">
        <v>124</v>
      </c>
      <c r="BM148" s="181" t="s">
        <v>225</v>
      </c>
    </row>
    <row r="149" spans="1:65" s="2" customFormat="1" ht="11.25">
      <c r="A149" s="36"/>
      <c r="B149" s="37"/>
      <c r="C149" s="38"/>
      <c r="D149" s="183" t="s">
        <v>127</v>
      </c>
      <c r="E149" s="38"/>
      <c r="F149" s="184" t="s">
        <v>226</v>
      </c>
      <c r="G149" s="38"/>
      <c r="H149" s="38"/>
      <c r="I149" s="185"/>
      <c r="J149" s="38"/>
      <c r="K149" s="38"/>
      <c r="L149" s="41"/>
      <c r="M149" s="186"/>
      <c r="N149" s="18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127</v>
      </c>
      <c r="AU149" s="19" t="s">
        <v>125</v>
      </c>
    </row>
    <row r="150" spans="1:65" s="13" customFormat="1" ht="11.25">
      <c r="B150" s="188"/>
      <c r="C150" s="189"/>
      <c r="D150" s="190" t="s">
        <v>129</v>
      </c>
      <c r="E150" s="191" t="s">
        <v>19</v>
      </c>
      <c r="F150" s="192" t="s">
        <v>227</v>
      </c>
      <c r="G150" s="189"/>
      <c r="H150" s="193">
        <v>1.6</v>
      </c>
      <c r="I150" s="194"/>
      <c r="J150" s="189"/>
      <c r="K150" s="189"/>
      <c r="L150" s="195"/>
      <c r="M150" s="196"/>
      <c r="N150" s="197"/>
      <c r="O150" s="197"/>
      <c r="P150" s="197"/>
      <c r="Q150" s="197"/>
      <c r="R150" s="197"/>
      <c r="S150" s="197"/>
      <c r="T150" s="198"/>
      <c r="AT150" s="199" t="s">
        <v>129</v>
      </c>
      <c r="AU150" s="199" t="s">
        <v>125</v>
      </c>
      <c r="AV150" s="13" t="s">
        <v>125</v>
      </c>
      <c r="AW150" s="13" t="s">
        <v>33</v>
      </c>
      <c r="AX150" s="13" t="s">
        <v>71</v>
      </c>
      <c r="AY150" s="199" t="s">
        <v>116</v>
      </c>
    </row>
    <row r="151" spans="1:65" s="13" customFormat="1" ht="11.25">
      <c r="B151" s="188"/>
      <c r="C151" s="189"/>
      <c r="D151" s="190" t="s">
        <v>129</v>
      </c>
      <c r="E151" s="191" t="s">
        <v>19</v>
      </c>
      <c r="F151" s="192" t="s">
        <v>228</v>
      </c>
      <c r="G151" s="189"/>
      <c r="H151" s="193">
        <v>1.6</v>
      </c>
      <c r="I151" s="194"/>
      <c r="J151" s="189"/>
      <c r="K151" s="189"/>
      <c r="L151" s="195"/>
      <c r="M151" s="196"/>
      <c r="N151" s="197"/>
      <c r="O151" s="197"/>
      <c r="P151" s="197"/>
      <c r="Q151" s="197"/>
      <c r="R151" s="197"/>
      <c r="S151" s="197"/>
      <c r="T151" s="198"/>
      <c r="AT151" s="199" t="s">
        <v>129</v>
      </c>
      <c r="AU151" s="199" t="s">
        <v>125</v>
      </c>
      <c r="AV151" s="13" t="s">
        <v>125</v>
      </c>
      <c r="AW151" s="13" t="s">
        <v>33</v>
      </c>
      <c r="AX151" s="13" t="s">
        <v>71</v>
      </c>
      <c r="AY151" s="199" t="s">
        <v>116</v>
      </c>
    </row>
    <row r="152" spans="1:65" s="14" customFormat="1" ht="11.25">
      <c r="B152" s="200"/>
      <c r="C152" s="201"/>
      <c r="D152" s="190" t="s">
        <v>129</v>
      </c>
      <c r="E152" s="202" t="s">
        <v>19</v>
      </c>
      <c r="F152" s="203" t="s">
        <v>157</v>
      </c>
      <c r="G152" s="201"/>
      <c r="H152" s="204">
        <v>3.2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129</v>
      </c>
      <c r="AU152" s="210" t="s">
        <v>125</v>
      </c>
      <c r="AV152" s="14" t="s">
        <v>124</v>
      </c>
      <c r="AW152" s="14" t="s">
        <v>33</v>
      </c>
      <c r="AX152" s="14" t="s">
        <v>76</v>
      </c>
      <c r="AY152" s="210" t="s">
        <v>116</v>
      </c>
    </row>
    <row r="153" spans="1:65" s="12" customFormat="1" ht="22.9" customHeight="1">
      <c r="B153" s="154"/>
      <c r="C153" s="155"/>
      <c r="D153" s="156" t="s">
        <v>70</v>
      </c>
      <c r="E153" s="168" t="s">
        <v>229</v>
      </c>
      <c r="F153" s="168" t="s">
        <v>230</v>
      </c>
      <c r="G153" s="155"/>
      <c r="H153" s="155"/>
      <c r="I153" s="158"/>
      <c r="J153" s="169">
        <f>BK153</f>
        <v>0</v>
      </c>
      <c r="K153" s="155"/>
      <c r="L153" s="160"/>
      <c r="M153" s="161"/>
      <c r="N153" s="162"/>
      <c r="O153" s="162"/>
      <c r="P153" s="163">
        <f>SUM(P154:P162)</f>
        <v>0</v>
      </c>
      <c r="Q153" s="162"/>
      <c r="R153" s="163">
        <f>SUM(R154:R162)</f>
        <v>0</v>
      </c>
      <c r="S153" s="162"/>
      <c r="T153" s="164">
        <f>SUM(T154:T162)</f>
        <v>0</v>
      </c>
      <c r="AR153" s="165" t="s">
        <v>76</v>
      </c>
      <c r="AT153" s="166" t="s">
        <v>70</v>
      </c>
      <c r="AU153" s="166" t="s">
        <v>76</v>
      </c>
      <c r="AY153" s="165" t="s">
        <v>116</v>
      </c>
      <c r="BK153" s="167">
        <f>SUM(BK154:BK162)</f>
        <v>0</v>
      </c>
    </row>
    <row r="154" spans="1:65" s="2" customFormat="1" ht="24.2" customHeight="1">
      <c r="A154" s="36"/>
      <c r="B154" s="37"/>
      <c r="C154" s="170" t="s">
        <v>231</v>
      </c>
      <c r="D154" s="170" t="s">
        <v>119</v>
      </c>
      <c r="E154" s="171" t="s">
        <v>232</v>
      </c>
      <c r="F154" s="172" t="s">
        <v>233</v>
      </c>
      <c r="G154" s="173" t="s">
        <v>143</v>
      </c>
      <c r="H154" s="174">
        <v>2.0253999999999999</v>
      </c>
      <c r="I154" s="175"/>
      <c r="J154" s="176">
        <f>ROUND(I154*H154,2)</f>
        <v>0</v>
      </c>
      <c r="K154" s="172" t="s">
        <v>123</v>
      </c>
      <c r="L154" s="41"/>
      <c r="M154" s="177" t="s">
        <v>19</v>
      </c>
      <c r="N154" s="178" t="s">
        <v>43</v>
      </c>
      <c r="O154" s="66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1" t="s">
        <v>124</v>
      </c>
      <c r="AT154" s="181" t="s">
        <v>119</v>
      </c>
      <c r="AU154" s="181" t="s">
        <v>125</v>
      </c>
      <c r="AY154" s="19" t="s">
        <v>116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9" t="s">
        <v>125</v>
      </c>
      <c r="BK154" s="182">
        <f>ROUND(I154*H154,2)</f>
        <v>0</v>
      </c>
      <c r="BL154" s="19" t="s">
        <v>124</v>
      </c>
      <c r="BM154" s="181" t="s">
        <v>234</v>
      </c>
    </row>
    <row r="155" spans="1:65" s="2" customFormat="1" ht="11.25">
      <c r="A155" s="36"/>
      <c r="B155" s="37"/>
      <c r="C155" s="38"/>
      <c r="D155" s="183" t="s">
        <v>127</v>
      </c>
      <c r="E155" s="38"/>
      <c r="F155" s="184" t="s">
        <v>235</v>
      </c>
      <c r="G155" s="38"/>
      <c r="H155" s="38"/>
      <c r="I155" s="185"/>
      <c r="J155" s="38"/>
      <c r="K155" s="38"/>
      <c r="L155" s="41"/>
      <c r="M155" s="186"/>
      <c r="N155" s="18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127</v>
      </c>
      <c r="AU155" s="19" t="s">
        <v>125</v>
      </c>
    </row>
    <row r="156" spans="1:65" s="2" customFormat="1" ht="21.75" customHeight="1">
      <c r="A156" s="36"/>
      <c r="B156" s="37"/>
      <c r="C156" s="170" t="s">
        <v>236</v>
      </c>
      <c r="D156" s="170" t="s">
        <v>119</v>
      </c>
      <c r="E156" s="171" t="s">
        <v>237</v>
      </c>
      <c r="F156" s="172" t="s">
        <v>238</v>
      </c>
      <c r="G156" s="173" t="s">
        <v>143</v>
      </c>
      <c r="H156" s="174">
        <v>2.0253999999999999</v>
      </c>
      <c r="I156" s="175"/>
      <c r="J156" s="176">
        <f>ROUND(I156*H156,2)</f>
        <v>0</v>
      </c>
      <c r="K156" s="172" t="s">
        <v>123</v>
      </c>
      <c r="L156" s="41"/>
      <c r="M156" s="177" t="s">
        <v>19</v>
      </c>
      <c r="N156" s="178" t="s">
        <v>43</v>
      </c>
      <c r="O156" s="66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1" t="s">
        <v>124</v>
      </c>
      <c r="AT156" s="181" t="s">
        <v>119</v>
      </c>
      <c r="AU156" s="181" t="s">
        <v>125</v>
      </c>
      <c r="AY156" s="19" t="s">
        <v>116</v>
      </c>
      <c r="BE156" s="182">
        <f>IF(N156="základní",J156,0)</f>
        <v>0</v>
      </c>
      <c r="BF156" s="182">
        <f>IF(N156="snížená",J156,0)</f>
        <v>0</v>
      </c>
      <c r="BG156" s="182">
        <f>IF(N156="zákl. přenesená",J156,0)</f>
        <v>0</v>
      </c>
      <c r="BH156" s="182">
        <f>IF(N156="sníž. přenesená",J156,0)</f>
        <v>0</v>
      </c>
      <c r="BI156" s="182">
        <f>IF(N156="nulová",J156,0)</f>
        <v>0</v>
      </c>
      <c r="BJ156" s="19" t="s">
        <v>125</v>
      </c>
      <c r="BK156" s="182">
        <f>ROUND(I156*H156,2)</f>
        <v>0</v>
      </c>
      <c r="BL156" s="19" t="s">
        <v>124</v>
      </c>
      <c r="BM156" s="181" t="s">
        <v>239</v>
      </c>
    </row>
    <row r="157" spans="1:65" s="2" customFormat="1" ht="11.25">
      <c r="A157" s="36"/>
      <c r="B157" s="37"/>
      <c r="C157" s="38"/>
      <c r="D157" s="183" t="s">
        <v>127</v>
      </c>
      <c r="E157" s="38"/>
      <c r="F157" s="184" t="s">
        <v>240</v>
      </c>
      <c r="G157" s="38"/>
      <c r="H157" s="38"/>
      <c r="I157" s="185"/>
      <c r="J157" s="38"/>
      <c r="K157" s="38"/>
      <c r="L157" s="41"/>
      <c r="M157" s="186"/>
      <c r="N157" s="18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127</v>
      </c>
      <c r="AU157" s="19" t="s">
        <v>125</v>
      </c>
    </row>
    <row r="158" spans="1:65" s="2" customFormat="1" ht="24.2" customHeight="1">
      <c r="A158" s="36"/>
      <c r="B158" s="37"/>
      <c r="C158" s="170" t="s">
        <v>241</v>
      </c>
      <c r="D158" s="170" t="s">
        <v>119</v>
      </c>
      <c r="E158" s="171" t="s">
        <v>242</v>
      </c>
      <c r="F158" s="172" t="s">
        <v>243</v>
      </c>
      <c r="G158" s="173" t="s">
        <v>143</v>
      </c>
      <c r="H158" s="174">
        <v>20.254000000000001</v>
      </c>
      <c r="I158" s="175"/>
      <c r="J158" s="176">
        <f>ROUND(I158*H158,2)</f>
        <v>0</v>
      </c>
      <c r="K158" s="172" t="s">
        <v>123</v>
      </c>
      <c r="L158" s="41"/>
      <c r="M158" s="177" t="s">
        <v>19</v>
      </c>
      <c r="N158" s="178" t="s">
        <v>43</v>
      </c>
      <c r="O158" s="66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1" t="s">
        <v>124</v>
      </c>
      <c r="AT158" s="181" t="s">
        <v>119</v>
      </c>
      <c r="AU158" s="181" t="s">
        <v>125</v>
      </c>
      <c r="AY158" s="19" t="s">
        <v>116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9" t="s">
        <v>125</v>
      </c>
      <c r="BK158" s="182">
        <f>ROUND(I158*H158,2)</f>
        <v>0</v>
      </c>
      <c r="BL158" s="19" t="s">
        <v>124</v>
      </c>
      <c r="BM158" s="181" t="s">
        <v>244</v>
      </c>
    </row>
    <row r="159" spans="1:65" s="2" customFormat="1" ht="11.25">
      <c r="A159" s="36"/>
      <c r="B159" s="37"/>
      <c r="C159" s="38"/>
      <c r="D159" s="183" t="s">
        <v>127</v>
      </c>
      <c r="E159" s="38"/>
      <c r="F159" s="184" t="s">
        <v>245</v>
      </c>
      <c r="G159" s="38"/>
      <c r="H159" s="38"/>
      <c r="I159" s="185"/>
      <c r="J159" s="38"/>
      <c r="K159" s="38"/>
      <c r="L159" s="41"/>
      <c r="M159" s="186"/>
      <c r="N159" s="18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127</v>
      </c>
      <c r="AU159" s="19" t="s">
        <v>125</v>
      </c>
    </row>
    <row r="160" spans="1:65" s="13" customFormat="1" ht="11.25">
      <c r="B160" s="188"/>
      <c r="C160" s="189"/>
      <c r="D160" s="190" t="s">
        <v>129</v>
      </c>
      <c r="E160" s="189"/>
      <c r="F160" s="192" t="s">
        <v>246</v>
      </c>
      <c r="G160" s="189"/>
      <c r="H160" s="193">
        <v>20.254000000000001</v>
      </c>
      <c r="I160" s="194"/>
      <c r="J160" s="189"/>
      <c r="K160" s="189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129</v>
      </c>
      <c r="AU160" s="199" t="s">
        <v>125</v>
      </c>
      <c r="AV160" s="13" t="s">
        <v>125</v>
      </c>
      <c r="AW160" s="13" t="s">
        <v>4</v>
      </c>
      <c r="AX160" s="13" t="s">
        <v>76</v>
      </c>
      <c r="AY160" s="199" t="s">
        <v>116</v>
      </c>
    </row>
    <row r="161" spans="1:65" s="2" customFormat="1" ht="24.2" customHeight="1">
      <c r="A161" s="36"/>
      <c r="B161" s="37"/>
      <c r="C161" s="170" t="s">
        <v>7</v>
      </c>
      <c r="D161" s="170" t="s">
        <v>119</v>
      </c>
      <c r="E161" s="171" t="s">
        <v>247</v>
      </c>
      <c r="F161" s="172" t="s">
        <v>248</v>
      </c>
      <c r="G161" s="173" t="s">
        <v>143</v>
      </c>
      <c r="H161" s="174">
        <v>2.0253999999999999</v>
      </c>
      <c r="I161" s="175"/>
      <c r="J161" s="176">
        <f>ROUND(I161*H161,2)</f>
        <v>0</v>
      </c>
      <c r="K161" s="172" t="s">
        <v>123</v>
      </c>
      <c r="L161" s="41"/>
      <c r="M161" s="177" t="s">
        <v>19</v>
      </c>
      <c r="N161" s="178" t="s">
        <v>43</v>
      </c>
      <c r="O161" s="66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1" t="s">
        <v>124</v>
      </c>
      <c r="AT161" s="181" t="s">
        <v>119</v>
      </c>
      <c r="AU161" s="181" t="s">
        <v>125</v>
      </c>
      <c r="AY161" s="19" t="s">
        <v>116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9" t="s">
        <v>125</v>
      </c>
      <c r="BK161" s="182">
        <f>ROUND(I161*H161,2)</f>
        <v>0</v>
      </c>
      <c r="BL161" s="19" t="s">
        <v>124</v>
      </c>
      <c r="BM161" s="181" t="s">
        <v>249</v>
      </c>
    </row>
    <row r="162" spans="1:65" s="2" customFormat="1" ht="11.25">
      <c r="A162" s="36"/>
      <c r="B162" s="37"/>
      <c r="C162" s="38"/>
      <c r="D162" s="183" t="s">
        <v>127</v>
      </c>
      <c r="E162" s="38"/>
      <c r="F162" s="184" t="s">
        <v>250</v>
      </c>
      <c r="G162" s="38"/>
      <c r="H162" s="38"/>
      <c r="I162" s="185"/>
      <c r="J162" s="38"/>
      <c r="K162" s="38"/>
      <c r="L162" s="41"/>
      <c r="M162" s="186"/>
      <c r="N162" s="18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127</v>
      </c>
      <c r="AU162" s="19" t="s">
        <v>125</v>
      </c>
    </row>
    <row r="163" spans="1:65" s="12" customFormat="1" ht="22.9" customHeight="1">
      <c r="B163" s="154"/>
      <c r="C163" s="155"/>
      <c r="D163" s="156" t="s">
        <v>70</v>
      </c>
      <c r="E163" s="168" t="s">
        <v>251</v>
      </c>
      <c r="F163" s="168" t="s">
        <v>252</v>
      </c>
      <c r="G163" s="155"/>
      <c r="H163" s="155"/>
      <c r="I163" s="158"/>
      <c r="J163" s="169">
        <f>BK163</f>
        <v>0</v>
      </c>
      <c r="K163" s="155"/>
      <c r="L163" s="160"/>
      <c r="M163" s="161"/>
      <c r="N163" s="162"/>
      <c r="O163" s="162"/>
      <c r="P163" s="163">
        <f>SUM(P164:P165)</f>
        <v>0</v>
      </c>
      <c r="Q163" s="162"/>
      <c r="R163" s="163">
        <f>SUM(R164:R165)</f>
        <v>0</v>
      </c>
      <c r="S163" s="162"/>
      <c r="T163" s="164">
        <f>SUM(T164:T165)</f>
        <v>0</v>
      </c>
      <c r="AR163" s="165" t="s">
        <v>76</v>
      </c>
      <c r="AT163" s="166" t="s">
        <v>70</v>
      </c>
      <c r="AU163" s="166" t="s">
        <v>76</v>
      </c>
      <c r="AY163" s="165" t="s">
        <v>116</v>
      </c>
      <c r="BK163" s="167">
        <f>SUM(BK164:BK165)</f>
        <v>0</v>
      </c>
    </row>
    <row r="164" spans="1:65" s="2" customFormat="1" ht="33" customHeight="1">
      <c r="A164" s="36"/>
      <c r="B164" s="37"/>
      <c r="C164" s="170" t="s">
        <v>253</v>
      </c>
      <c r="D164" s="170" t="s">
        <v>119</v>
      </c>
      <c r="E164" s="171" t="s">
        <v>254</v>
      </c>
      <c r="F164" s="172" t="s">
        <v>255</v>
      </c>
      <c r="G164" s="173" t="s">
        <v>143</v>
      </c>
      <c r="H164" s="174">
        <v>0.9829</v>
      </c>
      <c r="I164" s="175"/>
      <c r="J164" s="176">
        <f>ROUND(I164*H164,2)</f>
        <v>0</v>
      </c>
      <c r="K164" s="172" t="s">
        <v>123</v>
      </c>
      <c r="L164" s="41"/>
      <c r="M164" s="177" t="s">
        <v>19</v>
      </c>
      <c r="N164" s="178" t="s">
        <v>43</v>
      </c>
      <c r="O164" s="66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1" t="s">
        <v>124</v>
      </c>
      <c r="AT164" s="181" t="s">
        <v>119</v>
      </c>
      <c r="AU164" s="181" t="s">
        <v>125</v>
      </c>
      <c r="AY164" s="19" t="s">
        <v>116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9" t="s">
        <v>125</v>
      </c>
      <c r="BK164" s="182">
        <f>ROUND(I164*H164,2)</f>
        <v>0</v>
      </c>
      <c r="BL164" s="19" t="s">
        <v>124</v>
      </c>
      <c r="BM164" s="181" t="s">
        <v>256</v>
      </c>
    </row>
    <row r="165" spans="1:65" s="2" customFormat="1" ht="11.25">
      <c r="A165" s="36"/>
      <c r="B165" s="37"/>
      <c r="C165" s="38"/>
      <c r="D165" s="183" t="s">
        <v>127</v>
      </c>
      <c r="E165" s="38"/>
      <c r="F165" s="184" t="s">
        <v>257</v>
      </c>
      <c r="G165" s="38"/>
      <c r="H165" s="38"/>
      <c r="I165" s="185"/>
      <c r="J165" s="38"/>
      <c r="K165" s="38"/>
      <c r="L165" s="41"/>
      <c r="M165" s="186"/>
      <c r="N165" s="18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127</v>
      </c>
      <c r="AU165" s="19" t="s">
        <v>125</v>
      </c>
    </row>
    <row r="166" spans="1:65" s="12" customFormat="1" ht="25.9" customHeight="1">
      <c r="B166" s="154"/>
      <c r="C166" s="155"/>
      <c r="D166" s="156" t="s">
        <v>70</v>
      </c>
      <c r="E166" s="157" t="s">
        <v>258</v>
      </c>
      <c r="F166" s="157" t="s">
        <v>259</v>
      </c>
      <c r="G166" s="155"/>
      <c r="H166" s="155"/>
      <c r="I166" s="158"/>
      <c r="J166" s="159">
        <f>BK166</f>
        <v>0</v>
      </c>
      <c r="K166" s="155"/>
      <c r="L166" s="160"/>
      <c r="M166" s="161"/>
      <c r="N166" s="162"/>
      <c r="O166" s="162"/>
      <c r="P166" s="163">
        <f>P167+P190+P205+P243+P286+P319+P352+P353+P403+P438+P468</f>
        <v>0</v>
      </c>
      <c r="Q166" s="162"/>
      <c r="R166" s="163">
        <f>R167+R190+R205+R243+R286+R319+R352+R353+R403+R438+R468</f>
        <v>1.7092468999999999</v>
      </c>
      <c r="S166" s="162"/>
      <c r="T166" s="164">
        <f>T167+T190+T205+T243+T286+T319+T352+T353+T403+T438+T468</f>
        <v>0.70926000000000011</v>
      </c>
      <c r="AR166" s="165" t="s">
        <v>125</v>
      </c>
      <c r="AT166" s="166" t="s">
        <v>70</v>
      </c>
      <c r="AU166" s="166" t="s">
        <v>71</v>
      </c>
      <c r="AY166" s="165" t="s">
        <v>116</v>
      </c>
      <c r="BK166" s="167">
        <f>BK167+BK190+BK205+BK243+BK286+BK319+BK352+BK353+BK403+BK438+BK468</f>
        <v>0</v>
      </c>
    </row>
    <row r="167" spans="1:65" s="12" customFormat="1" ht="22.9" customHeight="1">
      <c r="B167" s="154"/>
      <c r="C167" s="155"/>
      <c r="D167" s="156" t="s">
        <v>70</v>
      </c>
      <c r="E167" s="168" t="s">
        <v>260</v>
      </c>
      <c r="F167" s="168" t="s">
        <v>261</v>
      </c>
      <c r="G167" s="155"/>
      <c r="H167" s="155"/>
      <c r="I167" s="158"/>
      <c r="J167" s="169">
        <f>BK167</f>
        <v>0</v>
      </c>
      <c r="K167" s="155"/>
      <c r="L167" s="160"/>
      <c r="M167" s="161"/>
      <c r="N167" s="162"/>
      <c r="O167" s="162"/>
      <c r="P167" s="163">
        <f>SUM(P168:P189)</f>
        <v>0</v>
      </c>
      <c r="Q167" s="162"/>
      <c r="R167" s="163">
        <f>SUM(R168:R189)</f>
        <v>9.7989999999999987E-3</v>
      </c>
      <c r="S167" s="162"/>
      <c r="T167" s="164">
        <f>SUM(T168:T189)</f>
        <v>8.3999999999999995E-3</v>
      </c>
      <c r="AR167" s="165" t="s">
        <v>125</v>
      </c>
      <c r="AT167" s="166" t="s">
        <v>70</v>
      </c>
      <c r="AU167" s="166" t="s">
        <v>76</v>
      </c>
      <c r="AY167" s="165" t="s">
        <v>116</v>
      </c>
      <c r="BK167" s="167">
        <f>SUM(BK168:BK189)</f>
        <v>0</v>
      </c>
    </row>
    <row r="168" spans="1:65" s="2" customFormat="1" ht="16.5" customHeight="1">
      <c r="A168" s="36"/>
      <c r="B168" s="37"/>
      <c r="C168" s="170" t="s">
        <v>262</v>
      </c>
      <c r="D168" s="170" t="s">
        <v>119</v>
      </c>
      <c r="E168" s="171" t="s">
        <v>263</v>
      </c>
      <c r="F168" s="172" t="s">
        <v>264</v>
      </c>
      <c r="G168" s="173" t="s">
        <v>265</v>
      </c>
      <c r="H168" s="174">
        <v>4</v>
      </c>
      <c r="I168" s="175"/>
      <c r="J168" s="176">
        <f>ROUND(I168*H168,2)</f>
        <v>0</v>
      </c>
      <c r="K168" s="172" t="s">
        <v>123</v>
      </c>
      <c r="L168" s="41"/>
      <c r="M168" s="177" t="s">
        <v>19</v>
      </c>
      <c r="N168" s="178" t="s">
        <v>43</v>
      </c>
      <c r="O168" s="66"/>
      <c r="P168" s="179">
        <f>O168*H168</f>
        <v>0</v>
      </c>
      <c r="Q168" s="179">
        <v>0</v>
      </c>
      <c r="R168" s="179">
        <f>Q168*H168</f>
        <v>0</v>
      </c>
      <c r="S168" s="179">
        <v>2.0999999999999999E-3</v>
      </c>
      <c r="T168" s="180">
        <f>S168*H168</f>
        <v>8.3999999999999995E-3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1" t="s">
        <v>170</v>
      </c>
      <c r="AT168" s="181" t="s">
        <v>119</v>
      </c>
      <c r="AU168" s="181" t="s">
        <v>125</v>
      </c>
      <c r="AY168" s="19" t="s">
        <v>116</v>
      </c>
      <c r="BE168" s="182">
        <f>IF(N168="základní",J168,0)</f>
        <v>0</v>
      </c>
      <c r="BF168" s="182">
        <f>IF(N168="snížená",J168,0)</f>
        <v>0</v>
      </c>
      <c r="BG168" s="182">
        <f>IF(N168="zákl. přenesená",J168,0)</f>
        <v>0</v>
      </c>
      <c r="BH168" s="182">
        <f>IF(N168="sníž. přenesená",J168,0)</f>
        <v>0</v>
      </c>
      <c r="BI168" s="182">
        <f>IF(N168="nulová",J168,0)</f>
        <v>0</v>
      </c>
      <c r="BJ168" s="19" t="s">
        <v>125</v>
      </c>
      <c r="BK168" s="182">
        <f>ROUND(I168*H168,2)</f>
        <v>0</v>
      </c>
      <c r="BL168" s="19" t="s">
        <v>170</v>
      </c>
      <c r="BM168" s="181" t="s">
        <v>266</v>
      </c>
    </row>
    <row r="169" spans="1:65" s="2" customFormat="1" ht="11.25">
      <c r="A169" s="36"/>
      <c r="B169" s="37"/>
      <c r="C169" s="38"/>
      <c r="D169" s="183" t="s">
        <v>127</v>
      </c>
      <c r="E169" s="38"/>
      <c r="F169" s="184" t="s">
        <v>267</v>
      </c>
      <c r="G169" s="38"/>
      <c r="H169" s="38"/>
      <c r="I169" s="185"/>
      <c r="J169" s="38"/>
      <c r="K169" s="38"/>
      <c r="L169" s="41"/>
      <c r="M169" s="186"/>
      <c r="N169" s="18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127</v>
      </c>
      <c r="AU169" s="19" t="s">
        <v>125</v>
      </c>
    </row>
    <row r="170" spans="1:65" s="2" customFormat="1" ht="16.5" customHeight="1">
      <c r="A170" s="36"/>
      <c r="B170" s="37"/>
      <c r="C170" s="170" t="s">
        <v>268</v>
      </c>
      <c r="D170" s="170" t="s">
        <v>119</v>
      </c>
      <c r="E170" s="171" t="s">
        <v>269</v>
      </c>
      <c r="F170" s="172" t="s">
        <v>270</v>
      </c>
      <c r="G170" s="173" t="s">
        <v>200</v>
      </c>
      <c r="H170" s="174">
        <v>1</v>
      </c>
      <c r="I170" s="175"/>
      <c r="J170" s="176">
        <f>ROUND(I170*H170,2)</f>
        <v>0</v>
      </c>
      <c r="K170" s="172" t="s">
        <v>123</v>
      </c>
      <c r="L170" s="41"/>
      <c r="M170" s="177" t="s">
        <v>19</v>
      </c>
      <c r="N170" s="178" t="s">
        <v>43</v>
      </c>
      <c r="O170" s="66"/>
      <c r="P170" s="179">
        <f>O170*H170</f>
        <v>0</v>
      </c>
      <c r="Q170" s="179">
        <v>1.7899999999999999E-3</v>
      </c>
      <c r="R170" s="179">
        <f>Q170*H170</f>
        <v>1.7899999999999999E-3</v>
      </c>
      <c r="S170" s="179">
        <v>0</v>
      </c>
      <c r="T170" s="18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1" t="s">
        <v>170</v>
      </c>
      <c r="AT170" s="181" t="s">
        <v>119</v>
      </c>
      <c r="AU170" s="181" t="s">
        <v>125</v>
      </c>
      <c r="AY170" s="19" t="s">
        <v>116</v>
      </c>
      <c r="BE170" s="182">
        <f>IF(N170="základní",J170,0)</f>
        <v>0</v>
      </c>
      <c r="BF170" s="182">
        <f>IF(N170="snížená",J170,0)</f>
        <v>0</v>
      </c>
      <c r="BG170" s="182">
        <f>IF(N170="zákl. přenesená",J170,0)</f>
        <v>0</v>
      </c>
      <c r="BH170" s="182">
        <f>IF(N170="sníž. přenesená",J170,0)</f>
        <v>0</v>
      </c>
      <c r="BI170" s="182">
        <f>IF(N170="nulová",J170,0)</f>
        <v>0</v>
      </c>
      <c r="BJ170" s="19" t="s">
        <v>125</v>
      </c>
      <c r="BK170" s="182">
        <f>ROUND(I170*H170,2)</f>
        <v>0</v>
      </c>
      <c r="BL170" s="19" t="s">
        <v>170</v>
      </c>
      <c r="BM170" s="181" t="s">
        <v>271</v>
      </c>
    </row>
    <row r="171" spans="1:65" s="2" customFormat="1" ht="11.25">
      <c r="A171" s="36"/>
      <c r="B171" s="37"/>
      <c r="C171" s="38"/>
      <c r="D171" s="183" t="s">
        <v>127</v>
      </c>
      <c r="E171" s="38"/>
      <c r="F171" s="184" t="s">
        <v>272</v>
      </c>
      <c r="G171" s="38"/>
      <c r="H171" s="38"/>
      <c r="I171" s="185"/>
      <c r="J171" s="38"/>
      <c r="K171" s="38"/>
      <c r="L171" s="41"/>
      <c r="M171" s="186"/>
      <c r="N171" s="18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127</v>
      </c>
      <c r="AU171" s="19" t="s">
        <v>125</v>
      </c>
    </row>
    <row r="172" spans="1:65" s="2" customFormat="1" ht="16.5" customHeight="1">
      <c r="A172" s="36"/>
      <c r="B172" s="37"/>
      <c r="C172" s="170" t="s">
        <v>273</v>
      </c>
      <c r="D172" s="170" t="s">
        <v>119</v>
      </c>
      <c r="E172" s="171" t="s">
        <v>274</v>
      </c>
      <c r="F172" s="172" t="s">
        <v>275</v>
      </c>
      <c r="G172" s="173" t="s">
        <v>265</v>
      </c>
      <c r="H172" s="174">
        <v>6</v>
      </c>
      <c r="I172" s="175"/>
      <c r="J172" s="176">
        <f>ROUND(I172*H172,2)</f>
        <v>0</v>
      </c>
      <c r="K172" s="172" t="s">
        <v>123</v>
      </c>
      <c r="L172" s="41"/>
      <c r="M172" s="177" t="s">
        <v>19</v>
      </c>
      <c r="N172" s="178" t="s">
        <v>43</v>
      </c>
      <c r="O172" s="66"/>
      <c r="P172" s="179">
        <f>O172*H172</f>
        <v>0</v>
      </c>
      <c r="Q172" s="179">
        <v>5.0000000000000001E-4</v>
      </c>
      <c r="R172" s="179">
        <f>Q172*H172</f>
        <v>3.0000000000000001E-3</v>
      </c>
      <c r="S172" s="179">
        <v>0</v>
      </c>
      <c r="T172" s="18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1" t="s">
        <v>170</v>
      </c>
      <c r="AT172" s="181" t="s">
        <v>119</v>
      </c>
      <c r="AU172" s="181" t="s">
        <v>125</v>
      </c>
      <c r="AY172" s="19" t="s">
        <v>116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9" t="s">
        <v>125</v>
      </c>
      <c r="BK172" s="182">
        <f>ROUND(I172*H172,2)</f>
        <v>0</v>
      </c>
      <c r="BL172" s="19" t="s">
        <v>170</v>
      </c>
      <c r="BM172" s="181" t="s">
        <v>276</v>
      </c>
    </row>
    <row r="173" spans="1:65" s="2" customFormat="1" ht="11.25">
      <c r="A173" s="36"/>
      <c r="B173" s="37"/>
      <c r="C173" s="38"/>
      <c r="D173" s="183" t="s">
        <v>127</v>
      </c>
      <c r="E173" s="38"/>
      <c r="F173" s="184" t="s">
        <v>277</v>
      </c>
      <c r="G173" s="38"/>
      <c r="H173" s="38"/>
      <c r="I173" s="185"/>
      <c r="J173" s="38"/>
      <c r="K173" s="38"/>
      <c r="L173" s="41"/>
      <c r="M173" s="186"/>
      <c r="N173" s="18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127</v>
      </c>
      <c r="AU173" s="19" t="s">
        <v>125</v>
      </c>
    </row>
    <row r="174" spans="1:65" s="2" customFormat="1" ht="16.5" customHeight="1">
      <c r="A174" s="36"/>
      <c r="B174" s="37"/>
      <c r="C174" s="170" t="s">
        <v>278</v>
      </c>
      <c r="D174" s="170" t="s">
        <v>119</v>
      </c>
      <c r="E174" s="171" t="s">
        <v>279</v>
      </c>
      <c r="F174" s="172" t="s">
        <v>280</v>
      </c>
      <c r="G174" s="173" t="s">
        <v>265</v>
      </c>
      <c r="H174" s="174">
        <v>0.4</v>
      </c>
      <c r="I174" s="175"/>
      <c r="J174" s="176">
        <f>ROUND(I174*H174,2)</f>
        <v>0</v>
      </c>
      <c r="K174" s="172" t="s">
        <v>123</v>
      </c>
      <c r="L174" s="41"/>
      <c r="M174" s="177" t="s">
        <v>19</v>
      </c>
      <c r="N174" s="178" t="s">
        <v>43</v>
      </c>
      <c r="O174" s="66"/>
      <c r="P174" s="179">
        <f>O174*H174</f>
        <v>0</v>
      </c>
      <c r="Q174" s="179">
        <v>7.6000000000000004E-4</v>
      </c>
      <c r="R174" s="179">
        <f>Q174*H174</f>
        <v>3.0400000000000002E-4</v>
      </c>
      <c r="S174" s="179">
        <v>0</v>
      </c>
      <c r="T174" s="18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1" t="s">
        <v>170</v>
      </c>
      <c r="AT174" s="181" t="s">
        <v>119</v>
      </c>
      <c r="AU174" s="181" t="s">
        <v>125</v>
      </c>
      <c r="AY174" s="19" t="s">
        <v>116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9" t="s">
        <v>125</v>
      </c>
      <c r="BK174" s="182">
        <f>ROUND(I174*H174,2)</f>
        <v>0</v>
      </c>
      <c r="BL174" s="19" t="s">
        <v>170</v>
      </c>
      <c r="BM174" s="181" t="s">
        <v>281</v>
      </c>
    </row>
    <row r="175" spans="1:65" s="2" customFormat="1" ht="11.25">
      <c r="A175" s="36"/>
      <c r="B175" s="37"/>
      <c r="C175" s="38"/>
      <c r="D175" s="183" t="s">
        <v>127</v>
      </c>
      <c r="E175" s="38"/>
      <c r="F175" s="184" t="s">
        <v>282</v>
      </c>
      <c r="G175" s="38"/>
      <c r="H175" s="38"/>
      <c r="I175" s="185"/>
      <c r="J175" s="38"/>
      <c r="K175" s="38"/>
      <c r="L175" s="41"/>
      <c r="M175" s="186"/>
      <c r="N175" s="18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127</v>
      </c>
      <c r="AU175" s="19" t="s">
        <v>125</v>
      </c>
    </row>
    <row r="176" spans="1:65" s="2" customFormat="1" ht="16.5" customHeight="1">
      <c r="A176" s="36"/>
      <c r="B176" s="37"/>
      <c r="C176" s="170" t="s">
        <v>283</v>
      </c>
      <c r="D176" s="170" t="s">
        <v>119</v>
      </c>
      <c r="E176" s="171" t="s">
        <v>284</v>
      </c>
      <c r="F176" s="172" t="s">
        <v>285</v>
      </c>
      <c r="G176" s="173" t="s">
        <v>265</v>
      </c>
      <c r="H176" s="174">
        <v>0.5</v>
      </c>
      <c r="I176" s="175"/>
      <c r="J176" s="176">
        <f>ROUND(I176*H176,2)</f>
        <v>0</v>
      </c>
      <c r="K176" s="172" t="s">
        <v>123</v>
      </c>
      <c r="L176" s="41"/>
      <c r="M176" s="177" t="s">
        <v>19</v>
      </c>
      <c r="N176" s="178" t="s">
        <v>43</v>
      </c>
      <c r="O176" s="66"/>
      <c r="P176" s="179">
        <f>O176*H176</f>
        <v>0</v>
      </c>
      <c r="Q176" s="179">
        <v>1.5299999999999999E-3</v>
      </c>
      <c r="R176" s="179">
        <f>Q176*H176</f>
        <v>7.6499999999999995E-4</v>
      </c>
      <c r="S176" s="179">
        <v>0</v>
      </c>
      <c r="T176" s="18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1" t="s">
        <v>170</v>
      </c>
      <c r="AT176" s="181" t="s">
        <v>119</v>
      </c>
      <c r="AU176" s="181" t="s">
        <v>125</v>
      </c>
      <c r="AY176" s="19" t="s">
        <v>116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9" t="s">
        <v>125</v>
      </c>
      <c r="BK176" s="182">
        <f>ROUND(I176*H176,2)</f>
        <v>0</v>
      </c>
      <c r="BL176" s="19" t="s">
        <v>170</v>
      </c>
      <c r="BM176" s="181" t="s">
        <v>286</v>
      </c>
    </row>
    <row r="177" spans="1:65" s="2" customFormat="1" ht="11.25">
      <c r="A177" s="36"/>
      <c r="B177" s="37"/>
      <c r="C177" s="38"/>
      <c r="D177" s="183" t="s">
        <v>127</v>
      </c>
      <c r="E177" s="38"/>
      <c r="F177" s="184" t="s">
        <v>287</v>
      </c>
      <c r="G177" s="38"/>
      <c r="H177" s="38"/>
      <c r="I177" s="185"/>
      <c r="J177" s="38"/>
      <c r="K177" s="38"/>
      <c r="L177" s="41"/>
      <c r="M177" s="186"/>
      <c r="N177" s="18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127</v>
      </c>
      <c r="AU177" s="19" t="s">
        <v>125</v>
      </c>
    </row>
    <row r="178" spans="1:65" s="2" customFormat="1" ht="16.5" customHeight="1">
      <c r="A178" s="36"/>
      <c r="B178" s="37"/>
      <c r="C178" s="170" t="s">
        <v>288</v>
      </c>
      <c r="D178" s="170" t="s">
        <v>119</v>
      </c>
      <c r="E178" s="171" t="s">
        <v>289</v>
      </c>
      <c r="F178" s="172" t="s">
        <v>290</v>
      </c>
      <c r="G178" s="173" t="s">
        <v>200</v>
      </c>
      <c r="H178" s="174">
        <v>3</v>
      </c>
      <c r="I178" s="175"/>
      <c r="J178" s="176">
        <f>ROUND(I178*H178,2)</f>
        <v>0</v>
      </c>
      <c r="K178" s="172" t="s">
        <v>123</v>
      </c>
      <c r="L178" s="41"/>
      <c r="M178" s="177" t="s">
        <v>19</v>
      </c>
      <c r="N178" s="178" t="s">
        <v>43</v>
      </c>
      <c r="O178" s="66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1" t="s">
        <v>170</v>
      </c>
      <c r="AT178" s="181" t="s">
        <v>119</v>
      </c>
      <c r="AU178" s="181" t="s">
        <v>125</v>
      </c>
      <c r="AY178" s="19" t="s">
        <v>116</v>
      </c>
      <c r="BE178" s="182">
        <f>IF(N178="základní",J178,0)</f>
        <v>0</v>
      </c>
      <c r="BF178" s="182">
        <f>IF(N178="snížená",J178,0)</f>
        <v>0</v>
      </c>
      <c r="BG178" s="182">
        <f>IF(N178="zákl. přenesená",J178,0)</f>
        <v>0</v>
      </c>
      <c r="BH178" s="182">
        <f>IF(N178="sníž. přenesená",J178,0)</f>
        <v>0</v>
      </c>
      <c r="BI178" s="182">
        <f>IF(N178="nulová",J178,0)</f>
        <v>0</v>
      </c>
      <c r="BJ178" s="19" t="s">
        <v>125</v>
      </c>
      <c r="BK178" s="182">
        <f>ROUND(I178*H178,2)</f>
        <v>0</v>
      </c>
      <c r="BL178" s="19" t="s">
        <v>170</v>
      </c>
      <c r="BM178" s="181" t="s">
        <v>291</v>
      </c>
    </row>
    <row r="179" spans="1:65" s="2" customFormat="1" ht="11.25">
      <c r="A179" s="36"/>
      <c r="B179" s="37"/>
      <c r="C179" s="38"/>
      <c r="D179" s="183" t="s">
        <v>127</v>
      </c>
      <c r="E179" s="38"/>
      <c r="F179" s="184" t="s">
        <v>292</v>
      </c>
      <c r="G179" s="38"/>
      <c r="H179" s="38"/>
      <c r="I179" s="185"/>
      <c r="J179" s="38"/>
      <c r="K179" s="38"/>
      <c r="L179" s="41"/>
      <c r="M179" s="186"/>
      <c r="N179" s="18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127</v>
      </c>
      <c r="AU179" s="19" t="s">
        <v>125</v>
      </c>
    </row>
    <row r="180" spans="1:65" s="2" customFormat="1" ht="16.5" customHeight="1">
      <c r="A180" s="36"/>
      <c r="B180" s="37"/>
      <c r="C180" s="170" t="s">
        <v>293</v>
      </c>
      <c r="D180" s="170" t="s">
        <v>119</v>
      </c>
      <c r="E180" s="171" t="s">
        <v>294</v>
      </c>
      <c r="F180" s="172" t="s">
        <v>295</v>
      </c>
      <c r="G180" s="173" t="s">
        <v>200</v>
      </c>
      <c r="H180" s="174">
        <v>1</v>
      </c>
      <c r="I180" s="175"/>
      <c r="J180" s="176">
        <f>ROUND(I180*H180,2)</f>
        <v>0</v>
      </c>
      <c r="K180" s="172" t="s">
        <v>123</v>
      </c>
      <c r="L180" s="41"/>
      <c r="M180" s="177" t="s">
        <v>19</v>
      </c>
      <c r="N180" s="178" t="s">
        <v>43</v>
      </c>
      <c r="O180" s="66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1" t="s">
        <v>170</v>
      </c>
      <c r="AT180" s="181" t="s">
        <v>119</v>
      </c>
      <c r="AU180" s="181" t="s">
        <v>125</v>
      </c>
      <c r="AY180" s="19" t="s">
        <v>116</v>
      </c>
      <c r="BE180" s="182">
        <f>IF(N180="základní",J180,0)</f>
        <v>0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9" t="s">
        <v>125</v>
      </c>
      <c r="BK180" s="182">
        <f>ROUND(I180*H180,2)</f>
        <v>0</v>
      </c>
      <c r="BL180" s="19" t="s">
        <v>170</v>
      </c>
      <c r="BM180" s="181" t="s">
        <v>296</v>
      </c>
    </row>
    <row r="181" spans="1:65" s="2" customFormat="1" ht="11.25">
      <c r="A181" s="36"/>
      <c r="B181" s="37"/>
      <c r="C181" s="38"/>
      <c r="D181" s="183" t="s">
        <v>127</v>
      </c>
      <c r="E181" s="38"/>
      <c r="F181" s="184" t="s">
        <v>297</v>
      </c>
      <c r="G181" s="38"/>
      <c r="H181" s="38"/>
      <c r="I181" s="185"/>
      <c r="J181" s="38"/>
      <c r="K181" s="38"/>
      <c r="L181" s="41"/>
      <c r="M181" s="186"/>
      <c r="N181" s="18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127</v>
      </c>
      <c r="AU181" s="19" t="s">
        <v>125</v>
      </c>
    </row>
    <row r="182" spans="1:65" s="2" customFormat="1" ht="16.5" customHeight="1">
      <c r="A182" s="36"/>
      <c r="B182" s="37"/>
      <c r="C182" s="170" t="s">
        <v>298</v>
      </c>
      <c r="D182" s="170" t="s">
        <v>119</v>
      </c>
      <c r="E182" s="171" t="s">
        <v>299</v>
      </c>
      <c r="F182" s="172" t="s">
        <v>300</v>
      </c>
      <c r="G182" s="173" t="s">
        <v>200</v>
      </c>
      <c r="H182" s="174">
        <v>1</v>
      </c>
      <c r="I182" s="175"/>
      <c r="J182" s="176">
        <f>ROUND(I182*H182,2)</f>
        <v>0</v>
      </c>
      <c r="K182" s="172" t="s">
        <v>123</v>
      </c>
      <c r="L182" s="41"/>
      <c r="M182" s="177" t="s">
        <v>19</v>
      </c>
      <c r="N182" s="178" t="s">
        <v>43</v>
      </c>
      <c r="O182" s="66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1" t="s">
        <v>170</v>
      </c>
      <c r="AT182" s="181" t="s">
        <v>119</v>
      </c>
      <c r="AU182" s="181" t="s">
        <v>125</v>
      </c>
      <c r="AY182" s="19" t="s">
        <v>116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9" t="s">
        <v>125</v>
      </c>
      <c r="BK182" s="182">
        <f>ROUND(I182*H182,2)</f>
        <v>0</v>
      </c>
      <c r="BL182" s="19" t="s">
        <v>170</v>
      </c>
      <c r="BM182" s="181" t="s">
        <v>301</v>
      </c>
    </row>
    <row r="183" spans="1:65" s="2" customFormat="1" ht="11.25">
      <c r="A183" s="36"/>
      <c r="B183" s="37"/>
      <c r="C183" s="38"/>
      <c r="D183" s="183" t="s">
        <v>127</v>
      </c>
      <c r="E183" s="38"/>
      <c r="F183" s="184" t="s">
        <v>302</v>
      </c>
      <c r="G183" s="38"/>
      <c r="H183" s="38"/>
      <c r="I183" s="185"/>
      <c r="J183" s="38"/>
      <c r="K183" s="38"/>
      <c r="L183" s="41"/>
      <c r="M183" s="186"/>
      <c r="N183" s="18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127</v>
      </c>
      <c r="AU183" s="19" t="s">
        <v>125</v>
      </c>
    </row>
    <row r="184" spans="1:65" s="2" customFormat="1" ht="16.5" customHeight="1">
      <c r="A184" s="36"/>
      <c r="B184" s="37"/>
      <c r="C184" s="170" t="s">
        <v>303</v>
      </c>
      <c r="D184" s="170" t="s">
        <v>119</v>
      </c>
      <c r="E184" s="171" t="s">
        <v>304</v>
      </c>
      <c r="F184" s="172" t="s">
        <v>305</v>
      </c>
      <c r="G184" s="173" t="s">
        <v>200</v>
      </c>
      <c r="H184" s="174">
        <v>1</v>
      </c>
      <c r="I184" s="175"/>
      <c r="J184" s="176">
        <f>ROUND(I184*H184,2)</f>
        <v>0</v>
      </c>
      <c r="K184" s="172" t="s">
        <v>123</v>
      </c>
      <c r="L184" s="41"/>
      <c r="M184" s="177" t="s">
        <v>19</v>
      </c>
      <c r="N184" s="178" t="s">
        <v>43</v>
      </c>
      <c r="O184" s="66"/>
      <c r="P184" s="179">
        <f>O184*H184</f>
        <v>0</v>
      </c>
      <c r="Q184" s="179">
        <v>3.9399999999999999E-3</v>
      </c>
      <c r="R184" s="179">
        <f>Q184*H184</f>
        <v>3.9399999999999999E-3</v>
      </c>
      <c r="S184" s="179">
        <v>0</v>
      </c>
      <c r="T184" s="18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1" t="s">
        <v>170</v>
      </c>
      <c r="AT184" s="181" t="s">
        <v>119</v>
      </c>
      <c r="AU184" s="181" t="s">
        <v>125</v>
      </c>
      <c r="AY184" s="19" t="s">
        <v>116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9" t="s">
        <v>125</v>
      </c>
      <c r="BK184" s="182">
        <f>ROUND(I184*H184,2)</f>
        <v>0</v>
      </c>
      <c r="BL184" s="19" t="s">
        <v>170</v>
      </c>
      <c r="BM184" s="181" t="s">
        <v>306</v>
      </c>
    </row>
    <row r="185" spans="1:65" s="2" customFormat="1" ht="11.25">
      <c r="A185" s="36"/>
      <c r="B185" s="37"/>
      <c r="C185" s="38"/>
      <c r="D185" s="183" t="s">
        <v>127</v>
      </c>
      <c r="E185" s="38"/>
      <c r="F185" s="184" t="s">
        <v>307</v>
      </c>
      <c r="G185" s="38"/>
      <c r="H185" s="38"/>
      <c r="I185" s="185"/>
      <c r="J185" s="38"/>
      <c r="K185" s="38"/>
      <c r="L185" s="41"/>
      <c r="M185" s="186"/>
      <c r="N185" s="18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127</v>
      </c>
      <c r="AU185" s="19" t="s">
        <v>125</v>
      </c>
    </row>
    <row r="186" spans="1:65" s="2" customFormat="1" ht="16.5" customHeight="1">
      <c r="A186" s="36"/>
      <c r="B186" s="37"/>
      <c r="C186" s="170" t="s">
        <v>308</v>
      </c>
      <c r="D186" s="170" t="s">
        <v>119</v>
      </c>
      <c r="E186" s="171" t="s">
        <v>309</v>
      </c>
      <c r="F186" s="172" t="s">
        <v>310</v>
      </c>
      <c r="G186" s="173" t="s">
        <v>265</v>
      </c>
      <c r="H186" s="174">
        <v>6.9</v>
      </c>
      <c r="I186" s="175"/>
      <c r="J186" s="176">
        <f>ROUND(I186*H186,2)</f>
        <v>0</v>
      </c>
      <c r="K186" s="172" t="s">
        <v>123</v>
      </c>
      <c r="L186" s="41"/>
      <c r="M186" s="177" t="s">
        <v>19</v>
      </c>
      <c r="N186" s="178" t="s">
        <v>43</v>
      </c>
      <c r="O186" s="66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1" t="s">
        <v>170</v>
      </c>
      <c r="AT186" s="181" t="s">
        <v>119</v>
      </c>
      <c r="AU186" s="181" t="s">
        <v>125</v>
      </c>
      <c r="AY186" s="19" t="s">
        <v>116</v>
      </c>
      <c r="BE186" s="182">
        <f>IF(N186="základní",J186,0)</f>
        <v>0</v>
      </c>
      <c r="BF186" s="182">
        <f>IF(N186="snížená",J186,0)</f>
        <v>0</v>
      </c>
      <c r="BG186" s="182">
        <f>IF(N186="zákl. přenesená",J186,0)</f>
        <v>0</v>
      </c>
      <c r="BH186" s="182">
        <f>IF(N186="sníž. přenesená",J186,0)</f>
        <v>0</v>
      </c>
      <c r="BI186" s="182">
        <f>IF(N186="nulová",J186,0)</f>
        <v>0</v>
      </c>
      <c r="BJ186" s="19" t="s">
        <v>125</v>
      </c>
      <c r="BK186" s="182">
        <f>ROUND(I186*H186,2)</f>
        <v>0</v>
      </c>
      <c r="BL186" s="19" t="s">
        <v>170</v>
      </c>
      <c r="BM186" s="181" t="s">
        <v>311</v>
      </c>
    </row>
    <row r="187" spans="1:65" s="2" customFormat="1" ht="11.25">
      <c r="A187" s="36"/>
      <c r="B187" s="37"/>
      <c r="C187" s="38"/>
      <c r="D187" s="183" t="s">
        <v>127</v>
      </c>
      <c r="E187" s="38"/>
      <c r="F187" s="184" t="s">
        <v>312</v>
      </c>
      <c r="G187" s="38"/>
      <c r="H187" s="38"/>
      <c r="I187" s="185"/>
      <c r="J187" s="38"/>
      <c r="K187" s="38"/>
      <c r="L187" s="41"/>
      <c r="M187" s="186"/>
      <c r="N187" s="18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127</v>
      </c>
      <c r="AU187" s="19" t="s">
        <v>125</v>
      </c>
    </row>
    <row r="188" spans="1:65" s="2" customFormat="1" ht="24.2" customHeight="1">
      <c r="A188" s="36"/>
      <c r="B188" s="37"/>
      <c r="C188" s="170" t="s">
        <v>313</v>
      </c>
      <c r="D188" s="170" t="s">
        <v>119</v>
      </c>
      <c r="E188" s="171" t="s">
        <v>314</v>
      </c>
      <c r="F188" s="172" t="s">
        <v>315</v>
      </c>
      <c r="G188" s="173" t="s">
        <v>143</v>
      </c>
      <c r="H188" s="174">
        <v>9.7999999999999997E-3</v>
      </c>
      <c r="I188" s="175"/>
      <c r="J188" s="176">
        <f>ROUND(I188*H188,2)</f>
        <v>0</v>
      </c>
      <c r="K188" s="172" t="s">
        <v>123</v>
      </c>
      <c r="L188" s="41"/>
      <c r="M188" s="177" t="s">
        <v>19</v>
      </c>
      <c r="N188" s="178" t="s">
        <v>43</v>
      </c>
      <c r="O188" s="66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1" t="s">
        <v>170</v>
      </c>
      <c r="AT188" s="181" t="s">
        <v>119</v>
      </c>
      <c r="AU188" s="181" t="s">
        <v>125</v>
      </c>
      <c r="AY188" s="19" t="s">
        <v>116</v>
      </c>
      <c r="BE188" s="182">
        <f>IF(N188="základní",J188,0)</f>
        <v>0</v>
      </c>
      <c r="BF188" s="182">
        <f>IF(N188="snížená",J188,0)</f>
        <v>0</v>
      </c>
      <c r="BG188" s="182">
        <f>IF(N188="zákl. přenesená",J188,0)</f>
        <v>0</v>
      </c>
      <c r="BH188" s="182">
        <f>IF(N188="sníž. přenesená",J188,0)</f>
        <v>0</v>
      </c>
      <c r="BI188" s="182">
        <f>IF(N188="nulová",J188,0)</f>
        <v>0</v>
      </c>
      <c r="BJ188" s="19" t="s">
        <v>125</v>
      </c>
      <c r="BK188" s="182">
        <f>ROUND(I188*H188,2)</f>
        <v>0</v>
      </c>
      <c r="BL188" s="19" t="s">
        <v>170</v>
      </c>
      <c r="BM188" s="181" t="s">
        <v>316</v>
      </c>
    </row>
    <row r="189" spans="1:65" s="2" customFormat="1" ht="11.25">
      <c r="A189" s="36"/>
      <c r="B189" s="37"/>
      <c r="C189" s="38"/>
      <c r="D189" s="183" t="s">
        <v>127</v>
      </c>
      <c r="E189" s="38"/>
      <c r="F189" s="184" t="s">
        <v>317</v>
      </c>
      <c r="G189" s="38"/>
      <c r="H189" s="38"/>
      <c r="I189" s="185"/>
      <c r="J189" s="38"/>
      <c r="K189" s="38"/>
      <c r="L189" s="41"/>
      <c r="M189" s="186"/>
      <c r="N189" s="18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127</v>
      </c>
      <c r="AU189" s="19" t="s">
        <v>125</v>
      </c>
    </row>
    <row r="190" spans="1:65" s="12" customFormat="1" ht="22.9" customHeight="1">
      <c r="B190" s="154"/>
      <c r="C190" s="155"/>
      <c r="D190" s="156" t="s">
        <v>70</v>
      </c>
      <c r="E190" s="168" t="s">
        <v>318</v>
      </c>
      <c r="F190" s="168" t="s">
        <v>319</v>
      </c>
      <c r="G190" s="155"/>
      <c r="H190" s="155"/>
      <c r="I190" s="158"/>
      <c r="J190" s="169">
        <f>BK190</f>
        <v>0</v>
      </c>
      <c r="K190" s="155"/>
      <c r="L190" s="160"/>
      <c r="M190" s="161"/>
      <c r="N190" s="162"/>
      <c r="O190" s="162"/>
      <c r="P190" s="163">
        <f>SUM(P191:P204)</f>
        <v>0</v>
      </c>
      <c r="Q190" s="162"/>
      <c r="R190" s="163">
        <f>SUM(R191:R204)</f>
        <v>1.031E-2</v>
      </c>
      <c r="S190" s="162"/>
      <c r="T190" s="164">
        <f>SUM(T191:T204)</f>
        <v>2.2099999999999997E-3</v>
      </c>
      <c r="AR190" s="165" t="s">
        <v>125</v>
      </c>
      <c r="AT190" s="166" t="s">
        <v>70</v>
      </c>
      <c r="AU190" s="166" t="s">
        <v>76</v>
      </c>
      <c r="AY190" s="165" t="s">
        <v>116</v>
      </c>
      <c r="BK190" s="167">
        <f>SUM(BK191:BK204)</f>
        <v>0</v>
      </c>
    </row>
    <row r="191" spans="1:65" s="2" customFormat="1" ht="16.5" customHeight="1">
      <c r="A191" s="36"/>
      <c r="B191" s="37"/>
      <c r="C191" s="170" t="s">
        <v>320</v>
      </c>
      <c r="D191" s="170" t="s">
        <v>119</v>
      </c>
      <c r="E191" s="171" t="s">
        <v>321</v>
      </c>
      <c r="F191" s="172" t="s">
        <v>322</v>
      </c>
      <c r="G191" s="173" t="s">
        <v>265</v>
      </c>
      <c r="H191" s="174">
        <v>6</v>
      </c>
      <c r="I191" s="175"/>
      <c r="J191" s="176">
        <f>ROUND(I191*H191,2)</f>
        <v>0</v>
      </c>
      <c r="K191" s="172" t="s">
        <v>123</v>
      </c>
      <c r="L191" s="41"/>
      <c r="M191" s="177" t="s">
        <v>19</v>
      </c>
      <c r="N191" s="178" t="s">
        <v>43</v>
      </c>
      <c r="O191" s="66"/>
      <c r="P191" s="179">
        <f>O191*H191</f>
        <v>0</v>
      </c>
      <c r="Q191" s="179">
        <v>0</v>
      </c>
      <c r="R191" s="179">
        <f>Q191*H191</f>
        <v>0</v>
      </c>
      <c r="S191" s="179">
        <v>2.7999999999999998E-4</v>
      </c>
      <c r="T191" s="180">
        <f>S191*H191</f>
        <v>1.6799999999999999E-3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1" t="s">
        <v>170</v>
      </c>
      <c r="AT191" s="181" t="s">
        <v>119</v>
      </c>
      <c r="AU191" s="181" t="s">
        <v>125</v>
      </c>
      <c r="AY191" s="19" t="s">
        <v>116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9" t="s">
        <v>125</v>
      </c>
      <c r="BK191" s="182">
        <f>ROUND(I191*H191,2)</f>
        <v>0</v>
      </c>
      <c r="BL191" s="19" t="s">
        <v>170</v>
      </c>
      <c r="BM191" s="181" t="s">
        <v>323</v>
      </c>
    </row>
    <row r="192" spans="1:65" s="2" customFormat="1" ht="11.25">
      <c r="A192" s="36"/>
      <c r="B192" s="37"/>
      <c r="C192" s="38"/>
      <c r="D192" s="183" t="s">
        <v>127</v>
      </c>
      <c r="E192" s="38"/>
      <c r="F192" s="184" t="s">
        <v>324</v>
      </c>
      <c r="G192" s="38"/>
      <c r="H192" s="38"/>
      <c r="I192" s="185"/>
      <c r="J192" s="38"/>
      <c r="K192" s="38"/>
      <c r="L192" s="41"/>
      <c r="M192" s="186"/>
      <c r="N192" s="18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127</v>
      </c>
      <c r="AU192" s="19" t="s">
        <v>125</v>
      </c>
    </row>
    <row r="193" spans="1:65" s="2" customFormat="1" ht="21.75" customHeight="1">
      <c r="A193" s="36"/>
      <c r="B193" s="37"/>
      <c r="C193" s="170" t="s">
        <v>325</v>
      </c>
      <c r="D193" s="170" t="s">
        <v>119</v>
      </c>
      <c r="E193" s="171" t="s">
        <v>326</v>
      </c>
      <c r="F193" s="172" t="s">
        <v>327</v>
      </c>
      <c r="G193" s="173" t="s">
        <v>265</v>
      </c>
      <c r="H193" s="174">
        <v>7</v>
      </c>
      <c r="I193" s="175"/>
      <c r="J193" s="176">
        <f>ROUND(I193*H193,2)</f>
        <v>0</v>
      </c>
      <c r="K193" s="172" t="s">
        <v>123</v>
      </c>
      <c r="L193" s="41"/>
      <c r="M193" s="177" t="s">
        <v>19</v>
      </c>
      <c r="N193" s="178" t="s">
        <v>43</v>
      </c>
      <c r="O193" s="66"/>
      <c r="P193" s="179">
        <f>O193*H193</f>
        <v>0</v>
      </c>
      <c r="Q193" s="179">
        <v>7.5000000000000002E-4</v>
      </c>
      <c r="R193" s="179">
        <f>Q193*H193</f>
        <v>5.2500000000000003E-3</v>
      </c>
      <c r="S193" s="179">
        <v>0</v>
      </c>
      <c r="T193" s="18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1" t="s">
        <v>170</v>
      </c>
      <c r="AT193" s="181" t="s">
        <v>119</v>
      </c>
      <c r="AU193" s="181" t="s">
        <v>125</v>
      </c>
      <c r="AY193" s="19" t="s">
        <v>116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9" t="s">
        <v>125</v>
      </c>
      <c r="BK193" s="182">
        <f>ROUND(I193*H193,2)</f>
        <v>0</v>
      </c>
      <c r="BL193" s="19" t="s">
        <v>170</v>
      </c>
      <c r="BM193" s="181" t="s">
        <v>328</v>
      </c>
    </row>
    <row r="194" spans="1:65" s="2" customFormat="1" ht="11.25">
      <c r="A194" s="36"/>
      <c r="B194" s="37"/>
      <c r="C194" s="38"/>
      <c r="D194" s="183" t="s">
        <v>127</v>
      </c>
      <c r="E194" s="38"/>
      <c r="F194" s="184" t="s">
        <v>329</v>
      </c>
      <c r="G194" s="38"/>
      <c r="H194" s="38"/>
      <c r="I194" s="185"/>
      <c r="J194" s="38"/>
      <c r="K194" s="38"/>
      <c r="L194" s="41"/>
      <c r="M194" s="186"/>
      <c r="N194" s="18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127</v>
      </c>
      <c r="AU194" s="19" t="s">
        <v>125</v>
      </c>
    </row>
    <row r="195" spans="1:65" s="2" customFormat="1" ht="21.75" customHeight="1">
      <c r="A195" s="36"/>
      <c r="B195" s="37"/>
      <c r="C195" s="170" t="s">
        <v>330</v>
      </c>
      <c r="D195" s="170" t="s">
        <v>119</v>
      </c>
      <c r="E195" s="171" t="s">
        <v>331</v>
      </c>
      <c r="F195" s="172" t="s">
        <v>332</v>
      </c>
      <c r="G195" s="173" t="s">
        <v>265</v>
      </c>
      <c r="H195" s="174">
        <v>6</v>
      </c>
      <c r="I195" s="175"/>
      <c r="J195" s="176">
        <f>ROUND(I195*H195,2)</f>
        <v>0</v>
      </c>
      <c r="K195" s="172" t="s">
        <v>123</v>
      </c>
      <c r="L195" s="41"/>
      <c r="M195" s="177" t="s">
        <v>19</v>
      </c>
      <c r="N195" s="178" t="s">
        <v>43</v>
      </c>
      <c r="O195" s="66"/>
      <c r="P195" s="179">
        <f>O195*H195</f>
        <v>0</v>
      </c>
      <c r="Q195" s="179">
        <v>8.0000000000000004E-4</v>
      </c>
      <c r="R195" s="179">
        <f>Q195*H195</f>
        <v>4.8000000000000004E-3</v>
      </c>
      <c r="S195" s="179">
        <v>0</v>
      </c>
      <c r="T195" s="18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1" t="s">
        <v>170</v>
      </c>
      <c r="AT195" s="181" t="s">
        <v>119</v>
      </c>
      <c r="AU195" s="181" t="s">
        <v>125</v>
      </c>
      <c r="AY195" s="19" t="s">
        <v>116</v>
      </c>
      <c r="BE195" s="182">
        <f>IF(N195="základní",J195,0)</f>
        <v>0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9" t="s">
        <v>125</v>
      </c>
      <c r="BK195" s="182">
        <f>ROUND(I195*H195,2)</f>
        <v>0</v>
      </c>
      <c r="BL195" s="19" t="s">
        <v>170</v>
      </c>
      <c r="BM195" s="181" t="s">
        <v>333</v>
      </c>
    </row>
    <row r="196" spans="1:65" s="2" customFormat="1" ht="11.25">
      <c r="A196" s="36"/>
      <c r="B196" s="37"/>
      <c r="C196" s="38"/>
      <c r="D196" s="183" t="s">
        <v>127</v>
      </c>
      <c r="E196" s="38"/>
      <c r="F196" s="184" t="s">
        <v>334</v>
      </c>
      <c r="G196" s="38"/>
      <c r="H196" s="38"/>
      <c r="I196" s="185"/>
      <c r="J196" s="38"/>
      <c r="K196" s="38"/>
      <c r="L196" s="41"/>
      <c r="M196" s="186"/>
      <c r="N196" s="18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127</v>
      </c>
      <c r="AU196" s="19" t="s">
        <v>125</v>
      </c>
    </row>
    <row r="197" spans="1:65" s="2" customFormat="1" ht="16.5" customHeight="1">
      <c r="A197" s="36"/>
      <c r="B197" s="37"/>
      <c r="C197" s="170" t="s">
        <v>335</v>
      </c>
      <c r="D197" s="170" t="s">
        <v>119</v>
      </c>
      <c r="E197" s="171" t="s">
        <v>336</v>
      </c>
      <c r="F197" s="172" t="s">
        <v>337</v>
      </c>
      <c r="G197" s="173" t="s">
        <v>200</v>
      </c>
      <c r="H197" s="174">
        <v>9</v>
      </c>
      <c r="I197" s="175"/>
      <c r="J197" s="176">
        <f>ROUND(I197*H197,2)</f>
        <v>0</v>
      </c>
      <c r="K197" s="172" t="s">
        <v>123</v>
      </c>
      <c r="L197" s="41"/>
      <c r="M197" s="177" t="s">
        <v>19</v>
      </c>
      <c r="N197" s="178" t="s">
        <v>43</v>
      </c>
      <c r="O197" s="66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1" t="s">
        <v>170</v>
      </c>
      <c r="AT197" s="181" t="s">
        <v>119</v>
      </c>
      <c r="AU197" s="181" t="s">
        <v>125</v>
      </c>
      <c r="AY197" s="19" t="s">
        <v>116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9" t="s">
        <v>125</v>
      </c>
      <c r="BK197" s="182">
        <f>ROUND(I197*H197,2)</f>
        <v>0</v>
      </c>
      <c r="BL197" s="19" t="s">
        <v>170</v>
      </c>
      <c r="BM197" s="181" t="s">
        <v>338</v>
      </c>
    </row>
    <row r="198" spans="1:65" s="2" customFormat="1" ht="11.25">
      <c r="A198" s="36"/>
      <c r="B198" s="37"/>
      <c r="C198" s="38"/>
      <c r="D198" s="183" t="s">
        <v>127</v>
      </c>
      <c r="E198" s="38"/>
      <c r="F198" s="184" t="s">
        <v>339</v>
      </c>
      <c r="G198" s="38"/>
      <c r="H198" s="38"/>
      <c r="I198" s="185"/>
      <c r="J198" s="38"/>
      <c r="K198" s="38"/>
      <c r="L198" s="41"/>
      <c r="M198" s="186"/>
      <c r="N198" s="18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127</v>
      </c>
      <c r="AU198" s="19" t="s">
        <v>125</v>
      </c>
    </row>
    <row r="199" spans="1:65" s="2" customFormat="1" ht="16.5" customHeight="1">
      <c r="A199" s="36"/>
      <c r="B199" s="37"/>
      <c r="C199" s="170" t="s">
        <v>340</v>
      </c>
      <c r="D199" s="170" t="s">
        <v>119</v>
      </c>
      <c r="E199" s="171" t="s">
        <v>341</v>
      </c>
      <c r="F199" s="172" t="s">
        <v>342</v>
      </c>
      <c r="G199" s="173" t="s">
        <v>200</v>
      </c>
      <c r="H199" s="174">
        <v>1</v>
      </c>
      <c r="I199" s="175"/>
      <c r="J199" s="176">
        <f>ROUND(I199*H199,2)</f>
        <v>0</v>
      </c>
      <c r="K199" s="172" t="s">
        <v>123</v>
      </c>
      <c r="L199" s="41"/>
      <c r="M199" s="177" t="s">
        <v>19</v>
      </c>
      <c r="N199" s="178" t="s">
        <v>43</v>
      </c>
      <c r="O199" s="66"/>
      <c r="P199" s="179">
        <f>O199*H199</f>
        <v>0</v>
      </c>
      <c r="Q199" s="179">
        <v>0</v>
      </c>
      <c r="R199" s="179">
        <f>Q199*H199</f>
        <v>0</v>
      </c>
      <c r="S199" s="179">
        <v>5.2999999999999998E-4</v>
      </c>
      <c r="T199" s="180">
        <f>S199*H199</f>
        <v>5.2999999999999998E-4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1" t="s">
        <v>170</v>
      </c>
      <c r="AT199" s="181" t="s">
        <v>119</v>
      </c>
      <c r="AU199" s="181" t="s">
        <v>125</v>
      </c>
      <c r="AY199" s="19" t="s">
        <v>116</v>
      </c>
      <c r="BE199" s="182">
        <f>IF(N199="základní",J199,0)</f>
        <v>0</v>
      </c>
      <c r="BF199" s="182">
        <f>IF(N199="snížená",J199,0)</f>
        <v>0</v>
      </c>
      <c r="BG199" s="182">
        <f>IF(N199="zákl. přenesená",J199,0)</f>
        <v>0</v>
      </c>
      <c r="BH199" s="182">
        <f>IF(N199="sníž. přenesená",J199,0)</f>
        <v>0</v>
      </c>
      <c r="BI199" s="182">
        <f>IF(N199="nulová",J199,0)</f>
        <v>0</v>
      </c>
      <c r="BJ199" s="19" t="s">
        <v>125</v>
      </c>
      <c r="BK199" s="182">
        <f>ROUND(I199*H199,2)</f>
        <v>0</v>
      </c>
      <c r="BL199" s="19" t="s">
        <v>170</v>
      </c>
      <c r="BM199" s="181" t="s">
        <v>343</v>
      </c>
    </row>
    <row r="200" spans="1:65" s="2" customFormat="1" ht="11.25">
      <c r="A200" s="36"/>
      <c r="B200" s="37"/>
      <c r="C200" s="38"/>
      <c r="D200" s="183" t="s">
        <v>127</v>
      </c>
      <c r="E200" s="38"/>
      <c r="F200" s="184" t="s">
        <v>344</v>
      </c>
      <c r="G200" s="38"/>
      <c r="H200" s="38"/>
      <c r="I200" s="185"/>
      <c r="J200" s="38"/>
      <c r="K200" s="38"/>
      <c r="L200" s="41"/>
      <c r="M200" s="186"/>
      <c r="N200" s="18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127</v>
      </c>
      <c r="AU200" s="19" t="s">
        <v>125</v>
      </c>
    </row>
    <row r="201" spans="1:65" s="2" customFormat="1" ht="24.2" customHeight="1">
      <c r="A201" s="36"/>
      <c r="B201" s="37"/>
      <c r="C201" s="170" t="s">
        <v>345</v>
      </c>
      <c r="D201" s="170" t="s">
        <v>119</v>
      </c>
      <c r="E201" s="171" t="s">
        <v>346</v>
      </c>
      <c r="F201" s="172" t="s">
        <v>347</v>
      </c>
      <c r="G201" s="173" t="s">
        <v>265</v>
      </c>
      <c r="H201" s="174">
        <v>13</v>
      </c>
      <c r="I201" s="175"/>
      <c r="J201" s="176">
        <f>ROUND(I201*H201,2)</f>
        <v>0</v>
      </c>
      <c r="K201" s="172" t="s">
        <v>123</v>
      </c>
      <c r="L201" s="41"/>
      <c r="M201" s="177" t="s">
        <v>19</v>
      </c>
      <c r="N201" s="178" t="s">
        <v>43</v>
      </c>
      <c r="O201" s="66"/>
      <c r="P201" s="179">
        <f>O201*H201</f>
        <v>0</v>
      </c>
      <c r="Q201" s="179">
        <v>2.0000000000000002E-5</v>
      </c>
      <c r="R201" s="179">
        <f>Q201*H201</f>
        <v>2.6000000000000003E-4</v>
      </c>
      <c r="S201" s="179">
        <v>0</v>
      </c>
      <c r="T201" s="18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1" t="s">
        <v>170</v>
      </c>
      <c r="AT201" s="181" t="s">
        <v>119</v>
      </c>
      <c r="AU201" s="181" t="s">
        <v>125</v>
      </c>
      <c r="AY201" s="19" t="s">
        <v>116</v>
      </c>
      <c r="BE201" s="182">
        <f>IF(N201="základní",J201,0)</f>
        <v>0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9" t="s">
        <v>125</v>
      </c>
      <c r="BK201" s="182">
        <f>ROUND(I201*H201,2)</f>
        <v>0</v>
      </c>
      <c r="BL201" s="19" t="s">
        <v>170</v>
      </c>
      <c r="BM201" s="181" t="s">
        <v>348</v>
      </c>
    </row>
    <row r="202" spans="1:65" s="2" customFormat="1" ht="11.25">
      <c r="A202" s="36"/>
      <c r="B202" s="37"/>
      <c r="C202" s="38"/>
      <c r="D202" s="183" t="s">
        <v>127</v>
      </c>
      <c r="E202" s="38"/>
      <c r="F202" s="184" t="s">
        <v>349</v>
      </c>
      <c r="G202" s="38"/>
      <c r="H202" s="38"/>
      <c r="I202" s="185"/>
      <c r="J202" s="38"/>
      <c r="K202" s="38"/>
      <c r="L202" s="41"/>
      <c r="M202" s="186"/>
      <c r="N202" s="18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127</v>
      </c>
      <c r="AU202" s="19" t="s">
        <v>125</v>
      </c>
    </row>
    <row r="203" spans="1:65" s="2" customFormat="1" ht="24.2" customHeight="1">
      <c r="A203" s="36"/>
      <c r="B203" s="37"/>
      <c r="C203" s="170" t="s">
        <v>350</v>
      </c>
      <c r="D203" s="170" t="s">
        <v>119</v>
      </c>
      <c r="E203" s="171" t="s">
        <v>351</v>
      </c>
      <c r="F203" s="172" t="s">
        <v>352</v>
      </c>
      <c r="G203" s="173" t="s">
        <v>143</v>
      </c>
      <c r="H203" s="174">
        <v>1.03E-2</v>
      </c>
      <c r="I203" s="175"/>
      <c r="J203" s="176">
        <f>ROUND(I203*H203,2)</f>
        <v>0</v>
      </c>
      <c r="K203" s="172" t="s">
        <v>123</v>
      </c>
      <c r="L203" s="41"/>
      <c r="M203" s="177" t="s">
        <v>19</v>
      </c>
      <c r="N203" s="178" t="s">
        <v>43</v>
      </c>
      <c r="O203" s="66"/>
      <c r="P203" s="179">
        <f>O203*H203</f>
        <v>0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1" t="s">
        <v>170</v>
      </c>
      <c r="AT203" s="181" t="s">
        <v>119</v>
      </c>
      <c r="AU203" s="181" t="s">
        <v>125</v>
      </c>
      <c r="AY203" s="19" t="s">
        <v>116</v>
      </c>
      <c r="BE203" s="182">
        <f>IF(N203="základní",J203,0)</f>
        <v>0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9" t="s">
        <v>125</v>
      </c>
      <c r="BK203" s="182">
        <f>ROUND(I203*H203,2)</f>
        <v>0</v>
      </c>
      <c r="BL203" s="19" t="s">
        <v>170</v>
      </c>
      <c r="BM203" s="181" t="s">
        <v>353</v>
      </c>
    </row>
    <row r="204" spans="1:65" s="2" customFormat="1" ht="11.25">
      <c r="A204" s="36"/>
      <c r="B204" s="37"/>
      <c r="C204" s="38"/>
      <c r="D204" s="183" t="s">
        <v>127</v>
      </c>
      <c r="E204" s="38"/>
      <c r="F204" s="184" t="s">
        <v>354</v>
      </c>
      <c r="G204" s="38"/>
      <c r="H204" s="38"/>
      <c r="I204" s="185"/>
      <c r="J204" s="38"/>
      <c r="K204" s="38"/>
      <c r="L204" s="41"/>
      <c r="M204" s="186"/>
      <c r="N204" s="18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127</v>
      </c>
      <c r="AU204" s="19" t="s">
        <v>125</v>
      </c>
    </row>
    <row r="205" spans="1:65" s="12" customFormat="1" ht="22.9" customHeight="1">
      <c r="B205" s="154"/>
      <c r="C205" s="155"/>
      <c r="D205" s="156" t="s">
        <v>70</v>
      </c>
      <c r="E205" s="168" t="s">
        <v>355</v>
      </c>
      <c r="F205" s="168" t="s">
        <v>356</v>
      </c>
      <c r="G205" s="155"/>
      <c r="H205" s="155"/>
      <c r="I205" s="158"/>
      <c r="J205" s="169">
        <f>BK205</f>
        <v>0</v>
      </c>
      <c r="K205" s="155"/>
      <c r="L205" s="160"/>
      <c r="M205" s="161"/>
      <c r="N205" s="162"/>
      <c r="O205" s="162"/>
      <c r="P205" s="163">
        <f>SUM(P206:P242)</f>
        <v>0</v>
      </c>
      <c r="Q205" s="162"/>
      <c r="R205" s="163">
        <f>SUM(R206:R242)</f>
        <v>8.5970000000000005E-2</v>
      </c>
      <c r="S205" s="162"/>
      <c r="T205" s="164">
        <f>SUM(T206:T242)</f>
        <v>8.9840000000000003E-2</v>
      </c>
      <c r="AR205" s="165" t="s">
        <v>125</v>
      </c>
      <c r="AT205" s="166" t="s">
        <v>70</v>
      </c>
      <c r="AU205" s="166" t="s">
        <v>76</v>
      </c>
      <c r="AY205" s="165" t="s">
        <v>116</v>
      </c>
      <c r="BK205" s="167">
        <f>SUM(BK206:BK242)</f>
        <v>0</v>
      </c>
    </row>
    <row r="206" spans="1:65" s="2" customFormat="1" ht="16.5" customHeight="1">
      <c r="A206" s="36"/>
      <c r="B206" s="37"/>
      <c r="C206" s="170" t="s">
        <v>357</v>
      </c>
      <c r="D206" s="170" t="s">
        <v>119</v>
      </c>
      <c r="E206" s="171" t="s">
        <v>358</v>
      </c>
      <c r="F206" s="172" t="s">
        <v>359</v>
      </c>
      <c r="G206" s="173" t="s">
        <v>360</v>
      </c>
      <c r="H206" s="174">
        <v>1</v>
      </c>
      <c r="I206" s="175"/>
      <c r="J206" s="176">
        <f>ROUND(I206*H206,2)</f>
        <v>0</v>
      </c>
      <c r="K206" s="172" t="s">
        <v>123</v>
      </c>
      <c r="L206" s="41"/>
      <c r="M206" s="177" t="s">
        <v>19</v>
      </c>
      <c r="N206" s="178" t="s">
        <v>43</v>
      </c>
      <c r="O206" s="66"/>
      <c r="P206" s="179">
        <f>O206*H206</f>
        <v>0</v>
      </c>
      <c r="Q206" s="179">
        <v>0</v>
      </c>
      <c r="R206" s="179">
        <f>Q206*H206</f>
        <v>0</v>
      </c>
      <c r="S206" s="179">
        <v>3.4200000000000001E-2</v>
      </c>
      <c r="T206" s="180">
        <f>S206*H206</f>
        <v>3.4200000000000001E-2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1" t="s">
        <v>170</v>
      </c>
      <c r="AT206" s="181" t="s">
        <v>119</v>
      </c>
      <c r="AU206" s="181" t="s">
        <v>125</v>
      </c>
      <c r="AY206" s="19" t="s">
        <v>116</v>
      </c>
      <c r="BE206" s="182">
        <f>IF(N206="základní",J206,0)</f>
        <v>0</v>
      </c>
      <c r="BF206" s="182">
        <f>IF(N206="snížená",J206,0)</f>
        <v>0</v>
      </c>
      <c r="BG206" s="182">
        <f>IF(N206="zákl. přenesená",J206,0)</f>
        <v>0</v>
      </c>
      <c r="BH206" s="182">
        <f>IF(N206="sníž. přenesená",J206,0)</f>
        <v>0</v>
      </c>
      <c r="BI206" s="182">
        <f>IF(N206="nulová",J206,0)</f>
        <v>0</v>
      </c>
      <c r="BJ206" s="19" t="s">
        <v>125</v>
      </c>
      <c r="BK206" s="182">
        <f>ROUND(I206*H206,2)</f>
        <v>0</v>
      </c>
      <c r="BL206" s="19" t="s">
        <v>170</v>
      </c>
      <c r="BM206" s="181" t="s">
        <v>361</v>
      </c>
    </row>
    <row r="207" spans="1:65" s="2" customFormat="1" ht="11.25">
      <c r="A207" s="36"/>
      <c r="B207" s="37"/>
      <c r="C207" s="38"/>
      <c r="D207" s="183" t="s">
        <v>127</v>
      </c>
      <c r="E207" s="38"/>
      <c r="F207" s="184" t="s">
        <v>362</v>
      </c>
      <c r="G207" s="38"/>
      <c r="H207" s="38"/>
      <c r="I207" s="185"/>
      <c r="J207" s="38"/>
      <c r="K207" s="38"/>
      <c r="L207" s="41"/>
      <c r="M207" s="186"/>
      <c r="N207" s="18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127</v>
      </c>
      <c r="AU207" s="19" t="s">
        <v>125</v>
      </c>
    </row>
    <row r="208" spans="1:65" s="2" customFormat="1" ht="16.5" customHeight="1">
      <c r="A208" s="36"/>
      <c r="B208" s="37"/>
      <c r="C208" s="170" t="s">
        <v>363</v>
      </c>
      <c r="D208" s="170" t="s">
        <v>119</v>
      </c>
      <c r="E208" s="171" t="s">
        <v>364</v>
      </c>
      <c r="F208" s="172" t="s">
        <v>365</v>
      </c>
      <c r="G208" s="173" t="s">
        <v>200</v>
      </c>
      <c r="H208" s="174">
        <v>1</v>
      </c>
      <c r="I208" s="175"/>
      <c r="J208" s="176">
        <f>ROUND(I208*H208,2)</f>
        <v>0</v>
      </c>
      <c r="K208" s="172" t="s">
        <v>123</v>
      </c>
      <c r="L208" s="41"/>
      <c r="M208" s="177" t="s">
        <v>19</v>
      </c>
      <c r="N208" s="178" t="s">
        <v>43</v>
      </c>
      <c r="O208" s="66"/>
      <c r="P208" s="179">
        <f>O208*H208</f>
        <v>0</v>
      </c>
      <c r="Q208" s="179">
        <v>6.3000000000000003E-4</v>
      </c>
      <c r="R208" s="179">
        <f>Q208*H208</f>
        <v>6.3000000000000003E-4</v>
      </c>
      <c r="S208" s="179">
        <v>0</v>
      </c>
      <c r="T208" s="18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1" t="s">
        <v>170</v>
      </c>
      <c r="AT208" s="181" t="s">
        <v>119</v>
      </c>
      <c r="AU208" s="181" t="s">
        <v>125</v>
      </c>
      <c r="AY208" s="19" t="s">
        <v>116</v>
      </c>
      <c r="BE208" s="182">
        <f>IF(N208="základní",J208,0)</f>
        <v>0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9" t="s">
        <v>125</v>
      </c>
      <c r="BK208" s="182">
        <f>ROUND(I208*H208,2)</f>
        <v>0</v>
      </c>
      <c r="BL208" s="19" t="s">
        <v>170</v>
      </c>
      <c r="BM208" s="181" t="s">
        <v>366</v>
      </c>
    </row>
    <row r="209" spans="1:65" s="2" customFormat="1" ht="11.25">
      <c r="A209" s="36"/>
      <c r="B209" s="37"/>
      <c r="C209" s="38"/>
      <c r="D209" s="183" t="s">
        <v>127</v>
      </c>
      <c r="E209" s="38"/>
      <c r="F209" s="184" t="s">
        <v>367</v>
      </c>
      <c r="G209" s="38"/>
      <c r="H209" s="38"/>
      <c r="I209" s="185"/>
      <c r="J209" s="38"/>
      <c r="K209" s="38"/>
      <c r="L209" s="41"/>
      <c r="M209" s="186"/>
      <c r="N209" s="18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127</v>
      </c>
      <c r="AU209" s="19" t="s">
        <v>125</v>
      </c>
    </row>
    <row r="210" spans="1:65" s="2" customFormat="1" ht="37.9" customHeight="1">
      <c r="A210" s="36"/>
      <c r="B210" s="37"/>
      <c r="C210" s="211" t="s">
        <v>368</v>
      </c>
      <c r="D210" s="211" t="s">
        <v>204</v>
      </c>
      <c r="E210" s="212" t="s">
        <v>369</v>
      </c>
      <c r="F210" s="213" t="s">
        <v>370</v>
      </c>
      <c r="G210" s="214" t="s">
        <v>200</v>
      </c>
      <c r="H210" s="215">
        <v>1</v>
      </c>
      <c r="I210" s="216"/>
      <c r="J210" s="217">
        <f>ROUND(I210*H210,2)</f>
        <v>0</v>
      </c>
      <c r="K210" s="213" t="s">
        <v>19</v>
      </c>
      <c r="L210" s="218"/>
      <c r="M210" s="219" t="s">
        <v>19</v>
      </c>
      <c r="N210" s="220" t="s">
        <v>43</v>
      </c>
      <c r="O210" s="66"/>
      <c r="P210" s="179">
        <f>O210*H210</f>
        <v>0</v>
      </c>
      <c r="Q210" s="179">
        <v>3.27E-2</v>
      </c>
      <c r="R210" s="179">
        <f>Q210*H210</f>
        <v>3.27E-2</v>
      </c>
      <c r="S210" s="179">
        <v>0</v>
      </c>
      <c r="T210" s="18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1" t="s">
        <v>308</v>
      </c>
      <c r="AT210" s="181" t="s">
        <v>204</v>
      </c>
      <c r="AU210" s="181" t="s">
        <v>125</v>
      </c>
      <c r="AY210" s="19" t="s">
        <v>116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9" t="s">
        <v>125</v>
      </c>
      <c r="BK210" s="182">
        <f>ROUND(I210*H210,2)</f>
        <v>0</v>
      </c>
      <c r="BL210" s="19" t="s">
        <v>170</v>
      </c>
      <c r="BM210" s="181" t="s">
        <v>371</v>
      </c>
    </row>
    <row r="211" spans="1:65" s="2" customFormat="1" ht="16.5" customHeight="1">
      <c r="A211" s="36"/>
      <c r="B211" s="37"/>
      <c r="C211" s="170" t="s">
        <v>372</v>
      </c>
      <c r="D211" s="170" t="s">
        <v>119</v>
      </c>
      <c r="E211" s="171" t="s">
        <v>373</v>
      </c>
      <c r="F211" s="172" t="s">
        <v>374</v>
      </c>
      <c r="G211" s="173" t="s">
        <v>360</v>
      </c>
      <c r="H211" s="174">
        <v>1</v>
      </c>
      <c r="I211" s="175"/>
      <c r="J211" s="176">
        <f>ROUND(I211*H211,2)</f>
        <v>0</v>
      </c>
      <c r="K211" s="172" t="s">
        <v>123</v>
      </c>
      <c r="L211" s="41"/>
      <c r="M211" s="177" t="s">
        <v>19</v>
      </c>
      <c r="N211" s="178" t="s">
        <v>43</v>
      </c>
      <c r="O211" s="66"/>
      <c r="P211" s="179">
        <f>O211*H211</f>
        <v>0</v>
      </c>
      <c r="Q211" s="179">
        <v>0</v>
      </c>
      <c r="R211" s="179">
        <f>Q211*H211</f>
        <v>0</v>
      </c>
      <c r="S211" s="179">
        <v>1.9460000000000002E-2</v>
      </c>
      <c r="T211" s="180">
        <f>S211*H211</f>
        <v>1.9460000000000002E-2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1" t="s">
        <v>170</v>
      </c>
      <c r="AT211" s="181" t="s">
        <v>119</v>
      </c>
      <c r="AU211" s="181" t="s">
        <v>125</v>
      </c>
      <c r="AY211" s="19" t="s">
        <v>116</v>
      </c>
      <c r="BE211" s="182">
        <f>IF(N211="základní",J211,0)</f>
        <v>0</v>
      </c>
      <c r="BF211" s="182">
        <f>IF(N211="snížená",J211,0)</f>
        <v>0</v>
      </c>
      <c r="BG211" s="182">
        <f>IF(N211="zákl. přenesená",J211,0)</f>
        <v>0</v>
      </c>
      <c r="BH211" s="182">
        <f>IF(N211="sníž. přenesená",J211,0)</f>
        <v>0</v>
      </c>
      <c r="BI211" s="182">
        <f>IF(N211="nulová",J211,0)</f>
        <v>0</v>
      </c>
      <c r="BJ211" s="19" t="s">
        <v>125</v>
      </c>
      <c r="BK211" s="182">
        <f>ROUND(I211*H211,2)</f>
        <v>0</v>
      </c>
      <c r="BL211" s="19" t="s">
        <v>170</v>
      </c>
      <c r="BM211" s="181" t="s">
        <v>375</v>
      </c>
    </row>
    <row r="212" spans="1:65" s="2" customFormat="1" ht="11.25">
      <c r="A212" s="36"/>
      <c r="B212" s="37"/>
      <c r="C212" s="38"/>
      <c r="D212" s="183" t="s">
        <v>127</v>
      </c>
      <c r="E212" s="38"/>
      <c r="F212" s="184" t="s">
        <v>376</v>
      </c>
      <c r="G212" s="38"/>
      <c r="H212" s="38"/>
      <c r="I212" s="185"/>
      <c r="J212" s="38"/>
      <c r="K212" s="38"/>
      <c r="L212" s="41"/>
      <c r="M212" s="186"/>
      <c r="N212" s="18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127</v>
      </c>
      <c r="AU212" s="19" t="s">
        <v>125</v>
      </c>
    </row>
    <row r="213" spans="1:65" s="2" customFormat="1" ht="16.5" customHeight="1">
      <c r="A213" s="36"/>
      <c r="B213" s="37"/>
      <c r="C213" s="170" t="s">
        <v>377</v>
      </c>
      <c r="D213" s="170" t="s">
        <v>119</v>
      </c>
      <c r="E213" s="171" t="s">
        <v>378</v>
      </c>
      <c r="F213" s="172" t="s">
        <v>379</v>
      </c>
      <c r="G213" s="173" t="s">
        <v>360</v>
      </c>
      <c r="H213" s="174">
        <v>1</v>
      </c>
      <c r="I213" s="175"/>
      <c r="J213" s="176">
        <f>ROUND(I213*H213,2)</f>
        <v>0</v>
      </c>
      <c r="K213" s="172" t="s">
        <v>123</v>
      </c>
      <c r="L213" s="41"/>
      <c r="M213" s="177" t="s">
        <v>19</v>
      </c>
      <c r="N213" s="178" t="s">
        <v>43</v>
      </c>
      <c r="O213" s="66"/>
      <c r="P213" s="179">
        <f>O213*H213</f>
        <v>0</v>
      </c>
      <c r="Q213" s="179">
        <v>2.2300000000000002E-3</v>
      </c>
      <c r="R213" s="179">
        <f>Q213*H213</f>
        <v>2.2300000000000002E-3</v>
      </c>
      <c r="S213" s="179">
        <v>0</v>
      </c>
      <c r="T213" s="18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1" t="s">
        <v>170</v>
      </c>
      <c r="AT213" s="181" t="s">
        <v>119</v>
      </c>
      <c r="AU213" s="181" t="s">
        <v>125</v>
      </c>
      <c r="AY213" s="19" t="s">
        <v>116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9" t="s">
        <v>125</v>
      </c>
      <c r="BK213" s="182">
        <f>ROUND(I213*H213,2)</f>
        <v>0</v>
      </c>
      <c r="BL213" s="19" t="s">
        <v>170</v>
      </c>
      <c r="BM213" s="181" t="s">
        <v>380</v>
      </c>
    </row>
    <row r="214" spans="1:65" s="2" customFormat="1" ht="11.25">
      <c r="A214" s="36"/>
      <c r="B214" s="37"/>
      <c r="C214" s="38"/>
      <c r="D214" s="183" t="s">
        <v>127</v>
      </c>
      <c r="E214" s="38"/>
      <c r="F214" s="184" t="s">
        <v>381</v>
      </c>
      <c r="G214" s="38"/>
      <c r="H214" s="38"/>
      <c r="I214" s="185"/>
      <c r="J214" s="38"/>
      <c r="K214" s="38"/>
      <c r="L214" s="41"/>
      <c r="M214" s="186"/>
      <c r="N214" s="18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127</v>
      </c>
      <c r="AU214" s="19" t="s">
        <v>125</v>
      </c>
    </row>
    <row r="215" spans="1:65" s="2" customFormat="1" ht="16.5" customHeight="1">
      <c r="A215" s="36"/>
      <c r="B215" s="37"/>
      <c r="C215" s="211" t="s">
        <v>382</v>
      </c>
      <c r="D215" s="211" t="s">
        <v>204</v>
      </c>
      <c r="E215" s="212" t="s">
        <v>383</v>
      </c>
      <c r="F215" s="213" t="s">
        <v>384</v>
      </c>
      <c r="G215" s="214" t="s">
        <v>200</v>
      </c>
      <c r="H215" s="215">
        <v>1</v>
      </c>
      <c r="I215" s="216"/>
      <c r="J215" s="217">
        <f>ROUND(I215*H215,2)</f>
        <v>0</v>
      </c>
      <c r="K215" s="213" t="s">
        <v>123</v>
      </c>
      <c r="L215" s="218"/>
      <c r="M215" s="219" t="s">
        <v>19</v>
      </c>
      <c r="N215" s="220" t="s">
        <v>43</v>
      </c>
      <c r="O215" s="66"/>
      <c r="P215" s="179">
        <f>O215*H215</f>
        <v>0</v>
      </c>
      <c r="Q215" s="179">
        <v>1.35E-2</v>
      </c>
      <c r="R215" s="179">
        <f>Q215*H215</f>
        <v>1.35E-2</v>
      </c>
      <c r="S215" s="179">
        <v>0</v>
      </c>
      <c r="T215" s="18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1" t="s">
        <v>308</v>
      </c>
      <c r="AT215" s="181" t="s">
        <v>204</v>
      </c>
      <c r="AU215" s="181" t="s">
        <v>125</v>
      </c>
      <c r="AY215" s="19" t="s">
        <v>116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9" t="s">
        <v>125</v>
      </c>
      <c r="BK215" s="182">
        <f>ROUND(I215*H215,2)</f>
        <v>0</v>
      </c>
      <c r="BL215" s="19" t="s">
        <v>170</v>
      </c>
      <c r="BM215" s="181" t="s">
        <v>385</v>
      </c>
    </row>
    <row r="216" spans="1:65" s="2" customFormat="1" ht="16.5" customHeight="1">
      <c r="A216" s="36"/>
      <c r="B216" s="37"/>
      <c r="C216" s="170" t="s">
        <v>386</v>
      </c>
      <c r="D216" s="170" t="s">
        <v>119</v>
      </c>
      <c r="E216" s="171" t="s">
        <v>387</v>
      </c>
      <c r="F216" s="172" t="s">
        <v>388</v>
      </c>
      <c r="G216" s="173" t="s">
        <v>360</v>
      </c>
      <c r="H216" s="174">
        <v>1</v>
      </c>
      <c r="I216" s="175"/>
      <c r="J216" s="176">
        <f>ROUND(I216*H216,2)</f>
        <v>0</v>
      </c>
      <c r="K216" s="172" t="s">
        <v>123</v>
      </c>
      <c r="L216" s="41"/>
      <c r="M216" s="177" t="s">
        <v>19</v>
      </c>
      <c r="N216" s="178" t="s">
        <v>43</v>
      </c>
      <c r="O216" s="66"/>
      <c r="P216" s="179">
        <f>O216*H216</f>
        <v>0</v>
      </c>
      <c r="Q216" s="179">
        <v>0</v>
      </c>
      <c r="R216" s="179">
        <f>Q216*H216</f>
        <v>0</v>
      </c>
      <c r="S216" s="179">
        <v>3.2899999999999999E-2</v>
      </c>
      <c r="T216" s="180">
        <f>S216*H216</f>
        <v>3.2899999999999999E-2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1" t="s">
        <v>170</v>
      </c>
      <c r="AT216" s="181" t="s">
        <v>119</v>
      </c>
      <c r="AU216" s="181" t="s">
        <v>125</v>
      </c>
      <c r="AY216" s="19" t="s">
        <v>116</v>
      </c>
      <c r="BE216" s="182">
        <f>IF(N216="základní",J216,0)</f>
        <v>0</v>
      </c>
      <c r="BF216" s="182">
        <f>IF(N216="snížená",J216,0)</f>
        <v>0</v>
      </c>
      <c r="BG216" s="182">
        <f>IF(N216="zákl. přenesená",J216,0)</f>
        <v>0</v>
      </c>
      <c r="BH216" s="182">
        <f>IF(N216="sníž. přenesená",J216,0)</f>
        <v>0</v>
      </c>
      <c r="BI216" s="182">
        <f>IF(N216="nulová",J216,0)</f>
        <v>0</v>
      </c>
      <c r="BJ216" s="19" t="s">
        <v>125</v>
      </c>
      <c r="BK216" s="182">
        <f>ROUND(I216*H216,2)</f>
        <v>0</v>
      </c>
      <c r="BL216" s="19" t="s">
        <v>170</v>
      </c>
      <c r="BM216" s="181" t="s">
        <v>389</v>
      </c>
    </row>
    <row r="217" spans="1:65" s="2" customFormat="1" ht="11.25">
      <c r="A217" s="36"/>
      <c r="B217" s="37"/>
      <c r="C217" s="38"/>
      <c r="D217" s="183" t="s">
        <v>127</v>
      </c>
      <c r="E217" s="38"/>
      <c r="F217" s="184" t="s">
        <v>390</v>
      </c>
      <c r="G217" s="38"/>
      <c r="H217" s="38"/>
      <c r="I217" s="185"/>
      <c r="J217" s="38"/>
      <c r="K217" s="38"/>
      <c r="L217" s="41"/>
      <c r="M217" s="186"/>
      <c r="N217" s="18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127</v>
      </c>
      <c r="AU217" s="19" t="s">
        <v>125</v>
      </c>
    </row>
    <row r="218" spans="1:65" s="2" customFormat="1" ht="24.2" customHeight="1">
      <c r="A218" s="36"/>
      <c r="B218" s="37"/>
      <c r="C218" s="170" t="s">
        <v>391</v>
      </c>
      <c r="D218" s="170" t="s">
        <v>119</v>
      </c>
      <c r="E218" s="171" t="s">
        <v>392</v>
      </c>
      <c r="F218" s="172" t="s">
        <v>393</v>
      </c>
      <c r="G218" s="173" t="s">
        <v>360</v>
      </c>
      <c r="H218" s="174">
        <v>1</v>
      </c>
      <c r="I218" s="175"/>
      <c r="J218" s="176">
        <f>ROUND(I218*H218,2)</f>
        <v>0</v>
      </c>
      <c r="K218" s="172" t="s">
        <v>123</v>
      </c>
      <c r="L218" s="41"/>
      <c r="M218" s="177" t="s">
        <v>19</v>
      </c>
      <c r="N218" s="178" t="s">
        <v>43</v>
      </c>
      <c r="O218" s="66"/>
      <c r="P218" s="179">
        <f>O218*H218</f>
        <v>0</v>
      </c>
      <c r="Q218" s="179">
        <v>2.7289999999999998E-2</v>
      </c>
      <c r="R218" s="179">
        <f>Q218*H218</f>
        <v>2.7289999999999998E-2</v>
      </c>
      <c r="S218" s="179">
        <v>0</v>
      </c>
      <c r="T218" s="18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1" t="s">
        <v>170</v>
      </c>
      <c r="AT218" s="181" t="s">
        <v>119</v>
      </c>
      <c r="AU218" s="181" t="s">
        <v>125</v>
      </c>
      <c r="AY218" s="19" t="s">
        <v>116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9" t="s">
        <v>125</v>
      </c>
      <c r="BK218" s="182">
        <f>ROUND(I218*H218,2)</f>
        <v>0</v>
      </c>
      <c r="BL218" s="19" t="s">
        <v>170</v>
      </c>
      <c r="BM218" s="181" t="s">
        <v>394</v>
      </c>
    </row>
    <row r="219" spans="1:65" s="2" customFormat="1" ht="11.25">
      <c r="A219" s="36"/>
      <c r="B219" s="37"/>
      <c r="C219" s="38"/>
      <c r="D219" s="183" t="s">
        <v>127</v>
      </c>
      <c r="E219" s="38"/>
      <c r="F219" s="184" t="s">
        <v>395</v>
      </c>
      <c r="G219" s="38"/>
      <c r="H219" s="38"/>
      <c r="I219" s="185"/>
      <c r="J219" s="38"/>
      <c r="K219" s="38"/>
      <c r="L219" s="41"/>
      <c r="M219" s="186"/>
      <c r="N219" s="18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127</v>
      </c>
      <c r="AU219" s="19" t="s">
        <v>125</v>
      </c>
    </row>
    <row r="220" spans="1:65" s="2" customFormat="1" ht="16.5" customHeight="1">
      <c r="A220" s="36"/>
      <c r="B220" s="37"/>
      <c r="C220" s="170" t="s">
        <v>396</v>
      </c>
      <c r="D220" s="170" t="s">
        <v>119</v>
      </c>
      <c r="E220" s="171" t="s">
        <v>397</v>
      </c>
      <c r="F220" s="172" t="s">
        <v>398</v>
      </c>
      <c r="G220" s="173" t="s">
        <v>200</v>
      </c>
      <c r="H220" s="174">
        <v>3</v>
      </c>
      <c r="I220" s="175"/>
      <c r="J220" s="176">
        <f>ROUND(I220*H220,2)</f>
        <v>0</v>
      </c>
      <c r="K220" s="172" t="s">
        <v>123</v>
      </c>
      <c r="L220" s="41"/>
      <c r="M220" s="177" t="s">
        <v>19</v>
      </c>
      <c r="N220" s="178" t="s">
        <v>43</v>
      </c>
      <c r="O220" s="66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1" t="s">
        <v>170</v>
      </c>
      <c r="AT220" s="181" t="s">
        <v>119</v>
      </c>
      <c r="AU220" s="181" t="s">
        <v>125</v>
      </c>
      <c r="AY220" s="19" t="s">
        <v>116</v>
      </c>
      <c r="BE220" s="182">
        <f>IF(N220="základní",J220,0)</f>
        <v>0</v>
      </c>
      <c r="BF220" s="182">
        <f>IF(N220="snížená",J220,0)</f>
        <v>0</v>
      </c>
      <c r="BG220" s="182">
        <f>IF(N220="zákl. přenesená",J220,0)</f>
        <v>0</v>
      </c>
      <c r="BH220" s="182">
        <f>IF(N220="sníž. přenesená",J220,0)</f>
        <v>0</v>
      </c>
      <c r="BI220" s="182">
        <f>IF(N220="nulová",J220,0)</f>
        <v>0</v>
      </c>
      <c r="BJ220" s="19" t="s">
        <v>125</v>
      </c>
      <c r="BK220" s="182">
        <f>ROUND(I220*H220,2)</f>
        <v>0</v>
      </c>
      <c r="BL220" s="19" t="s">
        <v>170</v>
      </c>
      <c r="BM220" s="181" t="s">
        <v>399</v>
      </c>
    </row>
    <row r="221" spans="1:65" s="2" customFormat="1" ht="11.25">
      <c r="A221" s="36"/>
      <c r="B221" s="37"/>
      <c r="C221" s="38"/>
      <c r="D221" s="183" t="s">
        <v>127</v>
      </c>
      <c r="E221" s="38"/>
      <c r="F221" s="184" t="s">
        <v>400</v>
      </c>
      <c r="G221" s="38"/>
      <c r="H221" s="38"/>
      <c r="I221" s="185"/>
      <c r="J221" s="38"/>
      <c r="K221" s="38"/>
      <c r="L221" s="41"/>
      <c r="M221" s="186"/>
      <c r="N221" s="18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127</v>
      </c>
      <c r="AU221" s="19" t="s">
        <v>125</v>
      </c>
    </row>
    <row r="222" spans="1:65" s="13" customFormat="1" ht="11.25">
      <c r="B222" s="188"/>
      <c r="C222" s="189"/>
      <c r="D222" s="190" t="s">
        <v>129</v>
      </c>
      <c r="E222" s="191" t="s">
        <v>19</v>
      </c>
      <c r="F222" s="192" t="s">
        <v>401</v>
      </c>
      <c r="G222" s="189"/>
      <c r="H222" s="193">
        <v>3</v>
      </c>
      <c r="I222" s="194"/>
      <c r="J222" s="189"/>
      <c r="K222" s="189"/>
      <c r="L222" s="195"/>
      <c r="M222" s="196"/>
      <c r="N222" s="197"/>
      <c r="O222" s="197"/>
      <c r="P222" s="197"/>
      <c r="Q222" s="197"/>
      <c r="R222" s="197"/>
      <c r="S222" s="197"/>
      <c r="T222" s="198"/>
      <c r="AT222" s="199" t="s">
        <v>129</v>
      </c>
      <c r="AU222" s="199" t="s">
        <v>125</v>
      </c>
      <c r="AV222" s="13" t="s">
        <v>125</v>
      </c>
      <c r="AW222" s="13" t="s">
        <v>33</v>
      </c>
      <c r="AX222" s="13" t="s">
        <v>76</v>
      </c>
      <c r="AY222" s="199" t="s">
        <v>116</v>
      </c>
    </row>
    <row r="223" spans="1:65" s="2" customFormat="1" ht="16.5" customHeight="1">
      <c r="A223" s="36"/>
      <c r="B223" s="37"/>
      <c r="C223" s="211" t="s">
        <v>402</v>
      </c>
      <c r="D223" s="211" t="s">
        <v>204</v>
      </c>
      <c r="E223" s="212" t="s">
        <v>403</v>
      </c>
      <c r="F223" s="213" t="s">
        <v>404</v>
      </c>
      <c r="G223" s="214" t="s">
        <v>200</v>
      </c>
      <c r="H223" s="215">
        <v>3</v>
      </c>
      <c r="I223" s="216"/>
      <c r="J223" s="217">
        <f>ROUND(I223*H223,2)</f>
        <v>0</v>
      </c>
      <c r="K223" s="213" t="s">
        <v>123</v>
      </c>
      <c r="L223" s="218"/>
      <c r="M223" s="219" t="s">
        <v>19</v>
      </c>
      <c r="N223" s="220" t="s">
        <v>43</v>
      </c>
      <c r="O223" s="66"/>
      <c r="P223" s="179">
        <f>O223*H223</f>
        <v>0</v>
      </c>
      <c r="Q223" s="179">
        <v>6.9999999999999999E-4</v>
      </c>
      <c r="R223" s="179">
        <f>Q223*H223</f>
        <v>2.0999999999999999E-3</v>
      </c>
      <c r="S223" s="179">
        <v>0</v>
      </c>
      <c r="T223" s="18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1" t="s">
        <v>308</v>
      </c>
      <c r="AT223" s="181" t="s">
        <v>204</v>
      </c>
      <c r="AU223" s="181" t="s">
        <v>125</v>
      </c>
      <c r="AY223" s="19" t="s">
        <v>116</v>
      </c>
      <c r="BE223" s="182">
        <f>IF(N223="základní",J223,0)</f>
        <v>0</v>
      </c>
      <c r="BF223" s="182">
        <f>IF(N223="snížená",J223,0)</f>
        <v>0</v>
      </c>
      <c r="BG223" s="182">
        <f>IF(N223="zákl. přenesená",J223,0)</f>
        <v>0</v>
      </c>
      <c r="BH223" s="182">
        <f>IF(N223="sníž. přenesená",J223,0)</f>
        <v>0</v>
      </c>
      <c r="BI223" s="182">
        <f>IF(N223="nulová",J223,0)</f>
        <v>0</v>
      </c>
      <c r="BJ223" s="19" t="s">
        <v>125</v>
      </c>
      <c r="BK223" s="182">
        <f>ROUND(I223*H223,2)</f>
        <v>0</v>
      </c>
      <c r="BL223" s="19" t="s">
        <v>170</v>
      </c>
      <c r="BM223" s="181" t="s">
        <v>405</v>
      </c>
    </row>
    <row r="224" spans="1:65" s="2" customFormat="1" ht="16.5" customHeight="1">
      <c r="A224" s="36"/>
      <c r="B224" s="37"/>
      <c r="C224" s="170" t="s">
        <v>406</v>
      </c>
      <c r="D224" s="170" t="s">
        <v>119</v>
      </c>
      <c r="E224" s="171" t="s">
        <v>407</v>
      </c>
      <c r="F224" s="172" t="s">
        <v>408</v>
      </c>
      <c r="G224" s="173" t="s">
        <v>360</v>
      </c>
      <c r="H224" s="174">
        <v>5</v>
      </c>
      <c r="I224" s="175"/>
      <c r="J224" s="176">
        <f>ROUND(I224*H224,2)</f>
        <v>0</v>
      </c>
      <c r="K224" s="172" t="s">
        <v>123</v>
      </c>
      <c r="L224" s="41"/>
      <c r="M224" s="177" t="s">
        <v>19</v>
      </c>
      <c r="N224" s="178" t="s">
        <v>43</v>
      </c>
      <c r="O224" s="66"/>
      <c r="P224" s="179">
        <f>O224*H224</f>
        <v>0</v>
      </c>
      <c r="Q224" s="179">
        <v>2.4000000000000001E-4</v>
      </c>
      <c r="R224" s="179">
        <f>Q224*H224</f>
        <v>1.2000000000000001E-3</v>
      </c>
      <c r="S224" s="179">
        <v>0</v>
      </c>
      <c r="T224" s="18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1" t="s">
        <v>170</v>
      </c>
      <c r="AT224" s="181" t="s">
        <v>119</v>
      </c>
      <c r="AU224" s="181" t="s">
        <v>125</v>
      </c>
      <c r="AY224" s="19" t="s">
        <v>116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9" t="s">
        <v>125</v>
      </c>
      <c r="BK224" s="182">
        <f>ROUND(I224*H224,2)</f>
        <v>0</v>
      </c>
      <c r="BL224" s="19" t="s">
        <v>170</v>
      </c>
      <c r="BM224" s="181" t="s">
        <v>409</v>
      </c>
    </row>
    <row r="225" spans="1:65" s="2" customFormat="1" ht="11.25">
      <c r="A225" s="36"/>
      <c r="B225" s="37"/>
      <c r="C225" s="38"/>
      <c r="D225" s="183" t="s">
        <v>127</v>
      </c>
      <c r="E225" s="38"/>
      <c r="F225" s="184" t="s">
        <v>410</v>
      </c>
      <c r="G225" s="38"/>
      <c r="H225" s="38"/>
      <c r="I225" s="185"/>
      <c r="J225" s="38"/>
      <c r="K225" s="38"/>
      <c r="L225" s="41"/>
      <c r="M225" s="186"/>
      <c r="N225" s="18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127</v>
      </c>
      <c r="AU225" s="19" t="s">
        <v>125</v>
      </c>
    </row>
    <row r="226" spans="1:65" s="2" customFormat="1" ht="16.5" customHeight="1">
      <c r="A226" s="36"/>
      <c r="B226" s="37"/>
      <c r="C226" s="170" t="s">
        <v>411</v>
      </c>
      <c r="D226" s="170" t="s">
        <v>119</v>
      </c>
      <c r="E226" s="171" t="s">
        <v>412</v>
      </c>
      <c r="F226" s="172" t="s">
        <v>413</v>
      </c>
      <c r="G226" s="173" t="s">
        <v>200</v>
      </c>
      <c r="H226" s="174">
        <v>1</v>
      </c>
      <c r="I226" s="175"/>
      <c r="J226" s="176">
        <f>ROUND(I226*H226,2)</f>
        <v>0</v>
      </c>
      <c r="K226" s="172" t="s">
        <v>123</v>
      </c>
      <c r="L226" s="41"/>
      <c r="M226" s="177" t="s">
        <v>19</v>
      </c>
      <c r="N226" s="178" t="s">
        <v>43</v>
      </c>
      <c r="O226" s="66"/>
      <c r="P226" s="179">
        <f>O226*H226</f>
        <v>0</v>
      </c>
      <c r="Q226" s="179">
        <v>1.09E-3</v>
      </c>
      <c r="R226" s="179">
        <f>Q226*H226</f>
        <v>1.09E-3</v>
      </c>
      <c r="S226" s="179">
        <v>0</v>
      </c>
      <c r="T226" s="18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1" t="s">
        <v>170</v>
      </c>
      <c r="AT226" s="181" t="s">
        <v>119</v>
      </c>
      <c r="AU226" s="181" t="s">
        <v>125</v>
      </c>
      <c r="AY226" s="19" t="s">
        <v>116</v>
      </c>
      <c r="BE226" s="182">
        <f>IF(N226="základní",J226,0)</f>
        <v>0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9" t="s">
        <v>125</v>
      </c>
      <c r="BK226" s="182">
        <f>ROUND(I226*H226,2)</f>
        <v>0</v>
      </c>
      <c r="BL226" s="19" t="s">
        <v>170</v>
      </c>
      <c r="BM226" s="181" t="s">
        <v>414</v>
      </c>
    </row>
    <row r="227" spans="1:65" s="2" customFormat="1" ht="11.25">
      <c r="A227" s="36"/>
      <c r="B227" s="37"/>
      <c r="C227" s="38"/>
      <c r="D227" s="183" t="s">
        <v>127</v>
      </c>
      <c r="E227" s="38"/>
      <c r="F227" s="184" t="s">
        <v>415</v>
      </c>
      <c r="G227" s="38"/>
      <c r="H227" s="38"/>
      <c r="I227" s="185"/>
      <c r="J227" s="38"/>
      <c r="K227" s="38"/>
      <c r="L227" s="41"/>
      <c r="M227" s="186"/>
      <c r="N227" s="18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127</v>
      </c>
      <c r="AU227" s="19" t="s">
        <v>125</v>
      </c>
    </row>
    <row r="228" spans="1:65" s="2" customFormat="1" ht="16.5" customHeight="1">
      <c r="A228" s="36"/>
      <c r="B228" s="37"/>
      <c r="C228" s="170" t="s">
        <v>416</v>
      </c>
      <c r="D228" s="170" t="s">
        <v>119</v>
      </c>
      <c r="E228" s="171" t="s">
        <v>417</v>
      </c>
      <c r="F228" s="172" t="s">
        <v>418</v>
      </c>
      <c r="G228" s="173" t="s">
        <v>360</v>
      </c>
      <c r="H228" s="174">
        <v>1</v>
      </c>
      <c r="I228" s="175"/>
      <c r="J228" s="176">
        <f>ROUND(I228*H228,2)</f>
        <v>0</v>
      </c>
      <c r="K228" s="172" t="s">
        <v>123</v>
      </c>
      <c r="L228" s="41"/>
      <c r="M228" s="177" t="s">
        <v>19</v>
      </c>
      <c r="N228" s="178" t="s">
        <v>43</v>
      </c>
      <c r="O228" s="66"/>
      <c r="P228" s="179">
        <f>O228*H228</f>
        <v>0</v>
      </c>
      <c r="Q228" s="179">
        <v>0</v>
      </c>
      <c r="R228" s="179">
        <f>Q228*H228</f>
        <v>0</v>
      </c>
      <c r="S228" s="179">
        <v>1.56E-3</v>
      </c>
      <c r="T228" s="180">
        <f>S228*H228</f>
        <v>1.56E-3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1" t="s">
        <v>170</v>
      </c>
      <c r="AT228" s="181" t="s">
        <v>119</v>
      </c>
      <c r="AU228" s="181" t="s">
        <v>125</v>
      </c>
      <c r="AY228" s="19" t="s">
        <v>116</v>
      </c>
      <c r="BE228" s="182">
        <f>IF(N228="základní",J228,0)</f>
        <v>0</v>
      </c>
      <c r="BF228" s="182">
        <f>IF(N228="snížená",J228,0)</f>
        <v>0</v>
      </c>
      <c r="BG228" s="182">
        <f>IF(N228="zákl. přenesená",J228,0)</f>
        <v>0</v>
      </c>
      <c r="BH228" s="182">
        <f>IF(N228="sníž. přenesená",J228,0)</f>
        <v>0</v>
      </c>
      <c r="BI228" s="182">
        <f>IF(N228="nulová",J228,0)</f>
        <v>0</v>
      </c>
      <c r="BJ228" s="19" t="s">
        <v>125</v>
      </c>
      <c r="BK228" s="182">
        <f>ROUND(I228*H228,2)</f>
        <v>0</v>
      </c>
      <c r="BL228" s="19" t="s">
        <v>170</v>
      </c>
      <c r="BM228" s="181" t="s">
        <v>419</v>
      </c>
    </row>
    <row r="229" spans="1:65" s="2" customFormat="1" ht="11.25">
      <c r="A229" s="36"/>
      <c r="B229" s="37"/>
      <c r="C229" s="38"/>
      <c r="D229" s="183" t="s">
        <v>127</v>
      </c>
      <c r="E229" s="38"/>
      <c r="F229" s="184" t="s">
        <v>420</v>
      </c>
      <c r="G229" s="38"/>
      <c r="H229" s="38"/>
      <c r="I229" s="185"/>
      <c r="J229" s="38"/>
      <c r="K229" s="38"/>
      <c r="L229" s="41"/>
      <c r="M229" s="186"/>
      <c r="N229" s="18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127</v>
      </c>
      <c r="AU229" s="19" t="s">
        <v>125</v>
      </c>
    </row>
    <row r="230" spans="1:65" s="2" customFormat="1" ht="16.5" customHeight="1">
      <c r="A230" s="36"/>
      <c r="B230" s="37"/>
      <c r="C230" s="170" t="s">
        <v>421</v>
      </c>
      <c r="D230" s="170" t="s">
        <v>119</v>
      </c>
      <c r="E230" s="171" t="s">
        <v>422</v>
      </c>
      <c r="F230" s="172" t="s">
        <v>423</v>
      </c>
      <c r="G230" s="173" t="s">
        <v>360</v>
      </c>
      <c r="H230" s="174">
        <v>2</v>
      </c>
      <c r="I230" s="175"/>
      <c r="J230" s="176">
        <f>ROUND(I230*H230,2)</f>
        <v>0</v>
      </c>
      <c r="K230" s="172" t="s">
        <v>123</v>
      </c>
      <c r="L230" s="41"/>
      <c r="M230" s="177" t="s">
        <v>19</v>
      </c>
      <c r="N230" s="178" t="s">
        <v>43</v>
      </c>
      <c r="O230" s="66"/>
      <c r="P230" s="179">
        <f>O230*H230</f>
        <v>0</v>
      </c>
      <c r="Q230" s="179">
        <v>0</v>
      </c>
      <c r="R230" s="179">
        <f>Q230*H230</f>
        <v>0</v>
      </c>
      <c r="S230" s="179">
        <v>8.5999999999999998E-4</v>
      </c>
      <c r="T230" s="180">
        <f>S230*H230</f>
        <v>1.72E-3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1" t="s">
        <v>170</v>
      </c>
      <c r="AT230" s="181" t="s">
        <v>119</v>
      </c>
      <c r="AU230" s="181" t="s">
        <v>125</v>
      </c>
      <c r="AY230" s="19" t="s">
        <v>116</v>
      </c>
      <c r="BE230" s="182">
        <f>IF(N230="základní",J230,0)</f>
        <v>0</v>
      </c>
      <c r="BF230" s="182">
        <f>IF(N230="snížená",J230,0)</f>
        <v>0</v>
      </c>
      <c r="BG230" s="182">
        <f>IF(N230="zákl. přenesená",J230,0)</f>
        <v>0</v>
      </c>
      <c r="BH230" s="182">
        <f>IF(N230="sníž. přenesená",J230,0)</f>
        <v>0</v>
      </c>
      <c r="BI230" s="182">
        <f>IF(N230="nulová",J230,0)</f>
        <v>0</v>
      </c>
      <c r="BJ230" s="19" t="s">
        <v>125</v>
      </c>
      <c r="BK230" s="182">
        <f>ROUND(I230*H230,2)</f>
        <v>0</v>
      </c>
      <c r="BL230" s="19" t="s">
        <v>170</v>
      </c>
      <c r="BM230" s="181" t="s">
        <v>424</v>
      </c>
    </row>
    <row r="231" spans="1:65" s="2" customFormat="1" ht="11.25">
      <c r="A231" s="36"/>
      <c r="B231" s="37"/>
      <c r="C231" s="38"/>
      <c r="D231" s="183" t="s">
        <v>127</v>
      </c>
      <c r="E231" s="38"/>
      <c r="F231" s="184" t="s">
        <v>425</v>
      </c>
      <c r="G231" s="38"/>
      <c r="H231" s="38"/>
      <c r="I231" s="185"/>
      <c r="J231" s="38"/>
      <c r="K231" s="38"/>
      <c r="L231" s="41"/>
      <c r="M231" s="186"/>
      <c r="N231" s="18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127</v>
      </c>
      <c r="AU231" s="19" t="s">
        <v>125</v>
      </c>
    </row>
    <row r="232" spans="1:65" s="2" customFormat="1" ht="16.5" customHeight="1">
      <c r="A232" s="36"/>
      <c r="B232" s="37"/>
      <c r="C232" s="170" t="s">
        <v>426</v>
      </c>
      <c r="D232" s="170" t="s">
        <v>119</v>
      </c>
      <c r="E232" s="171" t="s">
        <v>427</v>
      </c>
      <c r="F232" s="172" t="s">
        <v>428</v>
      </c>
      <c r="G232" s="173" t="s">
        <v>200</v>
      </c>
      <c r="H232" s="174">
        <v>1</v>
      </c>
      <c r="I232" s="175"/>
      <c r="J232" s="176">
        <f>ROUND(I232*H232,2)</f>
        <v>0</v>
      </c>
      <c r="K232" s="172" t="s">
        <v>123</v>
      </c>
      <c r="L232" s="41"/>
      <c r="M232" s="177" t="s">
        <v>19</v>
      </c>
      <c r="N232" s="178" t="s">
        <v>43</v>
      </c>
      <c r="O232" s="66"/>
      <c r="P232" s="179">
        <f>O232*H232</f>
        <v>0</v>
      </c>
      <c r="Q232" s="179">
        <v>4.0000000000000003E-5</v>
      </c>
      <c r="R232" s="179">
        <f>Q232*H232</f>
        <v>4.0000000000000003E-5</v>
      </c>
      <c r="S232" s="179">
        <v>0</v>
      </c>
      <c r="T232" s="18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1" t="s">
        <v>170</v>
      </c>
      <c r="AT232" s="181" t="s">
        <v>119</v>
      </c>
      <c r="AU232" s="181" t="s">
        <v>125</v>
      </c>
      <c r="AY232" s="19" t="s">
        <v>116</v>
      </c>
      <c r="BE232" s="182">
        <f>IF(N232="základní",J232,0)</f>
        <v>0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19" t="s">
        <v>125</v>
      </c>
      <c r="BK232" s="182">
        <f>ROUND(I232*H232,2)</f>
        <v>0</v>
      </c>
      <c r="BL232" s="19" t="s">
        <v>170</v>
      </c>
      <c r="BM232" s="181" t="s">
        <v>429</v>
      </c>
    </row>
    <row r="233" spans="1:65" s="2" customFormat="1" ht="11.25">
      <c r="A233" s="36"/>
      <c r="B233" s="37"/>
      <c r="C233" s="38"/>
      <c r="D233" s="183" t="s">
        <v>127</v>
      </c>
      <c r="E233" s="38"/>
      <c r="F233" s="184" t="s">
        <v>430</v>
      </c>
      <c r="G233" s="38"/>
      <c r="H233" s="38"/>
      <c r="I233" s="185"/>
      <c r="J233" s="38"/>
      <c r="K233" s="38"/>
      <c r="L233" s="41"/>
      <c r="M233" s="186"/>
      <c r="N233" s="18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127</v>
      </c>
      <c r="AU233" s="19" t="s">
        <v>125</v>
      </c>
    </row>
    <row r="234" spans="1:65" s="2" customFormat="1" ht="16.5" customHeight="1">
      <c r="A234" s="36"/>
      <c r="B234" s="37"/>
      <c r="C234" s="211" t="s">
        <v>431</v>
      </c>
      <c r="D234" s="211" t="s">
        <v>204</v>
      </c>
      <c r="E234" s="212" t="s">
        <v>432</v>
      </c>
      <c r="F234" s="213" t="s">
        <v>433</v>
      </c>
      <c r="G234" s="214" t="s">
        <v>200</v>
      </c>
      <c r="H234" s="215">
        <v>1</v>
      </c>
      <c r="I234" s="216"/>
      <c r="J234" s="217">
        <f>ROUND(I234*H234,2)</f>
        <v>0</v>
      </c>
      <c r="K234" s="213" t="s">
        <v>123</v>
      </c>
      <c r="L234" s="218"/>
      <c r="M234" s="219" t="s">
        <v>19</v>
      </c>
      <c r="N234" s="220" t="s">
        <v>43</v>
      </c>
      <c r="O234" s="66"/>
      <c r="P234" s="179">
        <f>O234*H234</f>
        <v>0</v>
      </c>
      <c r="Q234" s="179">
        <v>1.5E-3</v>
      </c>
      <c r="R234" s="179">
        <f>Q234*H234</f>
        <v>1.5E-3</v>
      </c>
      <c r="S234" s="179">
        <v>0</v>
      </c>
      <c r="T234" s="18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1" t="s">
        <v>308</v>
      </c>
      <c r="AT234" s="181" t="s">
        <v>204</v>
      </c>
      <c r="AU234" s="181" t="s">
        <v>125</v>
      </c>
      <c r="AY234" s="19" t="s">
        <v>116</v>
      </c>
      <c r="BE234" s="182">
        <f>IF(N234="základní",J234,0)</f>
        <v>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9" t="s">
        <v>125</v>
      </c>
      <c r="BK234" s="182">
        <f>ROUND(I234*H234,2)</f>
        <v>0</v>
      </c>
      <c r="BL234" s="19" t="s">
        <v>170</v>
      </c>
      <c r="BM234" s="181" t="s">
        <v>434</v>
      </c>
    </row>
    <row r="235" spans="1:65" s="2" customFormat="1" ht="16.5" customHeight="1">
      <c r="A235" s="36"/>
      <c r="B235" s="37"/>
      <c r="C235" s="170" t="s">
        <v>435</v>
      </c>
      <c r="D235" s="170" t="s">
        <v>119</v>
      </c>
      <c r="E235" s="171" t="s">
        <v>436</v>
      </c>
      <c r="F235" s="172" t="s">
        <v>437</v>
      </c>
      <c r="G235" s="173" t="s">
        <v>200</v>
      </c>
      <c r="H235" s="174">
        <v>1</v>
      </c>
      <c r="I235" s="175"/>
      <c r="J235" s="176">
        <f>ROUND(I235*H235,2)</f>
        <v>0</v>
      </c>
      <c r="K235" s="172" t="s">
        <v>123</v>
      </c>
      <c r="L235" s="41"/>
      <c r="M235" s="177" t="s">
        <v>19</v>
      </c>
      <c r="N235" s="178" t="s">
        <v>43</v>
      </c>
      <c r="O235" s="66"/>
      <c r="P235" s="179">
        <f>O235*H235</f>
        <v>0</v>
      </c>
      <c r="Q235" s="179">
        <v>1.3999999999999999E-4</v>
      </c>
      <c r="R235" s="179">
        <f>Q235*H235</f>
        <v>1.3999999999999999E-4</v>
      </c>
      <c r="S235" s="179">
        <v>0</v>
      </c>
      <c r="T235" s="18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1" t="s">
        <v>170</v>
      </c>
      <c r="AT235" s="181" t="s">
        <v>119</v>
      </c>
      <c r="AU235" s="181" t="s">
        <v>125</v>
      </c>
      <c r="AY235" s="19" t="s">
        <v>116</v>
      </c>
      <c r="BE235" s="182">
        <f>IF(N235="základní",J235,0)</f>
        <v>0</v>
      </c>
      <c r="BF235" s="182">
        <f>IF(N235="snížená",J235,0)</f>
        <v>0</v>
      </c>
      <c r="BG235" s="182">
        <f>IF(N235="zákl. přenesená",J235,0)</f>
        <v>0</v>
      </c>
      <c r="BH235" s="182">
        <f>IF(N235="sníž. přenesená",J235,0)</f>
        <v>0</v>
      </c>
      <c r="BI235" s="182">
        <f>IF(N235="nulová",J235,0)</f>
        <v>0</v>
      </c>
      <c r="BJ235" s="19" t="s">
        <v>125</v>
      </c>
      <c r="BK235" s="182">
        <f>ROUND(I235*H235,2)</f>
        <v>0</v>
      </c>
      <c r="BL235" s="19" t="s">
        <v>170</v>
      </c>
      <c r="BM235" s="181" t="s">
        <v>438</v>
      </c>
    </row>
    <row r="236" spans="1:65" s="2" customFormat="1" ht="11.25">
      <c r="A236" s="36"/>
      <c r="B236" s="37"/>
      <c r="C236" s="38"/>
      <c r="D236" s="183" t="s">
        <v>127</v>
      </c>
      <c r="E236" s="38"/>
      <c r="F236" s="184" t="s">
        <v>439</v>
      </c>
      <c r="G236" s="38"/>
      <c r="H236" s="38"/>
      <c r="I236" s="185"/>
      <c r="J236" s="38"/>
      <c r="K236" s="38"/>
      <c r="L236" s="41"/>
      <c r="M236" s="186"/>
      <c r="N236" s="18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127</v>
      </c>
      <c r="AU236" s="19" t="s">
        <v>125</v>
      </c>
    </row>
    <row r="237" spans="1:65" s="2" customFormat="1" ht="16.5" customHeight="1">
      <c r="A237" s="36"/>
      <c r="B237" s="37"/>
      <c r="C237" s="211" t="s">
        <v>440</v>
      </c>
      <c r="D237" s="211" t="s">
        <v>204</v>
      </c>
      <c r="E237" s="212" t="s">
        <v>441</v>
      </c>
      <c r="F237" s="213" t="s">
        <v>442</v>
      </c>
      <c r="G237" s="214" t="s">
        <v>200</v>
      </c>
      <c r="H237" s="215">
        <v>1</v>
      </c>
      <c r="I237" s="216"/>
      <c r="J237" s="217">
        <f>ROUND(I237*H237,2)</f>
        <v>0</v>
      </c>
      <c r="K237" s="213" t="s">
        <v>123</v>
      </c>
      <c r="L237" s="218"/>
      <c r="M237" s="219" t="s">
        <v>19</v>
      </c>
      <c r="N237" s="220" t="s">
        <v>43</v>
      </c>
      <c r="O237" s="66"/>
      <c r="P237" s="179">
        <f>O237*H237</f>
        <v>0</v>
      </c>
      <c r="Q237" s="179">
        <v>2.0999999999999999E-3</v>
      </c>
      <c r="R237" s="179">
        <f>Q237*H237</f>
        <v>2.0999999999999999E-3</v>
      </c>
      <c r="S237" s="179">
        <v>0</v>
      </c>
      <c r="T237" s="18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1" t="s">
        <v>308</v>
      </c>
      <c r="AT237" s="181" t="s">
        <v>204</v>
      </c>
      <c r="AU237" s="181" t="s">
        <v>125</v>
      </c>
      <c r="AY237" s="19" t="s">
        <v>116</v>
      </c>
      <c r="BE237" s="182">
        <f>IF(N237="základní",J237,0)</f>
        <v>0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9" t="s">
        <v>125</v>
      </c>
      <c r="BK237" s="182">
        <f>ROUND(I237*H237,2)</f>
        <v>0</v>
      </c>
      <c r="BL237" s="19" t="s">
        <v>170</v>
      </c>
      <c r="BM237" s="181" t="s">
        <v>443</v>
      </c>
    </row>
    <row r="238" spans="1:65" s="2" customFormat="1" ht="16.5" customHeight="1">
      <c r="A238" s="36"/>
      <c r="B238" s="37"/>
      <c r="C238" s="211" t="s">
        <v>444</v>
      </c>
      <c r="D238" s="211" t="s">
        <v>204</v>
      </c>
      <c r="E238" s="212" t="s">
        <v>445</v>
      </c>
      <c r="F238" s="213" t="s">
        <v>446</v>
      </c>
      <c r="G238" s="214" t="s">
        <v>447</v>
      </c>
      <c r="H238" s="215">
        <v>1</v>
      </c>
      <c r="I238" s="216"/>
      <c r="J238" s="217">
        <f>ROUND(I238*H238,2)</f>
        <v>0</v>
      </c>
      <c r="K238" s="213" t="s">
        <v>123</v>
      </c>
      <c r="L238" s="218"/>
      <c r="M238" s="219" t="s">
        <v>19</v>
      </c>
      <c r="N238" s="220" t="s">
        <v>43</v>
      </c>
      <c r="O238" s="66"/>
      <c r="P238" s="179">
        <f>O238*H238</f>
        <v>0</v>
      </c>
      <c r="Q238" s="179">
        <v>9.7999999999999997E-4</v>
      </c>
      <c r="R238" s="179">
        <f>Q238*H238</f>
        <v>9.7999999999999997E-4</v>
      </c>
      <c r="S238" s="179">
        <v>0</v>
      </c>
      <c r="T238" s="18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1" t="s">
        <v>308</v>
      </c>
      <c r="AT238" s="181" t="s">
        <v>204</v>
      </c>
      <c r="AU238" s="181" t="s">
        <v>125</v>
      </c>
      <c r="AY238" s="19" t="s">
        <v>116</v>
      </c>
      <c r="BE238" s="182">
        <f>IF(N238="základní",J238,0)</f>
        <v>0</v>
      </c>
      <c r="BF238" s="182">
        <f>IF(N238="snížená",J238,0)</f>
        <v>0</v>
      </c>
      <c r="BG238" s="182">
        <f>IF(N238="zákl. přenesená",J238,0)</f>
        <v>0</v>
      </c>
      <c r="BH238" s="182">
        <f>IF(N238="sníž. přenesená",J238,0)</f>
        <v>0</v>
      </c>
      <c r="BI238" s="182">
        <f>IF(N238="nulová",J238,0)</f>
        <v>0</v>
      </c>
      <c r="BJ238" s="19" t="s">
        <v>125</v>
      </c>
      <c r="BK238" s="182">
        <f>ROUND(I238*H238,2)</f>
        <v>0</v>
      </c>
      <c r="BL238" s="19" t="s">
        <v>170</v>
      </c>
      <c r="BM238" s="181" t="s">
        <v>448</v>
      </c>
    </row>
    <row r="239" spans="1:65" s="2" customFormat="1" ht="21.75" customHeight="1">
      <c r="A239" s="36"/>
      <c r="B239" s="37"/>
      <c r="C239" s="170" t="s">
        <v>449</v>
      </c>
      <c r="D239" s="170" t="s">
        <v>119</v>
      </c>
      <c r="E239" s="171" t="s">
        <v>450</v>
      </c>
      <c r="F239" s="172" t="s">
        <v>451</v>
      </c>
      <c r="G239" s="173" t="s">
        <v>200</v>
      </c>
      <c r="H239" s="174">
        <v>1</v>
      </c>
      <c r="I239" s="175"/>
      <c r="J239" s="176">
        <f>ROUND(I239*H239,2)</f>
        <v>0</v>
      </c>
      <c r="K239" s="172" t="s">
        <v>123</v>
      </c>
      <c r="L239" s="41"/>
      <c r="M239" s="177" t="s">
        <v>19</v>
      </c>
      <c r="N239" s="178" t="s">
        <v>43</v>
      </c>
      <c r="O239" s="66"/>
      <c r="P239" s="179">
        <f>O239*H239</f>
        <v>0</v>
      </c>
      <c r="Q239" s="179">
        <v>4.6999999999999999E-4</v>
      </c>
      <c r="R239" s="179">
        <f>Q239*H239</f>
        <v>4.6999999999999999E-4</v>
      </c>
      <c r="S239" s="179">
        <v>0</v>
      </c>
      <c r="T239" s="18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1" t="s">
        <v>170</v>
      </c>
      <c r="AT239" s="181" t="s">
        <v>119</v>
      </c>
      <c r="AU239" s="181" t="s">
        <v>125</v>
      </c>
      <c r="AY239" s="19" t="s">
        <v>116</v>
      </c>
      <c r="BE239" s="182">
        <f>IF(N239="základní",J239,0)</f>
        <v>0</v>
      </c>
      <c r="BF239" s="182">
        <f>IF(N239="snížená",J239,0)</f>
        <v>0</v>
      </c>
      <c r="BG239" s="182">
        <f>IF(N239="zákl. přenesená",J239,0)</f>
        <v>0</v>
      </c>
      <c r="BH239" s="182">
        <f>IF(N239="sníž. přenesená",J239,0)</f>
        <v>0</v>
      </c>
      <c r="BI239" s="182">
        <f>IF(N239="nulová",J239,0)</f>
        <v>0</v>
      </c>
      <c r="BJ239" s="19" t="s">
        <v>125</v>
      </c>
      <c r="BK239" s="182">
        <f>ROUND(I239*H239,2)</f>
        <v>0</v>
      </c>
      <c r="BL239" s="19" t="s">
        <v>170</v>
      </c>
      <c r="BM239" s="181" t="s">
        <v>452</v>
      </c>
    </row>
    <row r="240" spans="1:65" s="2" customFormat="1" ht="11.25">
      <c r="A240" s="36"/>
      <c r="B240" s="37"/>
      <c r="C240" s="38"/>
      <c r="D240" s="183" t="s">
        <v>127</v>
      </c>
      <c r="E240" s="38"/>
      <c r="F240" s="184" t="s">
        <v>453</v>
      </c>
      <c r="G240" s="38"/>
      <c r="H240" s="38"/>
      <c r="I240" s="185"/>
      <c r="J240" s="38"/>
      <c r="K240" s="38"/>
      <c r="L240" s="41"/>
      <c r="M240" s="186"/>
      <c r="N240" s="18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127</v>
      </c>
      <c r="AU240" s="19" t="s">
        <v>125</v>
      </c>
    </row>
    <row r="241" spans="1:65" s="2" customFormat="1" ht="24.2" customHeight="1">
      <c r="A241" s="36"/>
      <c r="B241" s="37"/>
      <c r="C241" s="170" t="s">
        <v>454</v>
      </c>
      <c r="D241" s="170" t="s">
        <v>119</v>
      </c>
      <c r="E241" s="171" t="s">
        <v>455</v>
      </c>
      <c r="F241" s="172" t="s">
        <v>456</v>
      </c>
      <c r="G241" s="173" t="s">
        <v>143</v>
      </c>
      <c r="H241" s="174">
        <v>8.5999999999999993E-2</v>
      </c>
      <c r="I241" s="175"/>
      <c r="J241" s="176">
        <f>ROUND(I241*H241,2)</f>
        <v>0</v>
      </c>
      <c r="K241" s="172" t="s">
        <v>123</v>
      </c>
      <c r="L241" s="41"/>
      <c r="M241" s="177" t="s">
        <v>19</v>
      </c>
      <c r="N241" s="178" t="s">
        <v>43</v>
      </c>
      <c r="O241" s="66"/>
      <c r="P241" s="179">
        <f>O241*H241</f>
        <v>0</v>
      </c>
      <c r="Q241" s="179">
        <v>0</v>
      </c>
      <c r="R241" s="179">
        <f>Q241*H241</f>
        <v>0</v>
      </c>
      <c r="S241" s="179">
        <v>0</v>
      </c>
      <c r="T241" s="18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1" t="s">
        <v>170</v>
      </c>
      <c r="AT241" s="181" t="s">
        <v>119</v>
      </c>
      <c r="AU241" s="181" t="s">
        <v>125</v>
      </c>
      <c r="AY241" s="19" t="s">
        <v>116</v>
      </c>
      <c r="BE241" s="182">
        <f>IF(N241="základní",J241,0)</f>
        <v>0</v>
      </c>
      <c r="BF241" s="182">
        <f>IF(N241="snížená",J241,0)</f>
        <v>0</v>
      </c>
      <c r="BG241" s="182">
        <f>IF(N241="zákl. přenesená",J241,0)</f>
        <v>0</v>
      </c>
      <c r="BH241" s="182">
        <f>IF(N241="sníž. přenesená",J241,0)</f>
        <v>0</v>
      </c>
      <c r="BI241" s="182">
        <f>IF(N241="nulová",J241,0)</f>
        <v>0</v>
      </c>
      <c r="BJ241" s="19" t="s">
        <v>125</v>
      </c>
      <c r="BK241" s="182">
        <f>ROUND(I241*H241,2)</f>
        <v>0</v>
      </c>
      <c r="BL241" s="19" t="s">
        <v>170</v>
      </c>
      <c r="BM241" s="181" t="s">
        <v>457</v>
      </c>
    </row>
    <row r="242" spans="1:65" s="2" customFormat="1" ht="11.25">
      <c r="A242" s="36"/>
      <c r="B242" s="37"/>
      <c r="C242" s="38"/>
      <c r="D242" s="183" t="s">
        <v>127</v>
      </c>
      <c r="E242" s="38"/>
      <c r="F242" s="184" t="s">
        <v>458</v>
      </c>
      <c r="G242" s="38"/>
      <c r="H242" s="38"/>
      <c r="I242" s="185"/>
      <c r="J242" s="38"/>
      <c r="K242" s="38"/>
      <c r="L242" s="41"/>
      <c r="M242" s="186"/>
      <c r="N242" s="18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127</v>
      </c>
      <c r="AU242" s="19" t="s">
        <v>125</v>
      </c>
    </row>
    <row r="243" spans="1:65" s="12" customFormat="1" ht="22.9" customHeight="1">
      <c r="B243" s="154"/>
      <c r="C243" s="155"/>
      <c r="D243" s="156" t="s">
        <v>70</v>
      </c>
      <c r="E243" s="168" t="s">
        <v>459</v>
      </c>
      <c r="F243" s="168" t="s">
        <v>460</v>
      </c>
      <c r="G243" s="155"/>
      <c r="H243" s="155"/>
      <c r="I243" s="158"/>
      <c r="J243" s="169">
        <f>BK243</f>
        <v>0</v>
      </c>
      <c r="K243" s="155"/>
      <c r="L243" s="160"/>
      <c r="M243" s="161"/>
      <c r="N243" s="162"/>
      <c r="O243" s="162"/>
      <c r="P243" s="163">
        <f>SUM(P244:P285)</f>
        <v>0</v>
      </c>
      <c r="Q243" s="162"/>
      <c r="R243" s="163">
        <f>SUM(R244:R285)</f>
        <v>0.36045835999999998</v>
      </c>
      <c r="S243" s="162"/>
      <c r="T243" s="164">
        <f>SUM(T244:T285)</f>
        <v>0</v>
      </c>
      <c r="AR243" s="165" t="s">
        <v>125</v>
      </c>
      <c r="AT243" s="166" t="s">
        <v>70</v>
      </c>
      <c r="AU243" s="166" t="s">
        <v>76</v>
      </c>
      <c r="AY243" s="165" t="s">
        <v>116</v>
      </c>
      <c r="BK243" s="167">
        <f>SUM(BK244:BK285)</f>
        <v>0</v>
      </c>
    </row>
    <row r="244" spans="1:65" s="2" customFormat="1" ht="33" customHeight="1">
      <c r="A244" s="36"/>
      <c r="B244" s="37"/>
      <c r="C244" s="170" t="s">
        <v>461</v>
      </c>
      <c r="D244" s="170" t="s">
        <v>119</v>
      </c>
      <c r="E244" s="171" t="s">
        <v>462</v>
      </c>
      <c r="F244" s="172" t="s">
        <v>463</v>
      </c>
      <c r="G244" s="173" t="s">
        <v>133</v>
      </c>
      <c r="H244" s="174">
        <v>5.016</v>
      </c>
      <c r="I244" s="175"/>
      <c r="J244" s="176">
        <f>ROUND(I244*H244,2)</f>
        <v>0</v>
      </c>
      <c r="K244" s="172" t="s">
        <v>123</v>
      </c>
      <c r="L244" s="41"/>
      <c r="M244" s="177" t="s">
        <v>19</v>
      </c>
      <c r="N244" s="178" t="s">
        <v>43</v>
      </c>
      <c r="O244" s="66"/>
      <c r="P244" s="179">
        <f>O244*H244</f>
        <v>0</v>
      </c>
      <c r="Q244" s="179">
        <v>2.5399999999999999E-2</v>
      </c>
      <c r="R244" s="179">
        <f>Q244*H244</f>
        <v>0.1274064</v>
      </c>
      <c r="S244" s="179">
        <v>0</v>
      </c>
      <c r="T244" s="18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1" t="s">
        <v>170</v>
      </c>
      <c r="AT244" s="181" t="s">
        <v>119</v>
      </c>
      <c r="AU244" s="181" t="s">
        <v>125</v>
      </c>
      <c r="AY244" s="19" t="s">
        <v>116</v>
      </c>
      <c r="BE244" s="182">
        <f>IF(N244="základní",J244,0)</f>
        <v>0</v>
      </c>
      <c r="BF244" s="182">
        <f>IF(N244="snížená",J244,0)</f>
        <v>0</v>
      </c>
      <c r="BG244" s="182">
        <f>IF(N244="zákl. přenesená",J244,0)</f>
        <v>0</v>
      </c>
      <c r="BH244" s="182">
        <f>IF(N244="sníž. přenesená",J244,0)</f>
        <v>0</v>
      </c>
      <c r="BI244" s="182">
        <f>IF(N244="nulová",J244,0)</f>
        <v>0</v>
      </c>
      <c r="BJ244" s="19" t="s">
        <v>125</v>
      </c>
      <c r="BK244" s="182">
        <f>ROUND(I244*H244,2)</f>
        <v>0</v>
      </c>
      <c r="BL244" s="19" t="s">
        <v>170</v>
      </c>
      <c r="BM244" s="181" t="s">
        <v>464</v>
      </c>
    </row>
    <row r="245" spans="1:65" s="2" customFormat="1" ht="11.25">
      <c r="A245" s="36"/>
      <c r="B245" s="37"/>
      <c r="C245" s="38"/>
      <c r="D245" s="183" t="s">
        <v>127</v>
      </c>
      <c r="E245" s="38"/>
      <c r="F245" s="184" t="s">
        <v>465</v>
      </c>
      <c r="G245" s="38"/>
      <c r="H245" s="38"/>
      <c r="I245" s="185"/>
      <c r="J245" s="38"/>
      <c r="K245" s="38"/>
      <c r="L245" s="41"/>
      <c r="M245" s="186"/>
      <c r="N245" s="18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127</v>
      </c>
      <c r="AU245" s="19" t="s">
        <v>125</v>
      </c>
    </row>
    <row r="246" spans="1:65" s="13" customFormat="1" ht="11.25">
      <c r="B246" s="188"/>
      <c r="C246" s="189"/>
      <c r="D246" s="190" t="s">
        <v>129</v>
      </c>
      <c r="E246" s="191" t="s">
        <v>19</v>
      </c>
      <c r="F246" s="192" t="s">
        <v>466</v>
      </c>
      <c r="G246" s="189"/>
      <c r="H246" s="193">
        <v>5.016</v>
      </c>
      <c r="I246" s="194"/>
      <c r="J246" s="189"/>
      <c r="K246" s="189"/>
      <c r="L246" s="195"/>
      <c r="M246" s="196"/>
      <c r="N246" s="197"/>
      <c r="O246" s="197"/>
      <c r="P246" s="197"/>
      <c r="Q246" s="197"/>
      <c r="R246" s="197"/>
      <c r="S246" s="197"/>
      <c r="T246" s="198"/>
      <c r="AT246" s="199" t="s">
        <v>129</v>
      </c>
      <c r="AU246" s="199" t="s">
        <v>125</v>
      </c>
      <c r="AV246" s="13" t="s">
        <v>125</v>
      </c>
      <c r="AW246" s="13" t="s">
        <v>33</v>
      </c>
      <c r="AX246" s="13" t="s">
        <v>76</v>
      </c>
      <c r="AY246" s="199" t="s">
        <v>116</v>
      </c>
    </row>
    <row r="247" spans="1:65" s="2" customFormat="1" ht="24.2" customHeight="1">
      <c r="A247" s="36"/>
      <c r="B247" s="37"/>
      <c r="C247" s="170" t="s">
        <v>467</v>
      </c>
      <c r="D247" s="170" t="s">
        <v>119</v>
      </c>
      <c r="E247" s="171" t="s">
        <v>468</v>
      </c>
      <c r="F247" s="172" t="s">
        <v>469</v>
      </c>
      <c r="G247" s="173" t="s">
        <v>265</v>
      </c>
      <c r="H247" s="174">
        <v>1.9</v>
      </c>
      <c r="I247" s="175"/>
      <c r="J247" s="176">
        <f>ROUND(I247*H247,2)</f>
        <v>0</v>
      </c>
      <c r="K247" s="172" t="s">
        <v>123</v>
      </c>
      <c r="L247" s="41"/>
      <c r="M247" s="177" t="s">
        <v>19</v>
      </c>
      <c r="N247" s="178" t="s">
        <v>43</v>
      </c>
      <c r="O247" s="66"/>
      <c r="P247" s="179">
        <f>O247*H247</f>
        <v>0</v>
      </c>
      <c r="Q247" s="179">
        <v>2.0000000000000002E-5</v>
      </c>
      <c r="R247" s="179">
        <f>Q247*H247</f>
        <v>3.8000000000000002E-5</v>
      </c>
      <c r="S247" s="179">
        <v>0</v>
      </c>
      <c r="T247" s="18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1" t="s">
        <v>170</v>
      </c>
      <c r="AT247" s="181" t="s">
        <v>119</v>
      </c>
      <c r="AU247" s="181" t="s">
        <v>125</v>
      </c>
      <c r="AY247" s="19" t="s">
        <v>116</v>
      </c>
      <c r="BE247" s="182">
        <f>IF(N247="základní",J247,0)</f>
        <v>0</v>
      </c>
      <c r="BF247" s="182">
        <f>IF(N247="snížená",J247,0)</f>
        <v>0</v>
      </c>
      <c r="BG247" s="182">
        <f>IF(N247="zákl. přenesená",J247,0)</f>
        <v>0</v>
      </c>
      <c r="BH247" s="182">
        <f>IF(N247="sníž. přenesená",J247,0)</f>
        <v>0</v>
      </c>
      <c r="BI247" s="182">
        <f>IF(N247="nulová",J247,0)</f>
        <v>0</v>
      </c>
      <c r="BJ247" s="19" t="s">
        <v>125</v>
      </c>
      <c r="BK247" s="182">
        <f>ROUND(I247*H247,2)</f>
        <v>0</v>
      </c>
      <c r="BL247" s="19" t="s">
        <v>170</v>
      </c>
      <c r="BM247" s="181" t="s">
        <v>470</v>
      </c>
    </row>
    <row r="248" spans="1:65" s="2" customFormat="1" ht="11.25">
      <c r="A248" s="36"/>
      <c r="B248" s="37"/>
      <c r="C248" s="38"/>
      <c r="D248" s="183" t="s">
        <v>127</v>
      </c>
      <c r="E248" s="38"/>
      <c r="F248" s="184" t="s">
        <v>471</v>
      </c>
      <c r="G248" s="38"/>
      <c r="H248" s="38"/>
      <c r="I248" s="185"/>
      <c r="J248" s="38"/>
      <c r="K248" s="38"/>
      <c r="L248" s="41"/>
      <c r="M248" s="186"/>
      <c r="N248" s="18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127</v>
      </c>
      <c r="AU248" s="19" t="s">
        <v>125</v>
      </c>
    </row>
    <row r="249" spans="1:65" s="2" customFormat="1" ht="24.2" customHeight="1">
      <c r="A249" s="36"/>
      <c r="B249" s="37"/>
      <c r="C249" s="170" t="s">
        <v>472</v>
      </c>
      <c r="D249" s="170" t="s">
        <v>119</v>
      </c>
      <c r="E249" s="171" t="s">
        <v>473</v>
      </c>
      <c r="F249" s="172" t="s">
        <v>474</v>
      </c>
      <c r="G249" s="173" t="s">
        <v>133</v>
      </c>
      <c r="H249" s="174">
        <v>5.016</v>
      </c>
      <c r="I249" s="175"/>
      <c r="J249" s="176">
        <f>ROUND(I249*H249,2)</f>
        <v>0</v>
      </c>
      <c r="K249" s="172" t="s">
        <v>123</v>
      </c>
      <c r="L249" s="41"/>
      <c r="M249" s="177" t="s">
        <v>19</v>
      </c>
      <c r="N249" s="178" t="s">
        <v>43</v>
      </c>
      <c r="O249" s="66"/>
      <c r="P249" s="179">
        <f>O249*H249</f>
        <v>0</v>
      </c>
      <c r="Q249" s="179">
        <v>2.0000000000000001E-4</v>
      </c>
      <c r="R249" s="179">
        <f>Q249*H249</f>
        <v>1.0032000000000001E-3</v>
      </c>
      <c r="S249" s="179">
        <v>0</v>
      </c>
      <c r="T249" s="18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1" t="s">
        <v>170</v>
      </c>
      <c r="AT249" s="181" t="s">
        <v>119</v>
      </c>
      <c r="AU249" s="181" t="s">
        <v>125</v>
      </c>
      <c r="AY249" s="19" t="s">
        <v>116</v>
      </c>
      <c r="BE249" s="182">
        <f>IF(N249="základní",J249,0)</f>
        <v>0</v>
      </c>
      <c r="BF249" s="182">
        <f>IF(N249="snížená",J249,0)</f>
        <v>0</v>
      </c>
      <c r="BG249" s="182">
        <f>IF(N249="zákl. přenesená",J249,0)</f>
        <v>0</v>
      </c>
      <c r="BH249" s="182">
        <f>IF(N249="sníž. přenesená",J249,0)</f>
        <v>0</v>
      </c>
      <c r="BI249" s="182">
        <f>IF(N249="nulová",J249,0)</f>
        <v>0</v>
      </c>
      <c r="BJ249" s="19" t="s">
        <v>125</v>
      </c>
      <c r="BK249" s="182">
        <f>ROUND(I249*H249,2)</f>
        <v>0</v>
      </c>
      <c r="BL249" s="19" t="s">
        <v>170</v>
      </c>
      <c r="BM249" s="181" t="s">
        <v>475</v>
      </c>
    </row>
    <row r="250" spans="1:65" s="2" customFormat="1" ht="11.25">
      <c r="A250" s="36"/>
      <c r="B250" s="37"/>
      <c r="C250" s="38"/>
      <c r="D250" s="183" t="s">
        <v>127</v>
      </c>
      <c r="E250" s="38"/>
      <c r="F250" s="184" t="s">
        <v>476</v>
      </c>
      <c r="G250" s="38"/>
      <c r="H250" s="38"/>
      <c r="I250" s="185"/>
      <c r="J250" s="38"/>
      <c r="K250" s="38"/>
      <c r="L250" s="41"/>
      <c r="M250" s="186"/>
      <c r="N250" s="18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127</v>
      </c>
      <c r="AU250" s="19" t="s">
        <v>125</v>
      </c>
    </row>
    <row r="251" spans="1:65" s="2" customFormat="1" ht="24.2" customHeight="1">
      <c r="A251" s="36"/>
      <c r="B251" s="37"/>
      <c r="C251" s="170" t="s">
        <v>477</v>
      </c>
      <c r="D251" s="170" t="s">
        <v>119</v>
      </c>
      <c r="E251" s="171" t="s">
        <v>478</v>
      </c>
      <c r="F251" s="172" t="s">
        <v>479</v>
      </c>
      <c r="G251" s="173" t="s">
        <v>265</v>
      </c>
      <c r="H251" s="174">
        <v>1.9</v>
      </c>
      <c r="I251" s="175"/>
      <c r="J251" s="176">
        <f>ROUND(I251*H251,2)</f>
        <v>0</v>
      </c>
      <c r="K251" s="172" t="s">
        <v>123</v>
      </c>
      <c r="L251" s="41"/>
      <c r="M251" s="177" t="s">
        <v>19</v>
      </c>
      <c r="N251" s="178" t="s">
        <v>43</v>
      </c>
      <c r="O251" s="66"/>
      <c r="P251" s="179">
        <f>O251*H251</f>
        <v>0</v>
      </c>
      <c r="Q251" s="179">
        <v>4.8000000000000001E-4</v>
      </c>
      <c r="R251" s="179">
        <f>Q251*H251</f>
        <v>9.1199999999999994E-4</v>
      </c>
      <c r="S251" s="179">
        <v>0</v>
      </c>
      <c r="T251" s="18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1" t="s">
        <v>170</v>
      </c>
      <c r="AT251" s="181" t="s">
        <v>119</v>
      </c>
      <c r="AU251" s="181" t="s">
        <v>125</v>
      </c>
      <c r="AY251" s="19" t="s">
        <v>116</v>
      </c>
      <c r="BE251" s="182">
        <f>IF(N251="základní",J251,0)</f>
        <v>0</v>
      </c>
      <c r="BF251" s="182">
        <f>IF(N251="snížená",J251,0)</f>
        <v>0</v>
      </c>
      <c r="BG251" s="182">
        <f>IF(N251="zákl. přenesená",J251,0)</f>
        <v>0</v>
      </c>
      <c r="BH251" s="182">
        <f>IF(N251="sníž. přenesená",J251,0)</f>
        <v>0</v>
      </c>
      <c r="BI251" s="182">
        <f>IF(N251="nulová",J251,0)</f>
        <v>0</v>
      </c>
      <c r="BJ251" s="19" t="s">
        <v>125</v>
      </c>
      <c r="BK251" s="182">
        <f>ROUND(I251*H251,2)</f>
        <v>0</v>
      </c>
      <c r="BL251" s="19" t="s">
        <v>170</v>
      </c>
      <c r="BM251" s="181" t="s">
        <v>480</v>
      </c>
    </row>
    <row r="252" spans="1:65" s="2" customFormat="1" ht="11.25">
      <c r="A252" s="36"/>
      <c r="B252" s="37"/>
      <c r="C252" s="38"/>
      <c r="D252" s="183" t="s">
        <v>127</v>
      </c>
      <c r="E252" s="38"/>
      <c r="F252" s="184" t="s">
        <v>481</v>
      </c>
      <c r="G252" s="38"/>
      <c r="H252" s="38"/>
      <c r="I252" s="185"/>
      <c r="J252" s="38"/>
      <c r="K252" s="38"/>
      <c r="L252" s="41"/>
      <c r="M252" s="186"/>
      <c r="N252" s="18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127</v>
      </c>
      <c r="AU252" s="19" t="s">
        <v>125</v>
      </c>
    </row>
    <row r="253" spans="1:65" s="2" customFormat="1" ht="16.5" customHeight="1">
      <c r="A253" s="36"/>
      <c r="B253" s="37"/>
      <c r="C253" s="170" t="s">
        <v>482</v>
      </c>
      <c r="D253" s="170" t="s">
        <v>119</v>
      </c>
      <c r="E253" s="171" t="s">
        <v>483</v>
      </c>
      <c r="F253" s="172" t="s">
        <v>484</v>
      </c>
      <c r="G253" s="173" t="s">
        <v>133</v>
      </c>
      <c r="H253" s="174">
        <v>5.016</v>
      </c>
      <c r="I253" s="175"/>
      <c r="J253" s="176">
        <f>ROUND(I253*H253,2)</f>
        <v>0</v>
      </c>
      <c r="K253" s="172" t="s">
        <v>123</v>
      </c>
      <c r="L253" s="41"/>
      <c r="M253" s="177" t="s">
        <v>19</v>
      </c>
      <c r="N253" s="178" t="s">
        <v>43</v>
      </c>
      <c r="O253" s="66"/>
      <c r="P253" s="179">
        <f>O253*H253</f>
        <v>0</v>
      </c>
      <c r="Q253" s="179">
        <v>0</v>
      </c>
      <c r="R253" s="179">
        <f>Q253*H253</f>
        <v>0</v>
      </c>
      <c r="S253" s="179">
        <v>0</v>
      </c>
      <c r="T253" s="18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1" t="s">
        <v>170</v>
      </c>
      <c r="AT253" s="181" t="s">
        <v>119</v>
      </c>
      <c r="AU253" s="181" t="s">
        <v>125</v>
      </c>
      <c r="AY253" s="19" t="s">
        <v>116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9" t="s">
        <v>125</v>
      </c>
      <c r="BK253" s="182">
        <f>ROUND(I253*H253,2)</f>
        <v>0</v>
      </c>
      <c r="BL253" s="19" t="s">
        <v>170</v>
      </c>
      <c r="BM253" s="181" t="s">
        <v>485</v>
      </c>
    </row>
    <row r="254" spans="1:65" s="2" customFormat="1" ht="11.25">
      <c r="A254" s="36"/>
      <c r="B254" s="37"/>
      <c r="C254" s="38"/>
      <c r="D254" s="183" t="s">
        <v>127</v>
      </c>
      <c r="E254" s="38"/>
      <c r="F254" s="184" t="s">
        <v>486</v>
      </c>
      <c r="G254" s="38"/>
      <c r="H254" s="38"/>
      <c r="I254" s="185"/>
      <c r="J254" s="38"/>
      <c r="K254" s="38"/>
      <c r="L254" s="41"/>
      <c r="M254" s="186"/>
      <c r="N254" s="18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127</v>
      </c>
      <c r="AU254" s="19" t="s">
        <v>125</v>
      </c>
    </row>
    <row r="255" spans="1:65" s="13" customFormat="1" ht="11.25">
      <c r="B255" s="188"/>
      <c r="C255" s="189"/>
      <c r="D255" s="190" t="s">
        <v>129</v>
      </c>
      <c r="E255" s="191" t="s">
        <v>19</v>
      </c>
      <c r="F255" s="192" t="s">
        <v>466</v>
      </c>
      <c r="G255" s="189"/>
      <c r="H255" s="193">
        <v>5.016</v>
      </c>
      <c r="I255" s="194"/>
      <c r="J255" s="189"/>
      <c r="K255" s="189"/>
      <c r="L255" s="195"/>
      <c r="M255" s="196"/>
      <c r="N255" s="197"/>
      <c r="O255" s="197"/>
      <c r="P255" s="197"/>
      <c r="Q255" s="197"/>
      <c r="R255" s="197"/>
      <c r="S255" s="197"/>
      <c r="T255" s="198"/>
      <c r="AT255" s="199" t="s">
        <v>129</v>
      </c>
      <c r="AU255" s="199" t="s">
        <v>125</v>
      </c>
      <c r="AV255" s="13" t="s">
        <v>125</v>
      </c>
      <c r="AW255" s="13" t="s">
        <v>33</v>
      </c>
      <c r="AX255" s="13" t="s">
        <v>76</v>
      </c>
      <c r="AY255" s="199" t="s">
        <v>116</v>
      </c>
    </row>
    <row r="256" spans="1:65" s="2" customFormat="1" ht="24.2" customHeight="1">
      <c r="A256" s="36"/>
      <c r="B256" s="37"/>
      <c r="C256" s="170" t="s">
        <v>487</v>
      </c>
      <c r="D256" s="170" t="s">
        <v>119</v>
      </c>
      <c r="E256" s="171" t="s">
        <v>488</v>
      </c>
      <c r="F256" s="172" t="s">
        <v>489</v>
      </c>
      <c r="G256" s="173" t="s">
        <v>133</v>
      </c>
      <c r="H256" s="174">
        <v>5.016</v>
      </c>
      <c r="I256" s="175"/>
      <c r="J256" s="176">
        <f>ROUND(I256*H256,2)</f>
        <v>0</v>
      </c>
      <c r="K256" s="172" t="s">
        <v>123</v>
      </c>
      <c r="L256" s="41"/>
      <c r="M256" s="177" t="s">
        <v>19</v>
      </c>
      <c r="N256" s="178" t="s">
        <v>43</v>
      </c>
      <c r="O256" s="66"/>
      <c r="P256" s="179">
        <f>O256*H256</f>
        <v>0</v>
      </c>
      <c r="Q256" s="179">
        <v>6.9999999999999999E-4</v>
      </c>
      <c r="R256" s="179">
        <f>Q256*H256</f>
        <v>3.5111999999999999E-3</v>
      </c>
      <c r="S256" s="179">
        <v>0</v>
      </c>
      <c r="T256" s="18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1" t="s">
        <v>170</v>
      </c>
      <c r="AT256" s="181" t="s">
        <v>119</v>
      </c>
      <c r="AU256" s="181" t="s">
        <v>125</v>
      </c>
      <c r="AY256" s="19" t="s">
        <v>116</v>
      </c>
      <c r="BE256" s="182">
        <f>IF(N256="základní",J256,0)</f>
        <v>0</v>
      </c>
      <c r="BF256" s="182">
        <f>IF(N256="snížená",J256,0)</f>
        <v>0</v>
      </c>
      <c r="BG256" s="182">
        <f>IF(N256="zákl. přenesená",J256,0)</f>
        <v>0</v>
      </c>
      <c r="BH256" s="182">
        <f>IF(N256="sníž. přenesená",J256,0)</f>
        <v>0</v>
      </c>
      <c r="BI256" s="182">
        <f>IF(N256="nulová",J256,0)</f>
        <v>0</v>
      </c>
      <c r="BJ256" s="19" t="s">
        <v>125</v>
      </c>
      <c r="BK256" s="182">
        <f>ROUND(I256*H256,2)</f>
        <v>0</v>
      </c>
      <c r="BL256" s="19" t="s">
        <v>170</v>
      </c>
      <c r="BM256" s="181" t="s">
        <v>490</v>
      </c>
    </row>
    <row r="257" spans="1:65" s="2" customFormat="1" ht="11.25">
      <c r="A257" s="36"/>
      <c r="B257" s="37"/>
      <c r="C257" s="38"/>
      <c r="D257" s="183" t="s">
        <v>127</v>
      </c>
      <c r="E257" s="38"/>
      <c r="F257" s="184" t="s">
        <v>491</v>
      </c>
      <c r="G257" s="38"/>
      <c r="H257" s="38"/>
      <c r="I257" s="185"/>
      <c r="J257" s="38"/>
      <c r="K257" s="38"/>
      <c r="L257" s="41"/>
      <c r="M257" s="186"/>
      <c r="N257" s="18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127</v>
      </c>
      <c r="AU257" s="19" t="s">
        <v>125</v>
      </c>
    </row>
    <row r="258" spans="1:65" s="2" customFormat="1" ht="33" customHeight="1">
      <c r="A258" s="36"/>
      <c r="B258" s="37"/>
      <c r="C258" s="170" t="s">
        <v>492</v>
      </c>
      <c r="D258" s="170" t="s">
        <v>119</v>
      </c>
      <c r="E258" s="171" t="s">
        <v>493</v>
      </c>
      <c r="F258" s="172" t="s">
        <v>494</v>
      </c>
      <c r="G258" s="173" t="s">
        <v>133</v>
      </c>
      <c r="H258" s="174">
        <v>12.804</v>
      </c>
      <c r="I258" s="175"/>
      <c r="J258" s="176">
        <f>ROUND(I258*H258,2)</f>
        <v>0</v>
      </c>
      <c r="K258" s="172" t="s">
        <v>123</v>
      </c>
      <c r="L258" s="41"/>
      <c r="M258" s="177" t="s">
        <v>19</v>
      </c>
      <c r="N258" s="178" t="s">
        <v>43</v>
      </c>
      <c r="O258" s="66"/>
      <c r="P258" s="179">
        <f>O258*H258</f>
        <v>0</v>
      </c>
      <c r="Q258" s="179">
        <v>1.214E-2</v>
      </c>
      <c r="R258" s="179">
        <f>Q258*H258</f>
        <v>0.15544056000000001</v>
      </c>
      <c r="S258" s="179">
        <v>0</v>
      </c>
      <c r="T258" s="18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1" t="s">
        <v>170</v>
      </c>
      <c r="AT258" s="181" t="s">
        <v>119</v>
      </c>
      <c r="AU258" s="181" t="s">
        <v>125</v>
      </c>
      <c r="AY258" s="19" t="s">
        <v>116</v>
      </c>
      <c r="BE258" s="182">
        <f>IF(N258="základní",J258,0)</f>
        <v>0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9" t="s">
        <v>125</v>
      </c>
      <c r="BK258" s="182">
        <f>ROUND(I258*H258,2)</f>
        <v>0</v>
      </c>
      <c r="BL258" s="19" t="s">
        <v>170</v>
      </c>
      <c r="BM258" s="181" t="s">
        <v>495</v>
      </c>
    </row>
    <row r="259" spans="1:65" s="2" customFormat="1" ht="11.25">
      <c r="A259" s="36"/>
      <c r="B259" s="37"/>
      <c r="C259" s="38"/>
      <c r="D259" s="183" t="s">
        <v>127</v>
      </c>
      <c r="E259" s="38"/>
      <c r="F259" s="184" t="s">
        <v>496</v>
      </c>
      <c r="G259" s="38"/>
      <c r="H259" s="38"/>
      <c r="I259" s="185"/>
      <c r="J259" s="38"/>
      <c r="K259" s="38"/>
      <c r="L259" s="41"/>
      <c r="M259" s="186"/>
      <c r="N259" s="18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127</v>
      </c>
      <c r="AU259" s="19" t="s">
        <v>125</v>
      </c>
    </row>
    <row r="260" spans="1:65" s="13" customFormat="1" ht="11.25">
      <c r="B260" s="188"/>
      <c r="C260" s="189"/>
      <c r="D260" s="190" t="s">
        <v>129</v>
      </c>
      <c r="E260" s="191" t="s">
        <v>19</v>
      </c>
      <c r="F260" s="192" t="s">
        <v>497</v>
      </c>
      <c r="G260" s="189"/>
      <c r="H260" s="193">
        <v>12.804</v>
      </c>
      <c r="I260" s="194"/>
      <c r="J260" s="189"/>
      <c r="K260" s="189"/>
      <c r="L260" s="195"/>
      <c r="M260" s="196"/>
      <c r="N260" s="197"/>
      <c r="O260" s="197"/>
      <c r="P260" s="197"/>
      <c r="Q260" s="197"/>
      <c r="R260" s="197"/>
      <c r="S260" s="197"/>
      <c r="T260" s="198"/>
      <c r="AT260" s="199" t="s">
        <v>129</v>
      </c>
      <c r="AU260" s="199" t="s">
        <v>125</v>
      </c>
      <c r="AV260" s="13" t="s">
        <v>125</v>
      </c>
      <c r="AW260" s="13" t="s">
        <v>33</v>
      </c>
      <c r="AX260" s="13" t="s">
        <v>76</v>
      </c>
      <c r="AY260" s="199" t="s">
        <v>116</v>
      </c>
    </row>
    <row r="261" spans="1:65" s="2" customFormat="1" ht="24.2" customHeight="1">
      <c r="A261" s="36"/>
      <c r="B261" s="37"/>
      <c r="C261" s="170" t="s">
        <v>498</v>
      </c>
      <c r="D261" s="170" t="s">
        <v>119</v>
      </c>
      <c r="E261" s="171" t="s">
        <v>499</v>
      </c>
      <c r="F261" s="172" t="s">
        <v>500</v>
      </c>
      <c r="G261" s="173" t="s">
        <v>265</v>
      </c>
      <c r="H261" s="174">
        <v>5.28</v>
      </c>
      <c r="I261" s="175"/>
      <c r="J261" s="176">
        <f>ROUND(I261*H261,2)</f>
        <v>0</v>
      </c>
      <c r="K261" s="172" t="s">
        <v>123</v>
      </c>
      <c r="L261" s="41"/>
      <c r="M261" s="177" t="s">
        <v>19</v>
      </c>
      <c r="N261" s="178" t="s">
        <v>43</v>
      </c>
      <c r="O261" s="66"/>
      <c r="P261" s="179">
        <f>O261*H261</f>
        <v>0</v>
      </c>
      <c r="Q261" s="179">
        <v>5.1999999999999995E-4</v>
      </c>
      <c r="R261" s="179">
        <f>Q261*H261</f>
        <v>2.7456E-3</v>
      </c>
      <c r="S261" s="179">
        <v>0</v>
      </c>
      <c r="T261" s="18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1" t="s">
        <v>170</v>
      </c>
      <c r="AT261" s="181" t="s">
        <v>119</v>
      </c>
      <c r="AU261" s="181" t="s">
        <v>125</v>
      </c>
      <c r="AY261" s="19" t="s">
        <v>116</v>
      </c>
      <c r="BE261" s="182">
        <f>IF(N261="základní",J261,0)</f>
        <v>0</v>
      </c>
      <c r="BF261" s="182">
        <f>IF(N261="snížená",J261,0)</f>
        <v>0</v>
      </c>
      <c r="BG261" s="182">
        <f>IF(N261="zákl. přenesená",J261,0)</f>
        <v>0</v>
      </c>
      <c r="BH261" s="182">
        <f>IF(N261="sníž. přenesená",J261,0)</f>
        <v>0</v>
      </c>
      <c r="BI261" s="182">
        <f>IF(N261="nulová",J261,0)</f>
        <v>0</v>
      </c>
      <c r="BJ261" s="19" t="s">
        <v>125</v>
      </c>
      <c r="BK261" s="182">
        <f>ROUND(I261*H261,2)</f>
        <v>0</v>
      </c>
      <c r="BL261" s="19" t="s">
        <v>170</v>
      </c>
      <c r="BM261" s="181" t="s">
        <v>501</v>
      </c>
    </row>
    <row r="262" spans="1:65" s="2" customFormat="1" ht="11.25">
      <c r="A262" s="36"/>
      <c r="B262" s="37"/>
      <c r="C262" s="38"/>
      <c r="D262" s="183" t="s">
        <v>127</v>
      </c>
      <c r="E262" s="38"/>
      <c r="F262" s="184" t="s">
        <v>502</v>
      </c>
      <c r="G262" s="38"/>
      <c r="H262" s="38"/>
      <c r="I262" s="185"/>
      <c r="J262" s="38"/>
      <c r="K262" s="38"/>
      <c r="L262" s="41"/>
      <c r="M262" s="186"/>
      <c r="N262" s="187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127</v>
      </c>
      <c r="AU262" s="19" t="s">
        <v>125</v>
      </c>
    </row>
    <row r="263" spans="1:65" s="13" customFormat="1" ht="11.25">
      <c r="B263" s="188"/>
      <c r="C263" s="189"/>
      <c r="D263" s="190" t="s">
        <v>129</v>
      </c>
      <c r="E263" s="191" t="s">
        <v>19</v>
      </c>
      <c r="F263" s="192" t="s">
        <v>503</v>
      </c>
      <c r="G263" s="189"/>
      <c r="H263" s="193">
        <v>5.28</v>
      </c>
      <c r="I263" s="194"/>
      <c r="J263" s="189"/>
      <c r="K263" s="189"/>
      <c r="L263" s="195"/>
      <c r="M263" s="196"/>
      <c r="N263" s="197"/>
      <c r="O263" s="197"/>
      <c r="P263" s="197"/>
      <c r="Q263" s="197"/>
      <c r="R263" s="197"/>
      <c r="S263" s="197"/>
      <c r="T263" s="198"/>
      <c r="AT263" s="199" t="s">
        <v>129</v>
      </c>
      <c r="AU263" s="199" t="s">
        <v>125</v>
      </c>
      <c r="AV263" s="13" t="s">
        <v>125</v>
      </c>
      <c r="AW263" s="13" t="s">
        <v>33</v>
      </c>
      <c r="AX263" s="13" t="s">
        <v>76</v>
      </c>
      <c r="AY263" s="199" t="s">
        <v>116</v>
      </c>
    </row>
    <row r="264" spans="1:65" s="2" customFormat="1" ht="24.2" customHeight="1">
      <c r="A264" s="36"/>
      <c r="B264" s="37"/>
      <c r="C264" s="170" t="s">
        <v>504</v>
      </c>
      <c r="D264" s="170" t="s">
        <v>119</v>
      </c>
      <c r="E264" s="171" t="s">
        <v>505</v>
      </c>
      <c r="F264" s="172" t="s">
        <v>506</v>
      </c>
      <c r="G264" s="173" t="s">
        <v>133</v>
      </c>
      <c r="H264" s="174">
        <v>12.804</v>
      </c>
      <c r="I264" s="175"/>
      <c r="J264" s="176">
        <f>ROUND(I264*H264,2)</f>
        <v>0</v>
      </c>
      <c r="K264" s="172" t="s">
        <v>123</v>
      </c>
      <c r="L264" s="41"/>
      <c r="M264" s="177" t="s">
        <v>19</v>
      </c>
      <c r="N264" s="178" t="s">
        <v>43</v>
      </c>
      <c r="O264" s="66"/>
      <c r="P264" s="179">
        <f>O264*H264</f>
        <v>0</v>
      </c>
      <c r="Q264" s="179">
        <v>1E-4</v>
      </c>
      <c r="R264" s="179">
        <f>Q264*H264</f>
        <v>1.2804000000000001E-3</v>
      </c>
      <c r="S264" s="179">
        <v>0</v>
      </c>
      <c r="T264" s="18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1" t="s">
        <v>170</v>
      </c>
      <c r="AT264" s="181" t="s">
        <v>119</v>
      </c>
      <c r="AU264" s="181" t="s">
        <v>125</v>
      </c>
      <c r="AY264" s="19" t="s">
        <v>116</v>
      </c>
      <c r="BE264" s="182">
        <f>IF(N264="základní",J264,0)</f>
        <v>0</v>
      </c>
      <c r="BF264" s="182">
        <f>IF(N264="snížená",J264,0)</f>
        <v>0</v>
      </c>
      <c r="BG264" s="182">
        <f>IF(N264="zákl. přenesená",J264,0)</f>
        <v>0</v>
      </c>
      <c r="BH264" s="182">
        <f>IF(N264="sníž. přenesená",J264,0)</f>
        <v>0</v>
      </c>
      <c r="BI264" s="182">
        <f>IF(N264="nulová",J264,0)</f>
        <v>0</v>
      </c>
      <c r="BJ264" s="19" t="s">
        <v>125</v>
      </c>
      <c r="BK264" s="182">
        <f>ROUND(I264*H264,2)</f>
        <v>0</v>
      </c>
      <c r="BL264" s="19" t="s">
        <v>170</v>
      </c>
      <c r="BM264" s="181" t="s">
        <v>507</v>
      </c>
    </row>
    <row r="265" spans="1:65" s="2" customFormat="1" ht="11.25">
      <c r="A265" s="36"/>
      <c r="B265" s="37"/>
      <c r="C265" s="38"/>
      <c r="D265" s="183" t="s">
        <v>127</v>
      </c>
      <c r="E265" s="38"/>
      <c r="F265" s="184" t="s">
        <v>508</v>
      </c>
      <c r="G265" s="38"/>
      <c r="H265" s="38"/>
      <c r="I265" s="185"/>
      <c r="J265" s="38"/>
      <c r="K265" s="38"/>
      <c r="L265" s="41"/>
      <c r="M265" s="186"/>
      <c r="N265" s="18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127</v>
      </c>
      <c r="AU265" s="19" t="s">
        <v>125</v>
      </c>
    </row>
    <row r="266" spans="1:65" s="2" customFormat="1" ht="16.5" customHeight="1">
      <c r="A266" s="36"/>
      <c r="B266" s="37"/>
      <c r="C266" s="170" t="s">
        <v>509</v>
      </c>
      <c r="D266" s="170" t="s">
        <v>119</v>
      </c>
      <c r="E266" s="171" t="s">
        <v>510</v>
      </c>
      <c r="F266" s="172" t="s">
        <v>511</v>
      </c>
      <c r="G266" s="173" t="s">
        <v>133</v>
      </c>
      <c r="H266" s="174">
        <v>12.804</v>
      </c>
      <c r="I266" s="175"/>
      <c r="J266" s="176">
        <f>ROUND(I266*H266,2)</f>
        <v>0</v>
      </c>
      <c r="K266" s="172" t="s">
        <v>123</v>
      </c>
      <c r="L266" s="41"/>
      <c r="M266" s="177" t="s">
        <v>19</v>
      </c>
      <c r="N266" s="178" t="s">
        <v>43</v>
      </c>
      <c r="O266" s="66"/>
      <c r="P266" s="179">
        <f>O266*H266</f>
        <v>0</v>
      </c>
      <c r="Q266" s="179">
        <v>0</v>
      </c>
      <c r="R266" s="179">
        <f>Q266*H266</f>
        <v>0</v>
      </c>
      <c r="S266" s="179">
        <v>0</v>
      </c>
      <c r="T266" s="18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1" t="s">
        <v>170</v>
      </c>
      <c r="AT266" s="181" t="s">
        <v>119</v>
      </c>
      <c r="AU266" s="181" t="s">
        <v>125</v>
      </c>
      <c r="AY266" s="19" t="s">
        <v>116</v>
      </c>
      <c r="BE266" s="182">
        <f>IF(N266="základní",J266,0)</f>
        <v>0</v>
      </c>
      <c r="BF266" s="182">
        <f>IF(N266="snížená",J266,0)</f>
        <v>0</v>
      </c>
      <c r="BG266" s="182">
        <f>IF(N266="zákl. přenesená",J266,0)</f>
        <v>0</v>
      </c>
      <c r="BH266" s="182">
        <f>IF(N266="sníž. přenesená",J266,0)</f>
        <v>0</v>
      </c>
      <c r="BI266" s="182">
        <f>IF(N266="nulová",J266,0)</f>
        <v>0</v>
      </c>
      <c r="BJ266" s="19" t="s">
        <v>125</v>
      </c>
      <c r="BK266" s="182">
        <f>ROUND(I266*H266,2)</f>
        <v>0</v>
      </c>
      <c r="BL266" s="19" t="s">
        <v>170</v>
      </c>
      <c r="BM266" s="181" t="s">
        <v>512</v>
      </c>
    </row>
    <row r="267" spans="1:65" s="2" customFormat="1" ht="11.25">
      <c r="A267" s="36"/>
      <c r="B267" s="37"/>
      <c r="C267" s="38"/>
      <c r="D267" s="183" t="s">
        <v>127</v>
      </c>
      <c r="E267" s="38"/>
      <c r="F267" s="184" t="s">
        <v>513</v>
      </c>
      <c r="G267" s="38"/>
      <c r="H267" s="38"/>
      <c r="I267" s="185"/>
      <c r="J267" s="38"/>
      <c r="K267" s="38"/>
      <c r="L267" s="41"/>
      <c r="M267" s="186"/>
      <c r="N267" s="18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127</v>
      </c>
      <c r="AU267" s="19" t="s">
        <v>125</v>
      </c>
    </row>
    <row r="268" spans="1:65" s="2" customFormat="1" ht="24.2" customHeight="1">
      <c r="A268" s="36"/>
      <c r="B268" s="37"/>
      <c r="C268" s="170" t="s">
        <v>514</v>
      </c>
      <c r="D268" s="170" t="s">
        <v>119</v>
      </c>
      <c r="E268" s="171" t="s">
        <v>515</v>
      </c>
      <c r="F268" s="172" t="s">
        <v>516</v>
      </c>
      <c r="G268" s="173" t="s">
        <v>133</v>
      </c>
      <c r="H268" s="174">
        <v>3.53</v>
      </c>
      <c r="I268" s="175"/>
      <c r="J268" s="176">
        <f>ROUND(I268*H268,2)</f>
        <v>0</v>
      </c>
      <c r="K268" s="172" t="s">
        <v>123</v>
      </c>
      <c r="L268" s="41"/>
      <c r="M268" s="177" t="s">
        <v>19</v>
      </c>
      <c r="N268" s="178" t="s">
        <v>43</v>
      </c>
      <c r="O268" s="66"/>
      <c r="P268" s="179">
        <f>O268*H268</f>
        <v>0</v>
      </c>
      <c r="Q268" s="179">
        <v>1.26E-2</v>
      </c>
      <c r="R268" s="179">
        <f>Q268*H268</f>
        <v>4.4477999999999997E-2</v>
      </c>
      <c r="S268" s="179">
        <v>0</v>
      </c>
      <c r="T268" s="18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1" t="s">
        <v>170</v>
      </c>
      <c r="AT268" s="181" t="s">
        <v>119</v>
      </c>
      <c r="AU268" s="181" t="s">
        <v>125</v>
      </c>
      <c r="AY268" s="19" t="s">
        <v>116</v>
      </c>
      <c r="BE268" s="182">
        <f>IF(N268="základní",J268,0)</f>
        <v>0</v>
      </c>
      <c r="BF268" s="182">
        <f>IF(N268="snížená",J268,0)</f>
        <v>0</v>
      </c>
      <c r="BG268" s="182">
        <f>IF(N268="zákl. přenesená",J268,0)</f>
        <v>0</v>
      </c>
      <c r="BH268" s="182">
        <f>IF(N268="sníž. přenesená",J268,0)</f>
        <v>0</v>
      </c>
      <c r="BI268" s="182">
        <f>IF(N268="nulová",J268,0)</f>
        <v>0</v>
      </c>
      <c r="BJ268" s="19" t="s">
        <v>125</v>
      </c>
      <c r="BK268" s="182">
        <f>ROUND(I268*H268,2)</f>
        <v>0</v>
      </c>
      <c r="BL268" s="19" t="s">
        <v>170</v>
      </c>
      <c r="BM268" s="181" t="s">
        <v>517</v>
      </c>
    </row>
    <row r="269" spans="1:65" s="2" customFormat="1" ht="11.25">
      <c r="A269" s="36"/>
      <c r="B269" s="37"/>
      <c r="C269" s="38"/>
      <c r="D269" s="183" t="s">
        <v>127</v>
      </c>
      <c r="E269" s="38"/>
      <c r="F269" s="184" t="s">
        <v>518</v>
      </c>
      <c r="G269" s="38"/>
      <c r="H269" s="38"/>
      <c r="I269" s="185"/>
      <c r="J269" s="38"/>
      <c r="K269" s="38"/>
      <c r="L269" s="41"/>
      <c r="M269" s="186"/>
      <c r="N269" s="18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127</v>
      </c>
      <c r="AU269" s="19" t="s">
        <v>125</v>
      </c>
    </row>
    <row r="270" spans="1:65" s="13" customFormat="1" ht="11.25">
      <c r="B270" s="188"/>
      <c r="C270" s="189"/>
      <c r="D270" s="190" t="s">
        <v>129</v>
      </c>
      <c r="E270" s="191" t="s">
        <v>19</v>
      </c>
      <c r="F270" s="192" t="s">
        <v>519</v>
      </c>
      <c r="G270" s="189"/>
      <c r="H270" s="193">
        <v>3.53</v>
      </c>
      <c r="I270" s="194"/>
      <c r="J270" s="189"/>
      <c r="K270" s="189"/>
      <c r="L270" s="195"/>
      <c r="M270" s="196"/>
      <c r="N270" s="197"/>
      <c r="O270" s="197"/>
      <c r="P270" s="197"/>
      <c r="Q270" s="197"/>
      <c r="R270" s="197"/>
      <c r="S270" s="197"/>
      <c r="T270" s="198"/>
      <c r="AT270" s="199" t="s">
        <v>129</v>
      </c>
      <c r="AU270" s="199" t="s">
        <v>125</v>
      </c>
      <c r="AV270" s="13" t="s">
        <v>125</v>
      </c>
      <c r="AW270" s="13" t="s">
        <v>33</v>
      </c>
      <c r="AX270" s="13" t="s">
        <v>76</v>
      </c>
      <c r="AY270" s="199" t="s">
        <v>116</v>
      </c>
    </row>
    <row r="271" spans="1:65" s="2" customFormat="1" ht="24.2" customHeight="1">
      <c r="A271" s="36"/>
      <c r="B271" s="37"/>
      <c r="C271" s="170" t="s">
        <v>520</v>
      </c>
      <c r="D271" s="170" t="s">
        <v>119</v>
      </c>
      <c r="E271" s="171" t="s">
        <v>521</v>
      </c>
      <c r="F271" s="172" t="s">
        <v>522</v>
      </c>
      <c r="G271" s="173" t="s">
        <v>265</v>
      </c>
      <c r="H271" s="174">
        <v>8</v>
      </c>
      <c r="I271" s="175"/>
      <c r="J271" s="176">
        <f>ROUND(I271*H271,2)</f>
        <v>0</v>
      </c>
      <c r="K271" s="172" t="s">
        <v>123</v>
      </c>
      <c r="L271" s="41"/>
      <c r="M271" s="177" t="s">
        <v>19</v>
      </c>
      <c r="N271" s="178" t="s">
        <v>43</v>
      </c>
      <c r="O271" s="66"/>
      <c r="P271" s="179">
        <f>O271*H271</f>
        <v>0</v>
      </c>
      <c r="Q271" s="179">
        <v>5.1999999999999995E-4</v>
      </c>
      <c r="R271" s="179">
        <f>Q271*H271</f>
        <v>4.1599999999999996E-3</v>
      </c>
      <c r="S271" s="179">
        <v>0</v>
      </c>
      <c r="T271" s="18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1" t="s">
        <v>170</v>
      </c>
      <c r="AT271" s="181" t="s">
        <v>119</v>
      </c>
      <c r="AU271" s="181" t="s">
        <v>125</v>
      </c>
      <c r="AY271" s="19" t="s">
        <v>116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9" t="s">
        <v>125</v>
      </c>
      <c r="BK271" s="182">
        <f>ROUND(I271*H271,2)</f>
        <v>0</v>
      </c>
      <c r="BL271" s="19" t="s">
        <v>170</v>
      </c>
      <c r="BM271" s="181" t="s">
        <v>523</v>
      </c>
    </row>
    <row r="272" spans="1:65" s="2" customFormat="1" ht="11.25">
      <c r="A272" s="36"/>
      <c r="B272" s="37"/>
      <c r="C272" s="38"/>
      <c r="D272" s="183" t="s">
        <v>127</v>
      </c>
      <c r="E272" s="38"/>
      <c r="F272" s="184" t="s">
        <v>524</v>
      </c>
      <c r="G272" s="38"/>
      <c r="H272" s="38"/>
      <c r="I272" s="185"/>
      <c r="J272" s="38"/>
      <c r="K272" s="38"/>
      <c r="L272" s="41"/>
      <c r="M272" s="186"/>
      <c r="N272" s="18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127</v>
      </c>
      <c r="AU272" s="19" t="s">
        <v>125</v>
      </c>
    </row>
    <row r="273" spans="1:65" s="13" customFormat="1" ht="11.25">
      <c r="B273" s="188"/>
      <c r="C273" s="189"/>
      <c r="D273" s="190" t="s">
        <v>129</v>
      </c>
      <c r="E273" s="191" t="s">
        <v>19</v>
      </c>
      <c r="F273" s="192" t="s">
        <v>525</v>
      </c>
      <c r="G273" s="189"/>
      <c r="H273" s="193">
        <v>8</v>
      </c>
      <c r="I273" s="194"/>
      <c r="J273" s="189"/>
      <c r="K273" s="189"/>
      <c r="L273" s="195"/>
      <c r="M273" s="196"/>
      <c r="N273" s="197"/>
      <c r="O273" s="197"/>
      <c r="P273" s="197"/>
      <c r="Q273" s="197"/>
      <c r="R273" s="197"/>
      <c r="S273" s="197"/>
      <c r="T273" s="198"/>
      <c r="AT273" s="199" t="s">
        <v>129</v>
      </c>
      <c r="AU273" s="199" t="s">
        <v>125</v>
      </c>
      <c r="AV273" s="13" t="s">
        <v>125</v>
      </c>
      <c r="AW273" s="13" t="s">
        <v>33</v>
      </c>
      <c r="AX273" s="13" t="s">
        <v>76</v>
      </c>
      <c r="AY273" s="199" t="s">
        <v>116</v>
      </c>
    </row>
    <row r="274" spans="1:65" s="2" customFormat="1" ht="24.2" customHeight="1">
      <c r="A274" s="36"/>
      <c r="B274" s="37"/>
      <c r="C274" s="170" t="s">
        <v>526</v>
      </c>
      <c r="D274" s="170" t="s">
        <v>119</v>
      </c>
      <c r="E274" s="171" t="s">
        <v>527</v>
      </c>
      <c r="F274" s="172" t="s">
        <v>528</v>
      </c>
      <c r="G274" s="173" t="s">
        <v>133</v>
      </c>
      <c r="H274" s="174">
        <v>3.53</v>
      </c>
      <c r="I274" s="175"/>
      <c r="J274" s="176">
        <f>ROUND(I274*H274,2)</f>
        <v>0</v>
      </c>
      <c r="K274" s="172" t="s">
        <v>123</v>
      </c>
      <c r="L274" s="41"/>
      <c r="M274" s="177" t="s">
        <v>19</v>
      </c>
      <c r="N274" s="178" t="s">
        <v>43</v>
      </c>
      <c r="O274" s="66"/>
      <c r="P274" s="179">
        <f>O274*H274</f>
        <v>0</v>
      </c>
      <c r="Q274" s="179">
        <v>1E-4</v>
      </c>
      <c r="R274" s="179">
        <f>Q274*H274</f>
        <v>3.5300000000000002E-4</v>
      </c>
      <c r="S274" s="179">
        <v>0</v>
      </c>
      <c r="T274" s="18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1" t="s">
        <v>170</v>
      </c>
      <c r="AT274" s="181" t="s">
        <v>119</v>
      </c>
      <c r="AU274" s="181" t="s">
        <v>125</v>
      </c>
      <c r="AY274" s="19" t="s">
        <v>116</v>
      </c>
      <c r="BE274" s="182">
        <f>IF(N274="základní",J274,0)</f>
        <v>0</v>
      </c>
      <c r="BF274" s="182">
        <f>IF(N274="snížená",J274,0)</f>
        <v>0</v>
      </c>
      <c r="BG274" s="182">
        <f>IF(N274="zákl. přenesená",J274,0)</f>
        <v>0</v>
      </c>
      <c r="BH274" s="182">
        <f>IF(N274="sníž. přenesená",J274,0)</f>
        <v>0</v>
      </c>
      <c r="BI274" s="182">
        <f>IF(N274="nulová",J274,0)</f>
        <v>0</v>
      </c>
      <c r="BJ274" s="19" t="s">
        <v>125</v>
      </c>
      <c r="BK274" s="182">
        <f>ROUND(I274*H274,2)</f>
        <v>0</v>
      </c>
      <c r="BL274" s="19" t="s">
        <v>170</v>
      </c>
      <c r="BM274" s="181" t="s">
        <v>529</v>
      </c>
    </row>
    <row r="275" spans="1:65" s="2" customFormat="1" ht="11.25">
      <c r="A275" s="36"/>
      <c r="B275" s="37"/>
      <c r="C275" s="38"/>
      <c r="D275" s="183" t="s">
        <v>127</v>
      </c>
      <c r="E275" s="38"/>
      <c r="F275" s="184" t="s">
        <v>530</v>
      </c>
      <c r="G275" s="38"/>
      <c r="H275" s="38"/>
      <c r="I275" s="185"/>
      <c r="J275" s="38"/>
      <c r="K275" s="38"/>
      <c r="L275" s="41"/>
      <c r="M275" s="186"/>
      <c r="N275" s="18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127</v>
      </c>
      <c r="AU275" s="19" t="s">
        <v>125</v>
      </c>
    </row>
    <row r="276" spans="1:65" s="2" customFormat="1" ht="24.2" customHeight="1">
      <c r="A276" s="36"/>
      <c r="B276" s="37"/>
      <c r="C276" s="170" t="s">
        <v>531</v>
      </c>
      <c r="D276" s="170" t="s">
        <v>119</v>
      </c>
      <c r="E276" s="171" t="s">
        <v>532</v>
      </c>
      <c r="F276" s="172" t="s">
        <v>533</v>
      </c>
      <c r="G276" s="173" t="s">
        <v>200</v>
      </c>
      <c r="H276" s="174">
        <v>1</v>
      </c>
      <c r="I276" s="175"/>
      <c r="J276" s="176">
        <f>ROUND(I276*H276,2)</f>
        <v>0</v>
      </c>
      <c r="K276" s="172" t="s">
        <v>123</v>
      </c>
      <c r="L276" s="41"/>
      <c r="M276" s="177" t="s">
        <v>19</v>
      </c>
      <c r="N276" s="178" t="s">
        <v>43</v>
      </c>
      <c r="O276" s="66"/>
      <c r="P276" s="179">
        <f>O276*H276</f>
        <v>0</v>
      </c>
      <c r="Q276" s="179">
        <v>3.0000000000000001E-5</v>
      </c>
      <c r="R276" s="179">
        <f>Q276*H276</f>
        <v>3.0000000000000001E-5</v>
      </c>
      <c r="S276" s="179">
        <v>0</v>
      </c>
      <c r="T276" s="18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1" t="s">
        <v>170</v>
      </c>
      <c r="AT276" s="181" t="s">
        <v>119</v>
      </c>
      <c r="AU276" s="181" t="s">
        <v>125</v>
      </c>
      <c r="AY276" s="19" t="s">
        <v>116</v>
      </c>
      <c r="BE276" s="182">
        <f>IF(N276="základní",J276,0)</f>
        <v>0</v>
      </c>
      <c r="BF276" s="182">
        <f>IF(N276="snížená",J276,0)</f>
        <v>0</v>
      </c>
      <c r="BG276" s="182">
        <f>IF(N276="zákl. přenesená",J276,0)</f>
        <v>0</v>
      </c>
      <c r="BH276" s="182">
        <f>IF(N276="sníž. přenesená",J276,0)</f>
        <v>0</v>
      </c>
      <c r="BI276" s="182">
        <f>IF(N276="nulová",J276,0)</f>
        <v>0</v>
      </c>
      <c r="BJ276" s="19" t="s">
        <v>125</v>
      </c>
      <c r="BK276" s="182">
        <f>ROUND(I276*H276,2)</f>
        <v>0</v>
      </c>
      <c r="BL276" s="19" t="s">
        <v>170</v>
      </c>
      <c r="BM276" s="181" t="s">
        <v>534</v>
      </c>
    </row>
    <row r="277" spans="1:65" s="2" customFormat="1" ht="11.25">
      <c r="A277" s="36"/>
      <c r="B277" s="37"/>
      <c r="C277" s="38"/>
      <c r="D277" s="183" t="s">
        <v>127</v>
      </c>
      <c r="E277" s="38"/>
      <c r="F277" s="184" t="s">
        <v>535</v>
      </c>
      <c r="G277" s="38"/>
      <c r="H277" s="38"/>
      <c r="I277" s="185"/>
      <c r="J277" s="38"/>
      <c r="K277" s="38"/>
      <c r="L277" s="41"/>
      <c r="M277" s="186"/>
      <c r="N277" s="18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127</v>
      </c>
      <c r="AU277" s="19" t="s">
        <v>125</v>
      </c>
    </row>
    <row r="278" spans="1:65" s="2" customFormat="1" ht="16.5" customHeight="1">
      <c r="A278" s="36"/>
      <c r="B278" s="37"/>
      <c r="C278" s="211" t="s">
        <v>536</v>
      </c>
      <c r="D278" s="211" t="s">
        <v>204</v>
      </c>
      <c r="E278" s="212" t="s">
        <v>537</v>
      </c>
      <c r="F278" s="213" t="s">
        <v>538</v>
      </c>
      <c r="G278" s="214" t="s">
        <v>200</v>
      </c>
      <c r="H278" s="215">
        <v>1</v>
      </c>
      <c r="I278" s="216"/>
      <c r="J278" s="217">
        <f>ROUND(I278*H278,2)</f>
        <v>0</v>
      </c>
      <c r="K278" s="213" t="s">
        <v>123</v>
      </c>
      <c r="L278" s="218"/>
      <c r="M278" s="219" t="s">
        <v>19</v>
      </c>
      <c r="N278" s="220" t="s">
        <v>43</v>
      </c>
      <c r="O278" s="66"/>
      <c r="P278" s="179">
        <f>O278*H278</f>
        <v>0</v>
      </c>
      <c r="Q278" s="179">
        <v>1.3600000000000001E-3</v>
      </c>
      <c r="R278" s="179">
        <f>Q278*H278</f>
        <v>1.3600000000000001E-3</v>
      </c>
      <c r="S278" s="179">
        <v>0</v>
      </c>
      <c r="T278" s="18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1" t="s">
        <v>308</v>
      </c>
      <c r="AT278" s="181" t="s">
        <v>204</v>
      </c>
      <c r="AU278" s="181" t="s">
        <v>125</v>
      </c>
      <c r="AY278" s="19" t="s">
        <v>116</v>
      </c>
      <c r="BE278" s="182">
        <f>IF(N278="základní",J278,0)</f>
        <v>0</v>
      </c>
      <c r="BF278" s="182">
        <f>IF(N278="snížená",J278,0)</f>
        <v>0</v>
      </c>
      <c r="BG278" s="182">
        <f>IF(N278="zákl. přenesená",J278,0)</f>
        <v>0</v>
      </c>
      <c r="BH278" s="182">
        <f>IF(N278="sníž. přenesená",J278,0)</f>
        <v>0</v>
      </c>
      <c r="BI278" s="182">
        <f>IF(N278="nulová",J278,0)</f>
        <v>0</v>
      </c>
      <c r="BJ278" s="19" t="s">
        <v>125</v>
      </c>
      <c r="BK278" s="182">
        <f>ROUND(I278*H278,2)</f>
        <v>0</v>
      </c>
      <c r="BL278" s="19" t="s">
        <v>170</v>
      </c>
      <c r="BM278" s="181" t="s">
        <v>539</v>
      </c>
    </row>
    <row r="279" spans="1:65" s="2" customFormat="1" ht="21.75" customHeight="1">
      <c r="A279" s="36"/>
      <c r="B279" s="37"/>
      <c r="C279" s="170" t="s">
        <v>540</v>
      </c>
      <c r="D279" s="170" t="s">
        <v>119</v>
      </c>
      <c r="E279" s="171" t="s">
        <v>541</v>
      </c>
      <c r="F279" s="172" t="s">
        <v>542</v>
      </c>
      <c r="G279" s="173" t="s">
        <v>200</v>
      </c>
      <c r="H279" s="174">
        <v>1</v>
      </c>
      <c r="I279" s="175"/>
      <c r="J279" s="176">
        <f>ROUND(I279*H279,2)</f>
        <v>0</v>
      </c>
      <c r="K279" s="172" t="s">
        <v>123</v>
      </c>
      <c r="L279" s="41"/>
      <c r="M279" s="177" t="s">
        <v>19</v>
      </c>
      <c r="N279" s="178" t="s">
        <v>43</v>
      </c>
      <c r="O279" s="66"/>
      <c r="P279" s="179">
        <f>O279*H279</f>
        <v>0</v>
      </c>
      <c r="Q279" s="179">
        <v>2.2000000000000001E-4</v>
      </c>
      <c r="R279" s="179">
        <f>Q279*H279</f>
        <v>2.2000000000000001E-4</v>
      </c>
      <c r="S279" s="179">
        <v>0</v>
      </c>
      <c r="T279" s="18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1" t="s">
        <v>170</v>
      </c>
      <c r="AT279" s="181" t="s">
        <v>119</v>
      </c>
      <c r="AU279" s="181" t="s">
        <v>125</v>
      </c>
      <c r="AY279" s="19" t="s">
        <v>116</v>
      </c>
      <c r="BE279" s="182">
        <f>IF(N279="základní",J279,0)</f>
        <v>0</v>
      </c>
      <c r="BF279" s="182">
        <f>IF(N279="snížená",J279,0)</f>
        <v>0</v>
      </c>
      <c r="BG279" s="182">
        <f>IF(N279="zákl. přenesená",J279,0)</f>
        <v>0</v>
      </c>
      <c r="BH279" s="182">
        <f>IF(N279="sníž. přenesená",J279,0)</f>
        <v>0</v>
      </c>
      <c r="BI279" s="182">
        <f>IF(N279="nulová",J279,0)</f>
        <v>0</v>
      </c>
      <c r="BJ279" s="19" t="s">
        <v>125</v>
      </c>
      <c r="BK279" s="182">
        <f>ROUND(I279*H279,2)</f>
        <v>0</v>
      </c>
      <c r="BL279" s="19" t="s">
        <v>170</v>
      </c>
      <c r="BM279" s="181" t="s">
        <v>543</v>
      </c>
    </row>
    <row r="280" spans="1:65" s="2" customFormat="1" ht="11.25">
      <c r="A280" s="36"/>
      <c r="B280" s="37"/>
      <c r="C280" s="38"/>
      <c r="D280" s="183" t="s">
        <v>127</v>
      </c>
      <c r="E280" s="38"/>
      <c r="F280" s="184" t="s">
        <v>544</v>
      </c>
      <c r="G280" s="38"/>
      <c r="H280" s="38"/>
      <c r="I280" s="185"/>
      <c r="J280" s="38"/>
      <c r="K280" s="38"/>
      <c r="L280" s="41"/>
      <c r="M280" s="186"/>
      <c r="N280" s="18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127</v>
      </c>
      <c r="AU280" s="19" t="s">
        <v>125</v>
      </c>
    </row>
    <row r="281" spans="1:65" s="2" customFormat="1" ht="21.75" customHeight="1">
      <c r="A281" s="36"/>
      <c r="B281" s="37"/>
      <c r="C281" s="211" t="s">
        <v>545</v>
      </c>
      <c r="D281" s="211" t="s">
        <v>204</v>
      </c>
      <c r="E281" s="212" t="s">
        <v>546</v>
      </c>
      <c r="F281" s="213" t="s">
        <v>547</v>
      </c>
      <c r="G281" s="214" t="s">
        <v>200</v>
      </c>
      <c r="H281" s="215">
        <v>1</v>
      </c>
      <c r="I281" s="216"/>
      <c r="J281" s="217">
        <f>ROUND(I281*H281,2)</f>
        <v>0</v>
      </c>
      <c r="K281" s="213" t="s">
        <v>123</v>
      </c>
      <c r="L281" s="218"/>
      <c r="M281" s="219" t="s">
        <v>19</v>
      </c>
      <c r="N281" s="220" t="s">
        <v>43</v>
      </c>
      <c r="O281" s="66"/>
      <c r="P281" s="179">
        <f>O281*H281</f>
        <v>0</v>
      </c>
      <c r="Q281" s="179">
        <v>1.2489999999999999E-2</v>
      </c>
      <c r="R281" s="179">
        <f>Q281*H281</f>
        <v>1.2489999999999999E-2</v>
      </c>
      <c r="S281" s="179">
        <v>0</v>
      </c>
      <c r="T281" s="18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1" t="s">
        <v>308</v>
      </c>
      <c r="AT281" s="181" t="s">
        <v>204</v>
      </c>
      <c r="AU281" s="181" t="s">
        <v>125</v>
      </c>
      <c r="AY281" s="19" t="s">
        <v>116</v>
      </c>
      <c r="BE281" s="182">
        <f>IF(N281="základní",J281,0)</f>
        <v>0</v>
      </c>
      <c r="BF281" s="182">
        <f>IF(N281="snížená",J281,0)</f>
        <v>0</v>
      </c>
      <c r="BG281" s="182">
        <f>IF(N281="zákl. přenesená",J281,0)</f>
        <v>0</v>
      </c>
      <c r="BH281" s="182">
        <f>IF(N281="sníž. přenesená",J281,0)</f>
        <v>0</v>
      </c>
      <c r="BI281" s="182">
        <f>IF(N281="nulová",J281,0)</f>
        <v>0</v>
      </c>
      <c r="BJ281" s="19" t="s">
        <v>125</v>
      </c>
      <c r="BK281" s="182">
        <f>ROUND(I281*H281,2)</f>
        <v>0</v>
      </c>
      <c r="BL281" s="19" t="s">
        <v>170</v>
      </c>
      <c r="BM281" s="181" t="s">
        <v>548</v>
      </c>
    </row>
    <row r="282" spans="1:65" s="2" customFormat="1" ht="24.2" customHeight="1">
      <c r="A282" s="36"/>
      <c r="B282" s="37"/>
      <c r="C282" s="170" t="s">
        <v>549</v>
      </c>
      <c r="D282" s="170" t="s">
        <v>119</v>
      </c>
      <c r="E282" s="171" t="s">
        <v>550</v>
      </c>
      <c r="F282" s="172" t="s">
        <v>551</v>
      </c>
      <c r="G282" s="173" t="s">
        <v>200</v>
      </c>
      <c r="H282" s="174">
        <v>1</v>
      </c>
      <c r="I282" s="175"/>
      <c r="J282" s="176">
        <f>ROUND(I282*H282,2)</f>
        <v>0</v>
      </c>
      <c r="K282" s="172" t="s">
        <v>123</v>
      </c>
      <c r="L282" s="41"/>
      <c r="M282" s="177" t="s">
        <v>19</v>
      </c>
      <c r="N282" s="178" t="s">
        <v>43</v>
      </c>
      <c r="O282" s="66"/>
      <c r="P282" s="179">
        <f>O282*H282</f>
        <v>0</v>
      </c>
      <c r="Q282" s="179">
        <v>5.0299999999999997E-3</v>
      </c>
      <c r="R282" s="179">
        <f>Q282*H282</f>
        <v>5.0299999999999997E-3</v>
      </c>
      <c r="S282" s="179">
        <v>0</v>
      </c>
      <c r="T282" s="18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1" t="s">
        <v>170</v>
      </c>
      <c r="AT282" s="181" t="s">
        <v>119</v>
      </c>
      <c r="AU282" s="181" t="s">
        <v>125</v>
      </c>
      <c r="AY282" s="19" t="s">
        <v>116</v>
      </c>
      <c r="BE282" s="182">
        <f>IF(N282="základní",J282,0)</f>
        <v>0</v>
      </c>
      <c r="BF282" s="182">
        <f>IF(N282="snížená",J282,0)</f>
        <v>0</v>
      </c>
      <c r="BG282" s="182">
        <f>IF(N282="zákl. přenesená",J282,0)</f>
        <v>0</v>
      </c>
      <c r="BH282" s="182">
        <f>IF(N282="sníž. přenesená",J282,0)</f>
        <v>0</v>
      </c>
      <c r="BI282" s="182">
        <f>IF(N282="nulová",J282,0)</f>
        <v>0</v>
      </c>
      <c r="BJ282" s="19" t="s">
        <v>125</v>
      </c>
      <c r="BK282" s="182">
        <f>ROUND(I282*H282,2)</f>
        <v>0</v>
      </c>
      <c r="BL282" s="19" t="s">
        <v>170</v>
      </c>
      <c r="BM282" s="181" t="s">
        <v>552</v>
      </c>
    </row>
    <row r="283" spans="1:65" s="2" customFormat="1" ht="11.25">
      <c r="A283" s="36"/>
      <c r="B283" s="37"/>
      <c r="C283" s="38"/>
      <c r="D283" s="183" t="s">
        <v>127</v>
      </c>
      <c r="E283" s="38"/>
      <c r="F283" s="184" t="s">
        <v>553</v>
      </c>
      <c r="G283" s="38"/>
      <c r="H283" s="38"/>
      <c r="I283" s="185"/>
      <c r="J283" s="38"/>
      <c r="K283" s="38"/>
      <c r="L283" s="41"/>
      <c r="M283" s="186"/>
      <c r="N283" s="18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127</v>
      </c>
      <c r="AU283" s="19" t="s">
        <v>125</v>
      </c>
    </row>
    <row r="284" spans="1:65" s="2" customFormat="1" ht="24.2" customHeight="1">
      <c r="A284" s="36"/>
      <c r="B284" s="37"/>
      <c r="C284" s="170" t="s">
        <v>554</v>
      </c>
      <c r="D284" s="170" t="s">
        <v>119</v>
      </c>
      <c r="E284" s="171" t="s">
        <v>555</v>
      </c>
      <c r="F284" s="172" t="s">
        <v>556</v>
      </c>
      <c r="G284" s="173" t="s">
        <v>143</v>
      </c>
      <c r="H284" s="174">
        <v>0.36049999999999999</v>
      </c>
      <c r="I284" s="175"/>
      <c r="J284" s="176">
        <f>ROUND(I284*H284,2)</f>
        <v>0</v>
      </c>
      <c r="K284" s="172" t="s">
        <v>123</v>
      </c>
      <c r="L284" s="41"/>
      <c r="M284" s="177" t="s">
        <v>19</v>
      </c>
      <c r="N284" s="178" t="s">
        <v>43</v>
      </c>
      <c r="O284" s="66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1" t="s">
        <v>170</v>
      </c>
      <c r="AT284" s="181" t="s">
        <v>119</v>
      </c>
      <c r="AU284" s="181" t="s">
        <v>125</v>
      </c>
      <c r="AY284" s="19" t="s">
        <v>116</v>
      </c>
      <c r="BE284" s="182">
        <f>IF(N284="základní",J284,0)</f>
        <v>0</v>
      </c>
      <c r="BF284" s="182">
        <f>IF(N284="snížená",J284,0)</f>
        <v>0</v>
      </c>
      <c r="BG284" s="182">
        <f>IF(N284="zákl. přenesená",J284,0)</f>
        <v>0</v>
      </c>
      <c r="BH284" s="182">
        <f>IF(N284="sníž. přenesená",J284,0)</f>
        <v>0</v>
      </c>
      <c r="BI284" s="182">
        <f>IF(N284="nulová",J284,0)</f>
        <v>0</v>
      </c>
      <c r="BJ284" s="19" t="s">
        <v>125</v>
      </c>
      <c r="BK284" s="182">
        <f>ROUND(I284*H284,2)</f>
        <v>0</v>
      </c>
      <c r="BL284" s="19" t="s">
        <v>170</v>
      </c>
      <c r="BM284" s="181" t="s">
        <v>557</v>
      </c>
    </row>
    <row r="285" spans="1:65" s="2" customFormat="1" ht="11.25">
      <c r="A285" s="36"/>
      <c r="B285" s="37"/>
      <c r="C285" s="38"/>
      <c r="D285" s="183" t="s">
        <v>127</v>
      </c>
      <c r="E285" s="38"/>
      <c r="F285" s="184" t="s">
        <v>558</v>
      </c>
      <c r="G285" s="38"/>
      <c r="H285" s="38"/>
      <c r="I285" s="185"/>
      <c r="J285" s="38"/>
      <c r="K285" s="38"/>
      <c r="L285" s="41"/>
      <c r="M285" s="186"/>
      <c r="N285" s="187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127</v>
      </c>
      <c r="AU285" s="19" t="s">
        <v>125</v>
      </c>
    </row>
    <row r="286" spans="1:65" s="12" customFormat="1" ht="22.9" customHeight="1">
      <c r="B286" s="154"/>
      <c r="C286" s="155"/>
      <c r="D286" s="156" t="s">
        <v>70</v>
      </c>
      <c r="E286" s="168" t="s">
        <v>559</v>
      </c>
      <c r="F286" s="168" t="s">
        <v>560</v>
      </c>
      <c r="G286" s="155"/>
      <c r="H286" s="155"/>
      <c r="I286" s="158"/>
      <c r="J286" s="169">
        <f>BK286</f>
        <v>0</v>
      </c>
      <c r="K286" s="155"/>
      <c r="L286" s="160"/>
      <c r="M286" s="161"/>
      <c r="N286" s="162"/>
      <c r="O286" s="162"/>
      <c r="P286" s="163">
        <f>SUM(P287:P318)</f>
        <v>0</v>
      </c>
      <c r="Q286" s="162"/>
      <c r="R286" s="163">
        <f>SUM(R287:R318)</f>
        <v>0.18668000000000001</v>
      </c>
      <c r="S286" s="162"/>
      <c r="T286" s="164">
        <f>SUM(T287:T318)</f>
        <v>0.50160000000000005</v>
      </c>
      <c r="AR286" s="165" t="s">
        <v>125</v>
      </c>
      <c r="AT286" s="166" t="s">
        <v>70</v>
      </c>
      <c r="AU286" s="166" t="s">
        <v>76</v>
      </c>
      <c r="AY286" s="165" t="s">
        <v>116</v>
      </c>
      <c r="BK286" s="167">
        <f>SUM(BK287:BK318)</f>
        <v>0</v>
      </c>
    </row>
    <row r="287" spans="1:65" s="2" customFormat="1" ht="16.5" customHeight="1">
      <c r="A287" s="36"/>
      <c r="B287" s="37"/>
      <c r="C287" s="170" t="s">
        <v>561</v>
      </c>
      <c r="D287" s="170" t="s">
        <v>119</v>
      </c>
      <c r="E287" s="171" t="s">
        <v>562</v>
      </c>
      <c r="F287" s="172" t="s">
        <v>563</v>
      </c>
      <c r="G287" s="173" t="s">
        <v>200</v>
      </c>
      <c r="H287" s="174">
        <v>1</v>
      </c>
      <c r="I287" s="175"/>
      <c r="J287" s="176">
        <f>ROUND(I287*H287,2)</f>
        <v>0</v>
      </c>
      <c r="K287" s="172" t="s">
        <v>123</v>
      </c>
      <c r="L287" s="41"/>
      <c r="M287" s="177" t="s">
        <v>19</v>
      </c>
      <c r="N287" s="178" t="s">
        <v>43</v>
      </c>
      <c r="O287" s="66"/>
      <c r="P287" s="179">
        <f>O287*H287</f>
        <v>0</v>
      </c>
      <c r="Q287" s="179">
        <v>0</v>
      </c>
      <c r="R287" s="179">
        <f>Q287*H287</f>
        <v>0</v>
      </c>
      <c r="S287" s="179">
        <v>1E-3</v>
      </c>
      <c r="T287" s="180">
        <f>S287*H287</f>
        <v>1E-3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1" t="s">
        <v>170</v>
      </c>
      <c r="AT287" s="181" t="s">
        <v>119</v>
      </c>
      <c r="AU287" s="181" t="s">
        <v>125</v>
      </c>
      <c r="AY287" s="19" t="s">
        <v>116</v>
      </c>
      <c r="BE287" s="182">
        <f>IF(N287="základní",J287,0)</f>
        <v>0</v>
      </c>
      <c r="BF287" s="182">
        <f>IF(N287="snížená",J287,0)</f>
        <v>0</v>
      </c>
      <c r="BG287" s="182">
        <f>IF(N287="zákl. přenesená",J287,0)</f>
        <v>0</v>
      </c>
      <c r="BH287" s="182">
        <f>IF(N287="sníž. přenesená",J287,0)</f>
        <v>0</v>
      </c>
      <c r="BI287" s="182">
        <f>IF(N287="nulová",J287,0)</f>
        <v>0</v>
      </c>
      <c r="BJ287" s="19" t="s">
        <v>125</v>
      </c>
      <c r="BK287" s="182">
        <f>ROUND(I287*H287,2)</f>
        <v>0</v>
      </c>
      <c r="BL287" s="19" t="s">
        <v>170</v>
      </c>
      <c r="BM287" s="181" t="s">
        <v>564</v>
      </c>
    </row>
    <row r="288" spans="1:65" s="2" customFormat="1" ht="11.25">
      <c r="A288" s="36"/>
      <c r="B288" s="37"/>
      <c r="C288" s="38"/>
      <c r="D288" s="183" t="s">
        <v>127</v>
      </c>
      <c r="E288" s="38"/>
      <c r="F288" s="184" t="s">
        <v>565</v>
      </c>
      <c r="G288" s="38"/>
      <c r="H288" s="38"/>
      <c r="I288" s="185"/>
      <c r="J288" s="38"/>
      <c r="K288" s="38"/>
      <c r="L288" s="41"/>
      <c r="M288" s="186"/>
      <c r="N288" s="18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127</v>
      </c>
      <c r="AU288" s="19" t="s">
        <v>125</v>
      </c>
    </row>
    <row r="289" spans="1:65" s="13" customFormat="1" ht="11.25">
      <c r="B289" s="188"/>
      <c r="C289" s="189"/>
      <c r="D289" s="190" t="s">
        <v>129</v>
      </c>
      <c r="E289" s="191" t="s">
        <v>19</v>
      </c>
      <c r="F289" s="192" t="s">
        <v>566</v>
      </c>
      <c r="G289" s="189"/>
      <c r="H289" s="193">
        <v>1</v>
      </c>
      <c r="I289" s="194"/>
      <c r="J289" s="189"/>
      <c r="K289" s="189"/>
      <c r="L289" s="195"/>
      <c r="M289" s="196"/>
      <c r="N289" s="197"/>
      <c r="O289" s="197"/>
      <c r="P289" s="197"/>
      <c r="Q289" s="197"/>
      <c r="R289" s="197"/>
      <c r="S289" s="197"/>
      <c r="T289" s="198"/>
      <c r="AT289" s="199" t="s">
        <v>129</v>
      </c>
      <c r="AU289" s="199" t="s">
        <v>125</v>
      </c>
      <c r="AV289" s="13" t="s">
        <v>125</v>
      </c>
      <c r="AW289" s="13" t="s">
        <v>33</v>
      </c>
      <c r="AX289" s="13" t="s">
        <v>71</v>
      </c>
      <c r="AY289" s="199" t="s">
        <v>116</v>
      </c>
    </row>
    <row r="290" spans="1:65" s="14" customFormat="1" ht="11.25">
      <c r="B290" s="200"/>
      <c r="C290" s="201"/>
      <c r="D290" s="190" t="s">
        <v>129</v>
      </c>
      <c r="E290" s="202" t="s">
        <v>19</v>
      </c>
      <c r="F290" s="203" t="s">
        <v>157</v>
      </c>
      <c r="G290" s="201"/>
      <c r="H290" s="204">
        <v>1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129</v>
      </c>
      <c r="AU290" s="210" t="s">
        <v>125</v>
      </c>
      <c r="AV290" s="14" t="s">
        <v>124</v>
      </c>
      <c r="AW290" s="14" t="s">
        <v>33</v>
      </c>
      <c r="AX290" s="14" t="s">
        <v>76</v>
      </c>
      <c r="AY290" s="210" t="s">
        <v>116</v>
      </c>
    </row>
    <row r="291" spans="1:65" s="2" customFormat="1" ht="24.2" customHeight="1">
      <c r="A291" s="36"/>
      <c r="B291" s="37"/>
      <c r="C291" s="170" t="s">
        <v>567</v>
      </c>
      <c r="D291" s="170" t="s">
        <v>119</v>
      </c>
      <c r="E291" s="171" t="s">
        <v>568</v>
      </c>
      <c r="F291" s="172" t="s">
        <v>569</v>
      </c>
      <c r="G291" s="173" t="s">
        <v>200</v>
      </c>
      <c r="H291" s="174">
        <v>2</v>
      </c>
      <c r="I291" s="175"/>
      <c r="J291" s="176">
        <f>ROUND(I291*H291,2)</f>
        <v>0</v>
      </c>
      <c r="K291" s="172" t="s">
        <v>123</v>
      </c>
      <c r="L291" s="41"/>
      <c r="M291" s="177" t="s">
        <v>19</v>
      </c>
      <c r="N291" s="178" t="s">
        <v>43</v>
      </c>
      <c r="O291" s="66"/>
      <c r="P291" s="179">
        <f>O291*H291</f>
        <v>0</v>
      </c>
      <c r="Q291" s="179">
        <v>0</v>
      </c>
      <c r="R291" s="179">
        <f>Q291*H291</f>
        <v>0</v>
      </c>
      <c r="S291" s="179">
        <v>0</v>
      </c>
      <c r="T291" s="18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1" t="s">
        <v>170</v>
      </c>
      <c r="AT291" s="181" t="s">
        <v>119</v>
      </c>
      <c r="AU291" s="181" t="s">
        <v>125</v>
      </c>
      <c r="AY291" s="19" t="s">
        <v>116</v>
      </c>
      <c r="BE291" s="182">
        <f>IF(N291="základní",J291,0)</f>
        <v>0</v>
      </c>
      <c r="BF291" s="182">
        <f>IF(N291="snížená",J291,0)</f>
        <v>0</v>
      </c>
      <c r="BG291" s="182">
        <f>IF(N291="zákl. přenesená",J291,0)</f>
        <v>0</v>
      </c>
      <c r="BH291" s="182">
        <f>IF(N291="sníž. přenesená",J291,0)</f>
        <v>0</v>
      </c>
      <c r="BI291" s="182">
        <f>IF(N291="nulová",J291,0)</f>
        <v>0</v>
      </c>
      <c r="BJ291" s="19" t="s">
        <v>125</v>
      </c>
      <c r="BK291" s="182">
        <f>ROUND(I291*H291,2)</f>
        <v>0</v>
      </c>
      <c r="BL291" s="19" t="s">
        <v>170</v>
      </c>
      <c r="BM291" s="181" t="s">
        <v>570</v>
      </c>
    </row>
    <row r="292" spans="1:65" s="2" customFormat="1" ht="11.25">
      <c r="A292" s="36"/>
      <c r="B292" s="37"/>
      <c r="C292" s="38"/>
      <c r="D292" s="183" t="s">
        <v>127</v>
      </c>
      <c r="E292" s="38"/>
      <c r="F292" s="184" t="s">
        <v>571</v>
      </c>
      <c r="G292" s="38"/>
      <c r="H292" s="38"/>
      <c r="I292" s="185"/>
      <c r="J292" s="38"/>
      <c r="K292" s="38"/>
      <c r="L292" s="41"/>
      <c r="M292" s="186"/>
      <c r="N292" s="18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127</v>
      </c>
      <c r="AU292" s="19" t="s">
        <v>125</v>
      </c>
    </row>
    <row r="293" spans="1:65" s="2" customFormat="1" ht="16.5" customHeight="1">
      <c r="A293" s="36"/>
      <c r="B293" s="37"/>
      <c r="C293" s="211" t="s">
        <v>572</v>
      </c>
      <c r="D293" s="211" t="s">
        <v>204</v>
      </c>
      <c r="E293" s="212" t="s">
        <v>573</v>
      </c>
      <c r="F293" s="213" t="s">
        <v>574</v>
      </c>
      <c r="G293" s="214" t="s">
        <v>200</v>
      </c>
      <c r="H293" s="215">
        <v>1</v>
      </c>
      <c r="I293" s="216"/>
      <c r="J293" s="217">
        <f>ROUND(I293*H293,2)</f>
        <v>0</v>
      </c>
      <c r="K293" s="213" t="s">
        <v>123</v>
      </c>
      <c r="L293" s="218"/>
      <c r="M293" s="219" t="s">
        <v>19</v>
      </c>
      <c r="N293" s="220" t="s">
        <v>43</v>
      </c>
      <c r="O293" s="66"/>
      <c r="P293" s="179">
        <f>O293*H293</f>
        <v>0</v>
      </c>
      <c r="Q293" s="179">
        <v>1.6E-2</v>
      </c>
      <c r="R293" s="179">
        <f>Q293*H293</f>
        <v>1.6E-2</v>
      </c>
      <c r="S293" s="179">
        <v>0</v>
      </c>
      <c r="T293" s="18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1" t="s">
        <v>308</v>
      </c>
      <c r="AT293" s="181" t="s">
        <v>204</v>
      </c>
      <c r="AU293" s="181" t="s">
        <v>125</v>
      </c>
      <c r="AY293" s="19" t="s">
        <v>116</v>
      </c>
      <c r="BE293" s="182">
        <f>IF(N293="základní",J293,0)</f>
        <v>0</v>
      </c>
      <c r="BF293" s="182">
        <f>IF(N293="snížená",J293,0)</f>
        <v>0</v>
      </c>
      <c r="BG293" s="182">
        <f>IF(N293="zákl. přenesená",J293,0)</f>
        <v>0</v>
      </c>
      <c r="BH293" s="182">
        <f>IF(N293="sníž. přenesená",J293,0)</f>
        <v>0</v>
      </c>
      <c r="BI293" s="182">
        <f>IF(N293="nulová",J293,0)</f>
        <v>0</v>
      </c>
      <c r="BJ293" s="19" t="s">
        <v>125</v>
      </c>
      <c r="BK293" s="182">
        <f>ROUND(I293*H293,2)</f>
        <v>0</v>
      </c>
      <c r="BL293" s="19" t="s">
        <v>170</v>
      </c>
      <c r="BM293" s="181" t="s">
        <v>575</v>
      </c>
    </row>
    <row r="294" spans="1:65" s="2" customFormat="1" ht="16.5" customHeight="1">
      <c r="A294" s="36"/>
      <c r="B294" s="37"/>
      <c r="C294" s="211" t="s">
        <v>576</v>
      </c>
      <c r="D294" s="211" t="s">
        <v>204</v>
      </c>
      <c r="E294" s="212" t="s">
        <v>577</v>
      </c>
      <c r="F294" s="213" t="s">
        <v>578</v>
      </c>
      <c r="G294" s="214" t="s">
        <v>200</v>
      </c>
      <c r="H294" s="215">
        <v>1</v>
      </c>
      <c r="I294" s="216"/>
      <c r="J294" s="217">
        <f>ROUND(I294*H294,2)</f>
        <v>0</v>
      </c>
      <c r="K294" s="213" t="s">
        <v>123</v>
      </c>
      <c r="L294" s="218"/>
      <c r="M294" s="219" t="s">
        <v>19</v>
      </c>
      <c r="N294" s="220" t="s">
        <v>43</v>
      </c>
      <c r="O294" s="66"/>
      <c r="P294" s="179">
        <f>O294*H294</f>
        <v>0</v>
      </c>
      <c r="Q294" s="179">
        <v>0.02</v>
      </c>
      <c r="R294" s="179">
        <f>Q294*H294</f>
        <v>0.02</v>
      </c>
      <c r="S294" s="179">
        <v>0</v>
      </c>
      <c r="T294" s="18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1" t="s">
        <v>308</v>
      </c>
      <c r="AT294" s="181" t="s">
        <v>204</v>
      </c>
      <c r="AU294" s="181" t="s">
        <v>125</v>
      </c>
      <c r="AY294" s="19" t="s">
        <v>116</v>
      </c>
      <c r="BE294" s="182">
        <f>IF(N294="základní",J294,0)</f>
        <v>0</v>
      </c>
      <c r="BF294" s="182">
        <f>IF(N294="snížená",J294,0)</f>
        <v>0</v>
      </c>
      <c r="BG294" s="182">
        <f>IF(N294="zákl. přenesená",J294,0)</f>
        <v>0</v>
      </c>
      <c r="BH294" s="182">
        <f>IF(N294="sníž. přenesená",J294,0)</f>
        <v>0</v>
      </c>
      <c r="BI294" s="182">
        <f>IF(N294="nulová",J294,0)</f>
        <v>0</v>
      </c>
      <c r="BJ294" s="19" t="s">
        <v>125</v>
      </c>
      <c r="BK294" s="182">
        <f>ROUND(I294*H294,2)</f>
        <v>0</v>
      </c>
      <c r="BL294" s="19" t="s">
        <v>170</v>
      </c>
      <c r="BM294" s="181" t="s">
        <v>579</v>
      </c>
    </row>
    <row r="295" spans="1:65" s="2" customFormat="1" ht="16.5" customHeight="1">
      <c r="A295" s="36"/>
      <c r="B295" s="37"/>
      <c r="C295" s="211" t="s">
        <v>580</v>
      </c>
      <c r="D295" s="211" t="s">
        <v>204</v>
      </c>
      <c r="E295" s="212" t="s">
        <v>581</v>
      </c>
      <c r="F295" s="213" t="s">
        <v>582</v>
      </c>
      <c r="G295" s="214" t="s">
        <v>200</v>
      </c>
      <c r="H295" s="215">
        <v>2</v>
      </c>
      <c r="I295" s="216"/>
      <c r="J295" s="217">
        <f>ROUND(I295*H295,2)</f>
        <v>0</v>
      </c>
      <c r="K295" s="213" t="s">
        <v>19</v>
      </c>
      <c r="L295" s="218"/>
      <c r="M295" s="219" t="s">
        <v>19</v>
      </c>
      <c r="N295" s="220" t="s">
        <v>43</v>
      </c>
      <c r="O295" s="66"/>
      <c r="P295" s="179">
        <f>O295*H295</f>
        <v>0</v>
      </c>
      <c r="Q295" s="179">
        <v>1.1999999999999999E-3</v>
      </c>
      <c r="R295" s="179">
        <f>Q295*H295</f>
        <v>2.3999999999999998E-3</v>
      </c>
      <c r="S295" s="179">
        <v>0</v>
      </c>
      <c r="T295" s="18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1" t="s">
        <v>308</v>
      </c>
      <c r="AT295" s="181" t="s">
        <v>204</v>
      </c>
      <c r="AU295" s="181" t="s">
        <v>125</v>
      </c>
      <c r="AY295" s="19" t="s">
        <v>116</v>
      </c>
      <c r="BE295" s="182">
        <f>IF(N295="základní",J295,0)</f>
        <v>0</v>
      </c>
      <c r="BF295" s="182">
        <f>IF(N295="snížená",J295,0)</f>
        <v>0</v>
      </c>
      <c r="BG295" s="182">
        <f>IF(N295="zákl. přenesená",J295,0)</f>
        <v>0</v>
      </c>
      <c r="BH295" s="182">
        <f>IF(N295="sníž. přenesená",J295,0)</f>
        <v>0</v>
      </c>
      <c r="BI295" s="182">
        <f>IF(N295="nulová",J295,0)</f>
        <v>0</v>
      </c>
      <c r="BJ295" s="19" t="s">
        <v>125</v>
      </c>
      <c r="BK295" s="182">
        <f>ROUND(I295*H295,2)</f>
        <v>0</v>
      </c>
      <c r="BL295" s="19" t="s">
        <v>170</v>
      </c>
      <c r="BM295" s="181" t="s">
        <v>583</v>
      </c>
    </row>
    <row r="296" spans="1:65" s="2" customFormat="1" ht="24.2" customHeight="1">
      <c r="A296" s="36"/>
      <c r="B296" s="37"/>
      <c r="C296" s="170" t="s">
        <v>584</v>
      </c>
      <c r="D296" s="170" t="s">
        <v>119</v>
      </c>
      <c r="E296" s="171" t="s">
        <v>585</v>
      </c>
      <c r="F296" s="172" t="s">
        <v>586</v>
      </c>
      <c r="G296" s="173" t="s">
        <v>200</v>
      </c>
      <c r="H296" s="174">
        <v>1</v>
      </c>
      <c r="I296" s="175"/>
      <c r="J296" s="176">
        <f>ROUND(I296*H296,2)</f>
        <v>0</v>
      </c>
      <c r="K296" s="172" t="s">
        <v>123</v>
      </c>
      <c r="L296" s="41"/>
      <c r="M296" s="177" t="s">
        <v>19</v>
      </c>
      <c r="N296" s="178" t="s">
        <v>43</v>
      </c>
      <c r="O296" s="66"/>
      <c r="P296" s="179">
        <f>O296*H296</f>
        <v>0</v>
      </c>
      <c r="Q296" s="179">
        <v>0</v>
      </c>
      <c r="R296" s="179">
        <f>Q296*H296</f>
        <v>0</v>
      </c>
      <c r="S296" s="179">
        <v>0</v>
      </c>
      <c r="T296" s="18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1" t="s">
        <v>170</v>
      </c>
      <c r="AT296" s="181" t="s">
        <v>119</v>
      </c>
      <c r="AU296" s="181" t="s">
        <v>125</v>
      </c>
      <c r="AY296" s="19" t="s">
        <v>116</v>
      </c>
      <c r="BE296" s="182">
        <f>IF(N296="základní",J296,0)</f>
        <v>0</v>
      </c>
      <c r="BF296" s="182">
        <f>IF(N296="snížená",J296,0)</f>
        <v>0</v>
      </c>
      <c r="BG296" s="182">
        <f>IF(N296="zákl. přenesená",J296,0)</f>
        <v>0</v>
      </c>
      <c r="BH296" s="182">
        <f>IF(N296="sníž. přenesená",J296,0)</f>
        <v>0</v>
      </c>
      <c r="BI296" s="182">
        <f>IF(N296="nulová",J296,0)</f>
        <v>0</v>
      </c>
      <c r="BJ296" s="19" t="s">
        <v>125</v>
      </c>
      <c r="BK296" s="182">
        <f>ROUND(I296*H296,2)</f>
        <v>0</v>
      </c>
      <c r="BL296" s="19" t="s">
        <v>170</v>
      </c>
      <c r="BM296" s="181" t="s">
        <v>587</v>
      </c>
    </row>
    <row r="297" spans="1:65" s="2" customFormat="1" ht="11.25">
      <c r="A297" s="36"/>
      <c r="B297" s="37"/>
      <c r="C297" s="38"/>
      <c r="D297" s="183" t="s">
        <v>127</v>
      </c>
      <c r="E297" s="38"/>
      <c r="F297" s="184" t="s">
        <v>588</v>
      </c>
      <c r="G297" s="38"/>
      <c r="H297" s="38"/>
      <c r="I297" s="185"/>
      <c r="J297" s="38"/>
      <c r="K297" s="38"/>
      <c r="L297" s="41"/>
      <c r="M297" s="186"/>
      <c r="N297" s="18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127</v>
      </c>
      <c r="AU297" s="19" t="s">
        <v>125</v>
      </c>
    </row>
    <row r="298" spans="1:65" s="2" customFormat="1" ht="16.5" customHeight="1">
      <c r="A298" s="36"/>
      <c r="B298" s="37"/>
      <c r="C298" s="211" t="s">
        <v>589</v>
      </c>
      <c r="D298" s="211" t="s">
        <v>204</v>
      </c>
      <c r="E298" s="212" t="s">
        <v>590</v>
      </c>
      <c r="F298" s="213" t="s">
        <v>591</v>
      </c>
      <c r="G298" s="214" t="s">
        <v>200</v>
      </c>
      <c r="H298" s="215">
        <v>1</v>
      </c>
      <c r="I298" s="216"/>
      <c r="J298" s="217">
        <f>ROUND(I298*H298,2)</f>
        <v>0</v>
      </c>
      <c r="K298" s="213" t="s">
        <v>123</v>
      </c>
      <c r="L298" s="218"/>
      <c r="M298" s="219" t="s">
        <v>19</v>
      </c>
      <c r="N298" s="220" t="s">
        <v>43</v>
      </c>
      <c r="O298" s="66"/>
      <c r="P298" s="179">
        <f>O298*H298</f>
        <v>0</v>
      </c>
      <c r="Q298" s="179">
        <v>1.95E-2</v>
      </c>
      <c r="R298" s="179">
        <f>Q298*H298</f>
        <v>1.95E-2</v>
      </c>
      <c r="S298" s="179">
        <v>0</v>
      </c>
      <c r="T298" s="18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1" t="s">
        <v>308</v>
      </c>
      <c r="AT298" s="181" t="s">
        <v>204</v>
      </c>
      <c r="AU298" s="181" t="s">
        <v>125</v>
      </c>
      <c r="AY298" s="19" t="s">
        <v>116</v>
      </c>
      <c r="BE298" s="182">
        <f>IF(N298="základní",J298,0)</f>
        <v>0</v>
      </c>
      <c r="BF298" s="182">
        <f>IF(N298="snížená",J298,0)</f>
        <v>0</v>
      </c>
      <c r="BG298" s="182">
        <f>IF(N298="zákl. přenesená",J298,0)</f>
        <v>0</v>
      </c>
      <c r="BH298" s="182">
        <f>IF(N298="sníž. přenesená",J298,0)</f>
        <v>0</v>
      </c>
      <c r="BI298" s="182">
        <f>IF(N298="nulová",J298,0)</f>
        <v>0</v>
      </c>
      <c r="BJ298" s="19" t="s">
        <v>125</v>
      </c>
      <c r="BK298" s="182">
        <f>ROUND(I298*H298,2)</f>
        <v>0</v>
      </c>
      <c r="BL298" s="19" t="s">
        <v>170</v>
      </c>
      <c r="BM298" s="181" t="s">
        <v>592</v>
      </c>
    </row>
    <row r="299" spans="1:65" s="2" customFormat="1" ht="16.5" customHeight="1">
      <c r="A299" s="36"/>
      <c r="B299" s="37"/>
      <c r="C299" s="211" t="s">
        <v>593</v>
      </c>
      <c r="D299" s="211" t="s">
        <v>204</v>
      </c>
      <c r="E299" s="212" t="s">
        <v>594</v>
      </c>
      <c r="F299" s="213" t="s">
        <v>595</v>
      </c>
      <c r="G299" s="214" t="s">
        <v>200</v>
      </c>
      <c r="H299" s="215">
        <v>1</v>
      </c>
      <c r="I299" s="216"/>
      <c r="J299" s="217">
        <f>ROUND(I299*H299,2)</f>
        <v>0</v>
      </c>
      <c r="K299" s="213" t="s">
        <v>123</v>
      </c>
      <c r="L299" s="218"/>
      <c r="M299" s="219" t="s">
        <v>19</v>
      </c>
      <c r="N299" s="220" t="s">
        <v>43</v>
      </c>
      <c r="O299" s="66"/>
      <c r="P299" s="179">
        <f>O299*H299</f>
        <v>0</v>
      </c>
      <c r="Q299" s="179">
        <v>2.2000000000000001E-3</v>
      </c>
      <c r="R299" s="179">
        <f>Q299*H299</f>
        <v>2.2000000000000001E-3</v>
      </c>
      <c r="S299" s="179">
        <v>0</v>
      </c>
      <c r="T299" s="18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1" t="s">
        <v>308</v>
      </c>
      <c r="AT299" s="181" t="s">
        <v>204</v>
      </c>
      <c r="AU299" s="181" t="s">
        <v>125</v>
      </c>
      <c r="AY299" s="19" t="s">
        <v>116</v>
      </c>
      <c r="BE299" s="182">
        <f>IF(N299="základní",J299,0)</f>
        <v>0</v>
      </c>
      <c r="BF299" s="182">
        <f>IF(N299="snížená",J299,0)</f>
        <v>0</v>
      </c>
      <c r="BG299" s="182">
        <f>IF(N299="zákl. přenesená",J299,0)</f>
        <v>0</v>
      </c>
      <c r="BH299" s="182">
        <f>IF(N299="sníž. přenesená",J299,0)</f>
        <v>0</v>
      </c>
      <c r="BI299" s="182">
        <f>IF(N299="nulová",J299,0)</f>
        <v>0</v>
      </c>
      <c r="BJ299" s="19" t="s">
        <v>125</v>
      </c>
      <c r="BK299" s="182">
        <f>ROUND(I299*H299,2)</f>
        <v>0</v>
      </c>
      <c r="BL299" s="19" t="s">
        <v>170</v>
      </c>
      <c r="BM299" s="181" t="s">
        <v>596</v>
      </c>
    </row>
    <row r="300" spans="1:65" s="2" customFormat="1" ht="16.5" customHeight="1">
      <c r="A300" s="36"/>
      <c r="B300" s="37"/>
      <c r="C300" s="211" t="s">
        <v>597</v>
      </c>
      <c r="D300" s="211" t="s">
        <v>204</v>
      </c>
      <c r="E300" s="212" t="s">
        <v>598</v>
      </c>
      <c r="F300" s="213" t="s">
        <v>599</v>
      </c>
      <c r="G300" s="214" t="s">
        <v>200</v>
      </c>
      <c r="H300" s="215">
        <v>1</v>
      </c>
      <c r="I300" s="216"/>
      <c r="J300" s="217">
        <f>ROUND(I300*H300,2)</f>
        <v>0</v>
      </c>
      <c r="K300" s="213" t="s">
        <v>123</v>
      </c>
      <c r="L300" s="218"/>
      <c r="M300" s="219" t="s">
        <v>19</v>
      </c>
      <c r="N300" s="220" t="s">
        <v>43</v>
      </c>
      <c r="O300" s="66"/>
      <c r="P300" s="179">
        <f>O300*H300</f>
        <v>0</v>
      </c>
      <c r="Q300" s="179">
        <v>1.4999999999999999E-4</v>
      </c>
      <c r="R300" s="179">
        <f>Q300*H300</f>
        <v>1.4999999999999999E-4</v>
      </c>
      <c r="S300" s="179">
        <v>0</v>
      </c>
      <c r="T300" s="18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1" t="s">
        <v>308</v>
      </c>
      <c r="AT300" s="181" t="s">
        <v>204</v>
      </c>
      <c r="AU300" s="181" t="s">
        <v>125</v>
      </c>
      <c r="AY300" s="19" t="s">
        <v>116</v>
      </c>
      <c r="BE300" s="182">
        <f>IF(N300="základní",J300,0)</f>
        <v>0</v>
      </c>
      <c r="BF300" s="182">
        <f>IF(N300="snížená",J300,0)</f>
        <v>0</v>
      </c>
      <c r="BG300" s="182">
        <f>IF(N300="zákl. přenesená",J300,0)</f>
        <v>0</v>
      </c>
      <c r="BH300" s="182">
        <f>IF(N300="sníž. přenesená",J300,0)</f>
        <v>0</v>
      </c>
      <c r="BI300" s="182">
        <f>IF(N300="nulová",J300,0)</f>
        <v>0</v>
      </c>
      <c r="BJ300" s="19" t="s">
        <v>125</v>
      </c>
      <c r="BK300" s="182">
        <f>ROUND(I300*H300,2)</f>
        <v>0</v>
      </c>
      <c r="BL300" s="19" t="s">
        <v>170</v>
      </c>
      <c r="BM300" s="181" t="s">
        <v>600</v>
      </c>
    </row>
    <row r="301" spans="1:65" s="2" customFormat="1" ht="16.5" customHeight="1">
      <c r="A301" s="36"/>
      <c r="B301" s="37"/>
      <c r="C301" s="211" t="s">
        <v>601</v>
      </c>
      <c r="D301" s="211" t="s">
        <v>204</v>
      </c>
      <c r="E301" s="212" t="s">
        <v>602</v>
      </c>
      <c r="F301" s="213" t="s">
        <v>603</v>
      </c>
      <c r="G301" s="214" t="s">
        <v>200</v>
      </c>
      <c r="H301" s="215">
        <v>1</v>
      </c>
      <c r="I301" s="216"/>
      <c r="J301" s="217">
        <f>ROUND(I301*H301,2)</f>
        <v>0</v>
      </c>
      <c r="K301" s="213" t="s">
        <v>123</v>
      </c>
      <c r="L301" s="218"/>
      <c r="M301" s="219" t="s">
        <v>19</v>
      </c>
      <c r="N301" s="220" t="s">
        <v>43</v>
      </c>
      <c r="O301" s="66"/>
      <c r="P301" s="179">
        <f>O301*H301</f>
        <v>0</v>
      </c>
      <c r="Q301" s="179">
        <v>2.0000000000000001E-4</v>
      </c>
      <c r="R301" s="179">
        <f>Q301*H301</f>
        <v>2.0000000000000001E-4</v>
      </c>
      <c r="S301" s="179">
        <v>0</v>
      </c>
      <c r="T301" s="18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1" t="s">
        <v>308</v>
      </c>
      <c r="AT301" s="181" t="s">
        <v>204</v>
      </c>
      <c r="AU301" s="181" t="s">
        <v>125</v>
      </c>
      <c r="AY301" s="19" t="s">
        <v>116</v>
      </c>
      <c r="BE301" s="182">
        <f>IF(N301="základní",J301,0)</f>
        <v>0</v>
      </c>
      <c r="BF301" s="182">
        <f>IF(N301="snížená",J301,0)</f>
        <v>0</v>
      </c>
      <c r="BG301" s="182">
        <f>IF(N301="zákl. přenesená",J301,0)</f>
        <v>0</v>
      </c>
      <c r="BH301" s="182">
        <f>IF(N301="sníž. přenesená",J301,0)</f>
        <v>0</v>
      </c>
      <c r="BI301" s="182">
        <f>IF(N301="nulová",J301,0)</f>
        <v>0</v>
      </c>
      <c r="BJ301" s="19" t="s">
        <v>125</v>
      </c>
      <c r="BK301" s="182">
        <f>ROUND(I301*H301,2)</f>
        <v>0</v>
      </c>
      <c r="BL301" s="19" t="s">
        <v>170</v>
      </c>
      <c r="BM301" s="181" t="s">
        <v>604</v>
      </c>
    </row>
    <row r="302" spans="1:65" s="2" customFormat="1" ht="16.5" customHeight="1">
      <c r="A302" s="36"/>
      <c r="B302" s="37"/>
      <c r="C302" s="170" t="s">
        <v>605</v>
      </c>
      <c r="D302" s="170" t="s">
        <v>119</v>
      </c>
      <c r="E302" s="171" t="s">
        <v>606</v>
      </c>
      <c r="F302" s="172" t="s">
        <v>607</v>
      </c>
      <c r="G302" s="173" t="s">
        <v>200</v>
      </c>
      <c r="H302" s="174">
        <v>2</v>
      </c>
      <c r="I302" s="175"/>
      <c r="J302" s="176">
        <f>ROUND(I302*H302,2)</f>
        <v>0</v>
      </c>
      <c r="K302" s="172" t="s">
        <v>123</v>
      </c>
      <c r="L302" s="41"/>
      <c r="M302" s="177" t="s">
        <v>19</v>
      </c>
      <c r="N302" s="178" t="s">
        <v>43</v>
      </c>
      <c r="O302" s="66"/>
      <c r="P302" s="179">
        <f>O302*H302</f>
        <v>0</v>
      </c>
      <c r="Q302" s="179">
        <v>0</v>
      </c>
      <c r="R302" s="179">
        <f>Q302*H302</f>
        <v>0</v>
      </c>
      <c r="S302" s="179">
        <v>2.4E-2</v>
      </c>
      <c r="T302" s="180">
        <f>S302*H302</f>
        <v>4.8000000000000001E-2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1" t="s">
        <v>170</v>
      </c>
      <c r="AT302" s="181" t="s">
        <v>119</v>
      </c>
      <c r="AU302" s="181" t="s">
        <v>125</v>
      </c>
      <c r="AY302" s="19" t="s">
        <v>116</v>
      </c>
      <c r="BE302" s="182">
        <f>IF(N302="základní",J302,0)</f>
        <v>0</v>
      </c>
      <c r="BF302" s="182">
        <f>IF(N302="snížená",J302,0)</f>
        <v>0</v>
      </c>
      <c r="BG302" s="182">
        <f>IF(N302="zákl. přenesená",J302,0)</f>
        <v>0</v>
      </c>
      <c r="BH302" s="182">
        <f>IF(N302="sníž. přenesená",J302,0)</f>
        <v>0</v>
      </c>
      <c r="BI302" s="182">
        <f>IF(N302="nulová",J302,0)</f>
        <v>0</v>
      </c>
      <c r="BJ302" s="19" t="s">
        <v>125</v>
      </c>
      <c r="BK302" s="182">
        <f>ROUND(I302*H302,2)</f>
        <v>0</v>
      </c>
      <c r="BL302" s="19" t="s">
        <v>170</v>
      </c>
      <c r="BM302" s="181" t="s">
        <v>608</v>
      </c>
    </row>
    <row r="303" spans="1:65" s="2" customFormat="1" ht="11.25">
      <c r="A303" s="36"/>
      <c r="B303" s="37"/>
      <c r="C303" s="38"/>
      <c r="D303" s="183" t="s">
        <v>127</v>
      </c>
      <c r="E303" s="38"/>
      <c r="F303" s="184" t="s">
        <v>609</v>
      </c>
      <c r="G303" s="38"/>
      <c r="H303" s="38"/>
      <c r="I303" s="185"/>
      <c r="J303" s="38"/>
      <c r="K303" s="38"/>
      <c r="L303" s="41"/>
      <c r="M303" s="186"/>
      <c r="N303" s="18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127</v>
      </c>
      <c r="AU303" s="19" t="s">
        <v>125</v>
      </c>
    </row>
    <row r="304" spans="1:65" s="2" customFormat="1" ht="16.5" customHeight="1">
      <c r="A304" s="36"/>
      <c r="B304" s="37"/>
      <c r="C304" s="170" t="s">
        <v>610</v>
      </c>
      <c r="D304" s="170" t="s">
        <v>119</v>
      </c>
      <c r="E304" s="171" t="s">
        <v>611</v>
      </c>
      <c r="F304" s="172" t="s">
        <v>612</v>
      </c>
      <c r="G304" s="173" t="s">
        <v>200</v>
      </c>
      <c r="H304" s="174">
        <v>1</v>
      </c>
      <c r="I304" s="175"/>
      <c r="J304" s="176">
        <f>ROUND(I304*H304,2)</f>
        <v>0</v>
      </c>
      <c r="K304" s="172" t="s">
        <v>123</v>
      </c>
      <c r="L304" s="41"/>
      <c r="M304" s="177" t="s">
        <v>19</v>
      </c>
      <c r="N304" s="178" t="s">
        <v>43</v>
      </c>
      <c r="O304" s="66"/>
      <c r="P304" s="179">
        <f>O304*H304</f>
        <v>0</v>
      </c>
      <c r="Q304" s="179">
        <v>0</v>
      </c>
      <c r="R304" s="179">
        <f>Q304*H304</f>
        <v>0</v>
      </c>
      <c r="S304" s="179">
        <v>0</v>
      </c>
      <c r="T304" s="18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1" t="s">
        <v>170</v>
      </c>
      <c r="AT304" s="181" t="s">
        <v>119</v>
      </c>
      <c r="AU304" s="181" t="s">
        <v>125</v>
      </c>
      <c r="AY304" s="19" t="s">
        <v>116</v>
      </c>
      <c r="BE304" s="182">
        <f>IF(N304="základní",J304,0)</f>
        <v>0</v>
      </c>
      <c r="BF304" s="182">
        <f>IF(N304="snížená",J304,0)</f>
        <v>0</v>
      </c>
      <c r="BG304" s="182">
        <f>IF(N304="zákl. přenesená",J304,0)</f>
        <v>0</v>
      </c>
      <c r="BH304" s="182">
        <f>IF(N304="sníž. přenesená",J304,0)</f>
        <v>0</v>
      </c>
      <c r="BI304" s="182">
        <f>IF(N304="nulová",J304,0)</f>
        <v>0</v>
      </c>
      <c r="BJ304" s="19" t="s">
        <v>125</v>
      </c>
      <c r="BK304" s="182">
        <f>ROUND(I304*H304,2)</f>
        <v>0</v>
      </c>
      <c r="BL304" s="19" t="s">
        <v>170</v>
      </c>
      <c r="BM304" s="181" t="s">
        <v>613</v>
      </c>
    </row>
    <row r="305" spans="1:65" s="2" customFormat="1" ht="11.25">
      <c r="A305" s="36"/>
      <c r="B305" s="37"/>
      <c r="C305" s="38"/>
      <c r="D305" s="183" t="s">
        <v>127</v>
      </c>
      <c r="E305" s="38"/>
      <c r="F305" s="184" t="s">
        <v>614</v>
      </c>
      <c r="G305" s="38"/>
      <c r="H305" s="38"/>
      <c r="I305" s="185"/>
      <c r="J305" s="38"/>
      <c r="K305" s="38"/>
      <c r="L305" s="41"/>
      <c r="M305" s="186"/>
      <c r="N305" s="18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127</v>
      </c>
      <c r="AU305" s="19" t="s">
        <v>125</v>
      </c>
    </row>
    <row r="306" spans="1:65" s="2" customFormat="1" ht="16.5" customHeight="1">
      <c r="A306" s="36"/>
      <c r="B306" s="37"/>
      <c r="C306" s="211" t="s">
        <v>615</v>
      </c>
      <c r="D306" s="211" t="s">
        <v>204</v>
      </c>
      <c r="E306" s="212" t="s">
        <v>616</v>
      </c>
      <c r="F306" s="213" t="s">
        <v>617</v>
      </c>
      <c r="G306" s="214" t="s">
        <v>200</v>
      </c>
      <c r="H306" s="215">
        <v>1</v>
      </c>
      <c r="I306" s="216"/>
      <c r="J306" s="217">
        <f>ROUND(I306*H306,2)</f>
        <v>0</v>
      </c>
      <c r="K306" s="213" t="s">
        <v>123</v>
      </c>
      <c r="L306" s="218"/>
      <c r="M306" s="219" t="s">
        <v>19</v>
      </c>
      <c r="N306" s="220" t="s">
        <v>43</v>
      </c>
      <c r="O306" s="66"/>
      <c r="P306" s="179">
        <f>O306*H306</f>
        <v>0</v>
      </c>
      <c r="Q306" s="179">
        <v>1.23E-3</v>
      </c>
      <c r="R306" s="179">
        <f>Q306*H306</f>
        <v>1.23E-3</v>
      </c>
      <c r="S306" s="179">
        <v>0</v>
      </c>
      <c r="T306" s="18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1" t="s">
        <v>308</v>
      </c>
      <c r="AT306" s="181" t="s">
        <v>204</v>
      </c>
      <c r="AU306" s="181" t="s">
        <v>125</v>
      </c>
      <c r="AY306" s="19" t="s">
        <v>116</v>
      </c>
      <c r="BE306" s="182">
        <f>IF(N306="základní",J306,0)</f>
        <v>0</v>
      </c>
      <c r="BF306" s="182">
        <f>IF(N306="snížená",J306,0)</f>
        <v>0</v>
      </c>
      <c r="BG306" s="182">
        <f>IF(N306="zákl. přenesená",J306,0)</f>
        <v>0</v>
      </c>
      <c r="BH306" s="182">
        <f>IF(N306="sníž. přenesená",J306,0)</f>
        <v>0</v>
      </c>
      <c r="BI306" s="182">
        <f>IF(N306="nulová",J306,0)</f>
        <v>0</v>
      </c>
      <c r="BJ306" s="19" t="s">
        <v>125</v>
      </c>
      <c r="BK306" s="182">
        <f>ROUND(I306*H306,2)</f>
        <v>0</v>
      </c>
      <c r="BL306" s="19" t="s">
        <v>170</v>
      </c>
      <c r="BM306" s="181" t="s">
        <v>618</v>
      </c>
    </row>
    <row r="307" spans="1:65" s="2" customFormat="1" ht="24.2" customHeight="1">
      <c r="A307" s="36"/>
      <c r="B307" s="37"/>
      <c r="C307" s="170" t="s">
        <v>619</v>
      </c>
      <c r="D307" s="170" t="s">
        <v>119</v>
      </c>
      <c r="E307" s="171" t="s">
        <v>620</v>
      </c>
      <c r="F307" s="172" t="s">
        <v>621</v>
      </c>
      <c r="G307" s="173" t="s">
        <v>200</v>
      </c>
      <c r="H307" s="174">
        <v>1</v>
      </c>
      <c r="I307" s="175"/>
      <c r="J307" s="176">
        <f>ROUND(I307*H307,2)</f>
        <v>0</v>
      </c>
      <c r="K307" s="172" t="s">
        <v>123</v>
      </c>
      <c r="L307" s="41"/>
      <c r="M307" s="177" t="s">
        <v>19</v>
      </c>
      <c r="N307" s="178" t="s">
        <v>43</v>
      </c>
      <c r="O307" s="66"/>
      <c r="P307" s="179">
        <f>O307*H307</f>
        <v>0</v>
      </c>
      <c r="Q307" s="179">
        <v>0</v>
      </c>
      <c r="R307" s="179">
        <f>Q307*H307</f>
        <v>0</v>
      </c>
      <c r="S307" s="179">
        <v>0.16600000000000001</v>
      </c>
      <c r="T307" s="180">
        <f>S307*H307</f>
        <v>0.16600000000000001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1" t="s">
        <v>170</v>
      </c>
      <c r="AT307" s="181" t="s">
        <v>119</v>
      </c>
      <c r="AU307" s="181" t="s">
        <v>125</v>
      </c>
      <c r="AY307" s="19" t="s">
        <v>116</v>
      </c>
      <c r="BE307" s="182">
        <f>IF(N307="základní",J307,0)</f>
        <v>0</v>
      </c>
      <c r="BF307" s="182">
        <f>IF(N307="snížená",J307,0)</f>
        <v>0</v>
      </c>
      <c r="BG307" s="182">
        <f>IF(N307="zákl. přenesená",J307,0)</f>
        <v>0</v>
      </c>
      <c r="BH307" s="182">
        <f>IF(N307="sníž. přenesená",J307,0)</f>
        <v>0</v>
      </c>
      <c r="BI307" s="182">
        <f>IF(N307="nulová",J307,0)</f>
        <v>0</v>
      </c>
      <c r="BJ307" s="19" t="s">
        <v>125</v>
      </c>
      <c r="BK307" s="182">
        <f>ROUND(I307*H307,2)</f>
        <v>0</v>
      </c>
      <c r="BL307" s="19" t="s">
        <v>170</v>
      </c>
      <c r="BM307" s="181" t="s">
        <v>622</v>
      </c>
    </row>
    <row r="308" spans="1:65" s="2" customFormat="1" ht="11.25">
      <c r="A308" s="36"/>
      <c r="B308" s="37"/>
      <c r="C308" s="38"/>
      <c r="D308" s="183" t="s">
        <v>127</v>
      </c>
      <c r="E308" s="38"/>
      <c r="F308" s="184" t="s">
        <v>623</v>
      </c>
      <c r="G308" s="38"/>
      <c r="H308" s="38"/>
      <c r="I308" s="185"/>
      <c r="J308" s="38"/>
      <c r="K308" s="38"/>
      <c r="L308" s="41"/>
      <c r="M308" s="186"/>
      <c r="N308" s="18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127</v>
      </c>
      <c r="AU308" s="19" t="s">
        <v>125</v>
      </c>
    </row>
    <row r="309" spans="1:65" s="2" customFormat="1" ht="16.5" customHeight="1">
      <c r="A309" s="36"/>
      <c r="B309" s="37"/>
      <c r="C309" s="170" t="s">
        <v>624</v>
      </c>
      <c r="D309" s="170" t="s">
        <v>119</v>
      </c>
      <c r="E309" s="171" t="s">
        <v>625</v>
      </c>
      <c r="F309" s="172" t="s">
        <v>626</v>
      </c>
      <c r="G309" s="173" t="s">
        <v>200</v>
      </c>
      <c r="H309" s="174">
        <v>2</v>
      </c>
      <c r="I309" s="175"/>
      <c r="J309" s="176">
        <f>ROUND(I309*H309,2)</f>
        <v>0</v>
      </c>
      <c r="K309" s="172" t="s">
        <v>123</v>
      </c>
      <c r="L309" s="41"/>
      <c r="M309" s="177" t="s">
        <v>19</v>
      </c>
      <c r="N309" s="178" t="s">
        <v>43</v>
      </c>
      <c r="O309" s="66"/>
      <c r="P309" s="179">
        <f>O309*H309</f>
        <v>0</v>
      </c>
      <c r="Q309" s="179">
        <v>0</v>
      </c>
      <c r="R309" s="179">
        <f>Q309*H309</f>
        <v>0</v>
      </c>
      <c r="S309" s="179">
        <v>8.8099999999999998E-2</v>
      </c>
      <c r="T309" s="180">
        <f>S309*H309</f>
        <v>0.1762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1" t="s">
        <v>124</v>
      </c>
      <c r="AT309" s="181" t="s">
        <v>119</v>
      </c>
      <c r="AU309" s="181" t="s">
        <v>125</v>
      </c>
      <c r="AY309" s="19" t="s">
        <v>116</v>
      </c>
      <c r="BE309" s="182">
        <f>IF(N309="základní",J309,0)</f>
        <v>0</v>
      </c>
      <c r="BF309" s="182">
        <f>IF(N309="snížená",J309,0)</f>
        <v>0</v>
      </c>
      <c r="BG309" s="182">
        <f>IF(N309="zákl. přenesená",J309,0)</f>
        <v>0</v>
      </c>
      <c r="BH309" s="182">
        <f>IF(N309="sníž. přenesená",J309,0)</f>
        <v>0</v>
      </c>
      <c r="BI309" s="182">
        <f>IF(N309="nulová",J309,0)</f>
        <v>0</v>
      </c>
      <c r="BJ309" s="19" t="s">
        <v>125</v>
      </c>
      <c r="BK309" s="182">
        <f>ROUND(I309*H309,2)</f>
        <v>0</v>
      </c>
      <c r="BL309" s="19" t="s">
        <v>124</v>
      </c>
      <c r="BM309" s="181" t="s">
        <v>627</v>
      </c>
    </row>
    <row r="310" spans="1:65" s="2" customFormat="1" ht="11.25">
      <c r="A310" s="36"/>
      <c r="B310" s="37"/>
      <c r="C310" s="38"/>
      <c r="D310" s="183" t="s">
        <v>127</v>
      </c>
      <c r="E310" s="38"/>
      <c r="F310" s="184" t="s">
        <v>628</v>
      </c>
      <c r="G310" s="38"/>
      <c r="H310" s="38"/>
      <c r="I310" s="185"/>
      <c r="J310" s="38"/>
      <c r="K310" s="38"/>
      <c r="L310" s="41"/>
      <c r="M310" s="186"/>
      <c r="N310" s="187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127</v>
      </c>
      <c r="AU310" s="19" t="s">
        <v>125</v>
      </c>
    </row>
    <row r="311" spans="1:65" s="2" customFormat="1" ht="16.5" customHeight="1">
      <c r="A311" s="36"/>
      <c r="B311" s="37"/>
      <c r="C311" s="170" t="s">
        <v>629</v>
      </c>
      <c r="D311" s="170" t="s">
        <v>119</v>
      </c>
      <c r="E311" s="171" t="s">
        <v>630</v>
      </c>
      <c r="F311" s="172" t="s">
        <v>631</v>
      </c>
      <c r="G311" s="173" t="s">
        <v>200</v>
      </c>
      <c r="H311" s="174">
        <v>1</v>
      </c>
      <c r="I311" s="175"/>
      <c r="J311" s="176">
        <f>ROUND(I311*H311,2)</f>
        <v>0</v>
      </c>
      <c r="K311" s="172" t="s">
        <v>123</v>
      </c>
      <c r="L311" s="41"/>
      <c r="M311" s="177" t="s">
        <v>19</v>
      </c>
      <c r="N311" s="178" t="s">
        <v>43</v>
      </c>
      <c r="O311" s="66"/>
      <c r="P311" s="179">
        <f>O311*H311</f>
        <v>0</v>
      </c>
      <c r="Q311" s="179">
        <v>0</v>
      </c>
      <c r="R311" s="179">
        <f>Q311*H311</f>
        <v>0</v>
      </c>
      <c r="S311" s="179">
        <v>0.1104</v>
      </c>
      <c r="T311" s="180">
        <f>S311*H311</f>
        <v>0.1104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1" t="s">
        <v>170</v>
      </c>
      <c r="AT311" s="181" t="s">
        <v>119</v>
      </c>
      <c r="AU311" s="181" t="s">
        <v>125</v>
      </c>
      <c r="AY311" s="19" t="s">
        <v>116</v>
      </c>
      <c r="BE311" s="182">
        <f>IF(N311="základní",J311,0)</f>
        <v>0</v>
      </c>
      <c r="BF311" s="182">
        <f>IF(N311="snížená",J311,0)</f>
        <v>0</v>
      </c>
      <c r="BG311" s="182">
        <f>IF(N311="zákl. přenesená",J311,0)</f>
        <v>0</v>
      </c>
      <c r="BH311" s="182">
        <f>IF(N311="sníž. přenesená",J311,0)</f>
        <v>0</v>
      </c>
      <c r="BI311" s="182">
        <f>IF(N311="nulová",J311,0)</f>
        <v>0</v>
      </c>
      <c r="BJ311" s="19" t="s">
        <v>125</v>
      </c>
      <c r="BK311" s="182">
        <f>ROUND(I311*H311,2)</f>
        <v>0</v>
      </c>
      <c r="BL311" s="19" t="s">
        <v>170</v>
      </c>
      <c r="BM311" s="181" t="s">
        <v>632</v>
      </c>
    </row>
    <row r="312" spans="1:65" s="2" customFormat="1" ht="11.25">
      <c r="A312" s="36"/>
      <c r="B312" s="37"/>
      <c r="C312" s="38"/>
      <c r="D312" s="183" t="s">
        <v>127</v>
      </c>
      <c r="E312" s="38"/>
      <c r="F312" s="184" t="s">
        <v>633</v>
      </c>
      <c r="G312" s="38"/>
      <c r="H312" s="38"/>
      <c r="I312" s="185"/>
      <c r="J312" s="38"/>
      <c r="K312" s="38"/>
      <c r="L312" s="41"/>
      <c r="M312" s="186"/>
      <c r="N312" s="18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127</v>
      </c>
      <c r="AU312" s="19" t="s">
        <v>125</v>
      </c>
    </row>
    <row r="313" spans="1:65" s="2" customFormat="1" ht="16.5" customHeight="1">
      <c r="A313" s="36"/>
      <c r="B313" s="37"/>
      <c r="C313" s="170" t="s">
        <v>634</v>
      </c>
      <c r="D313" s="170" t="s">
        <v>119</v>
      </c>
      <c r="E313" s="171" t="s">
        <v>635</v>
      </c>
      <c r="F313" s="172" t="s">
        <v>636</v>
      </c>
      <c r="G313" s="173" t="s">
        <v>637</v>
      </c>
      <c r="H313" s="174">
        <v>1</v>
      </c>
      <c r="I313" s="175"/>
      <c r="J313" s="176">
        <f>ROUND(I313*H313,2)</f>
        <v>0</v>
      </c>
      <c r="K313" s="172" t="s">
        <v>19</v>
      </c>
      <c r="L313" s="41"/>
      <c r="M313" s="177" t="s">
        <v>19</v>
      </c>
      <c r="N313" s="178" t="s">
        <v>43</v>
      </c>
      <c r="O313" s="66"/>
      <c r="P313" s="179">
        <f>O313*H313</f>
        <v>0</v>
      </c>
      <c r="Q313" s="179">
        <v>0.105</v>
      </c>
      <c r="R313" s="179">
        <f>Q313*H313</f>
        <v>0.105</v>
      </c>
      <c r="S313" s="179">
        <v>0</v>
      </c>
      <c r="T313" s="18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1" t="s">
        <v>170</v>
      </c>
      <c r="AT313" s="181" t="s">
        <v>119</v>
      </c>
      <c r="AU313" s="181" t="s">
        <v>125</v>
      </c>
      <c r="AY313" s="19" t="s">
        <v>116</v>
      </c>
      <c r="BE313" s="182">
        <f>IF(N313="základní",J313,0)</f>
        <v>0</v>
      </c>
      <c r="BF313" s="182">
        <f>IF(N313="snížená",J313,0)</f>
        <v>0</v>
      </c>
      <c r="BG313" s="182">
        <f>IF(N313="zákl. přenesená",J313,0)</f>
        <v>0</v>
      </c>
      <c r="BH313" s="182">
        <f>IF(N313="sníž. přenesená",J313,0)</f>
        <v>0</v>
      </c>
      <c r="BI313" s="182">
        <f>IF(N313="nulová",J313,0)</f>
        <v>0</v>
      </c>
      <c r="BJ313" s="19" t="s">
        <v>125</v>
      </c>
      <c r="BK313" s="182">
        <f>ROUND(I313*H313,2)</f>
        <v>0</v>
      </c>
      <c r="BL313" s="19" t="s">
        <v>170</v>
      </c>
      <c r="BM313" s="181" t="s">
        <v>638</v>
      </c>
    </row>
    <row r="314" spans="1:65" s="2" customFormat="1" ht="16.5" customHeight="1">
      <c r="A314" s="36"/>
      <c r="B314" s="37"/>
      <c r="C314" s="170" t="s">
        <v>639</v>
      </c>
      <c r="D314" s="170" t="s">
        <v>119</v>
      </c>
      <c r="E314" s="171" t="s">
        <v>640</v>
      </c>
      <c r="F314" s="172" t="s">
        <v>641</v>
      </c>
      <c r="G314" s="173" t="s">
        <v>637</v>
      </c>
      <c r="H314" s="174">
        <v>1</v>
      </c>
      <c r="I314" s="175"/>
      <c r="J314" s="176">
        <f>ROUND(I314*H314,2)</f>
        <v>0</v>
      </c>
      <c r="K314" s="172" t="s">
        <v>19</v>
      </c>
      <c r="L314" s="41"/>
      <c r="M314" s="177" t="s">
        <v>19</v>
      </c>
      <c r="N314" s="178" t="s">
        <v>43</v>
      </c>
      <c r="O314" s="66"/>
      <c r="P314" s="179">
        <f>O314*H314</f>
        <v>0</v>
      </c>
      <c r="Q314" s="179">
        <v>3.0000000000000001E-3</v>
      </c>
      <c r="R314" s="179">
        <f>Q314*H314</f>
        <v>3.0000000000000001E-3</v>
      </c>
      <c r="S314" s="179">
        <v>0</v>
      </c>
      <c r="T314" s="18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1" t="s">
        <v>170</v>
      </c>
      <c r="AT314" s="181" t="s">
        <v>119</v>
      </c>
      <c r="AU314" s="181" t="s">
        <v>125</v>
      </c>
      <c r="AY314" s="19" t="s">
        <v>116</v>
      </c>
      <c r="BE314" s="182">
        <f>IF(N314="základní",J314,0)</f>
        <v>0</v>
      </c>
      <c r="BF314" s="182">
        <f>IF(N314="snížená",J314,0)</f>
        <v>0</v>
      </c>
      <c r="BG314" s="182">
        <f>IF(N314="zákl. přenesená",J314,0)</f>
        <v>0</v>
      </c>
      <c r="BH314" s="182">
        <f>IF(N314="sníž. přenesená",J314,0)</f>
        <v>0</v>
      </c>
      <c r="BI314" s="182">
        <f>IF(N314="nulová",J314,0)</f>
        <v>0</v>
      </c>
      <c r="BJ314" s="19" t="s">
        <v>125</v>
      </c>
      <c r="BK314" s="182">
        <f>ROUND(I314*H314,2)</f>
        <v>0</v>
      </c>
      <c r="BL314" s="19" t="s">
        <v>170</v>
      </c>
      <c r="BM314" s="181" t="s">
        <v>642</v>
      </c>
    </row>
    <row r="315" spans="1:65" s="2" customFormat="1" ht="16.5" customHeight="1">
      <c r="A315" s="36"/>
      <c r="B315" s="37"/>
      <c r="C315" s="170" t="s">
        <v>643</v>
      </c>
      <c r="D315" s="170" t="s">
        <v>119</v>
      </c>
      <c r="E315" s="171" t="s">
        <v>644</v>
      </c>
      <c r="F315" s="172" t="s">
        <v>645</v>
      </c>
      <c r="G315" s="173" t="s">
        <v>637</v>
      </c>
      <c r="H315" s="174">
        <v>1</v>
      </c>
      <c r="I315" s="175"/>
      <c r="J315" s="176">
        <f>ROUND(I315*H315,2)</f>
        <v>0</v>
      </c>
      <c r="K315" s="172" t="s">
        <v>19</v>
      </c>
      <c r="L315" s="41"/>
      <c r="M315" s="177" t="s">
        <v>19</v>
      </c>
      <c r="N315" s="178" t="s">
        <v>43</v>
      </c>
      <c r="O315" s="66"/>
      <c r="P315" s="179">
        <f>O315*H315</f>
        <v>0</v>
      </c>
      <c r="Q315" s="179">
        <v>1.2E-2</v>
      </c>
      <c r="R315" s="179">
        <f>Q315*H315</f>
        <v>1.2E-2</v>
      </c>
      <c r="S315" s="179">
        <v>0</v>
      </c>
      <c r="T315" s="18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1" t="s">
        <v>170</v>
      </c>
      <c r="AT315" s="181" t="s">
        <v>119</v>
      </c>
      <c r="AU315" s="181" t="s">
        <v>125</v>
      </c>
      <c r="AY315" s="19" t="s">
        <v>116</v>
      </c>
      <c r="BE315" s="182">
        <f>IF(N315="základní",J315,0)</f>
        <v>0</v>
      </c>
      <c r="BF315" s="182">
        <f>IF(N315="snížená",J315,0)</f>
        <v>0</v>
      </c>
      <c r="BG315" s="182">
        <f>IF(N315="zákl. přenesená",J315,0)</f>
        <v>0</v>
      </c>
      <c r="BH315" s="182">
        <f>IF(N315="sníž. přenesená",J315,0)</f>
        <v>0</v>
      </c>
      <c r="BI315" s="182">
        <f>IF(N315="nulová",J315,0)</f>
        <v>0</v>
      </c>
      <c r="BJ315" s="19" t="s">
        <v>125</v>
      </c>
      <c r="BK315" s="182">
        <f>ROUND(I315*H315,2)</f>
        <v>0</v>
      </c>
      <c r="BL315" s="19" t="s">
        <v>170</v>
      </c>
      <c r="BM315" s="181" t="s">
        <v>646</v>
      </c>
    </row>
    <row r="316" spans="1:65" s="2" customFormat="1" ht="16.5" customHeight="1">
      <c r="A316" s="36"/>
      <c r="B316" s="37"/>
      <c r="C316" s="170" t="s">
        <v>647</v>
      </c>
      <c r="D316" s="170" t="s">
        <v>119</v>
      </c>
      <c r="E316" s="171" t="s">
        <v>648</v>
      </c>
      <c r="F316" s="172" t="s">
        <v>649</v>
      </c>
      <c r="G316" s="173" t="s">
        <v>637</v>
      </c>
      <c r="H316" s="174">
        <v>1</v>
      </c>
      <c r="I316" s="175"/>
      <c r="J316" s="176">
        <f>ROUND(I316*H316,2)</f>
        <v>0</v>
      </c>
      <c r="K316" s="172" t="s">
        <v>19</v>
      </c>
      <c r="L316" s="41"/>
      <c r="M316" s="177" t="s">
        <v>19</v>
      </c>
      <c r="N316" s="178" t="s">
        <v>43</v>
      </c>
      <c r="O316" s="66"/>
      <c r="P316" s="179">
        <f>O316*H316</f>
        <v>0</v>
      </c>
      <c r="Q316" s="179">
        <v>5.0000000000000001E-3</v>
      </c>
      <c r="R316" s="179">
        <f>Q316*H316</f>
        <v>5.0000000000000001E-3</v>
      </c>
      <c r="S316" s="179">
        <v>0</v>
      </c>
      <c r="T316" s="18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1" t="s">
        <v>170</v>
      </c>
      <c r="AT316" s="181" t="s">
        <v>119</v>
      </c>
      <c r="AU316" s="181" t="s">
        <v>125</v>
      </c>
      <c r="AY316" s="19" t="s">
        <v>116</v>
      </c>
      <c r="BE316" s="182">
        <f>IF(N316="základní",J316,0)</f>
        <v>0</v>
      </c>
      <c r="BF316" s="182">
        <f>IF(N316="snížená",J316,0)</f>
        <v>0</v>
      </c>
      <c r="BG316" s="182">
        <f>IF(N316="zákl. přenesená",J316,0)</f>
        <v>0</v>
      </c>
      <c r="BH316" s="182">
        <f>IF(N316="sníž. přenesená",J316,0)</f>
        <v>0</v>
      </c>
      <c r="BI316" s="182">
        <f>IF(N316="nulová",J316,0)</f>
        <v>0</v>
      </c>
      <c r="BJ316" s="19" t="s">
        <v>125</v>
      </c>
      <c r="BK316" s="182">
        <f>ROUND(I316*H316,2)</f>
        <v>0</v>
      </c>
      <c r="BL316" s="19" t="s">
        <v>170</v>
      </c>
      <c r="BM316" s="181" t="s">
        <v>650</v>
      </c>
    </row>
    <row r="317" spans="1:65" s="2" customFormat="1" ht="24.2" customHeight="1">
      <c r="A317" s="36"/>
      <c r="B317" s="37"/>
      <c r="C317" s="170" t="s">
        <v>651</v>
      </c>
      <c r="D317" s="170" t="s">
        <v>119</v>
      </c>
      <c r="E317" s="171" t="s">
        <v>652</v>
      </c>
      <c r="F317" s="172" t="s">
        <v>653</v>
      </c>
      <c r="G317" s="173" t="s">
        <v>143</v>
      </c>
      <c r="H317" s="174">
        <v>0.1867</v>
      </c>
      <c r="I317" s="175"/>
      <c r="J317" s="176">
        <f>ROUND(I317*H317,2)</f>
        <v>0</v>
      </c>
      <c r="K317" s="172" t="s">
        <v>123</v>
      </c>
      <c r="L317" s="41"/>
      <c r="M317" s="177" t="s">
        <v>19</v>
      </c>
      <c r="N317" s="178" t="s">
        <v>43</v>
      </c>
      <c r="O317" s="66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1" t="s">
        <v>170</v>
      </c>
      <c r="AT317" s="181" t="s">
        <v>119</v>
      </c>
      <c r="AU317" s="181" t="s">
        <v>125</v>
      </c>
      <c r="AY317" s="19" t="s">
        <v>116</v>
      </c>
      <c r="BE317" s="182">
        <f>IF(N317="základní",J317,0)</f>
        <v>0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19" t="s">
        <v>125</v>
      </c>
      <c r="BK317" s="182">
        <f>ROUND(I317*H317,2)</f>
        <v>0</v>
      </c>
      <c r="BL317" s="19" t="s">
        <v>170</v>
      </c>
      <c r="BM317" s="181" t="s">
        <v>654</v>
      </c>
    </row>
    <row r="318" spans="1:65" s="2" customFormat="1" ht="11.25">
      <c r="A318" s="36"/>
      <c r="B318" s="37"/>
      <c r="C318" s="38"/>
      <c r="D318" s="183" t="s">
        <v>127</v>
      </c>
      <c r="E318" s="38"/>
      <c r="F318" s="184" t="s">
        <v>655</v>
      </c>
      <c r="G318" s="38"/>
      <c r="H318" s="38"/>
      <c r="I318" s="185"/>
      <c r="J318" s="38"/>
      <c r="K318" s="38"/>
      <c r="L318" s="41"/>
      <c r="M318" s="186"/>
      <c r="N318" s="187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127</v>
      </c>
      <c r="AU318" s="19" t="s">
        <v>125</v>
      </c>
    </row>
    <row r="319" spans="1:65" s="12" customFormat="1" ht="22.9" customHeight="1">
      <c r="B319" s="154"/>
      <c r="C319" s="155"/>
      <c r="D319" s="156" t="s">
        <v>70</v>
      </c>
      <c r="E319" s="168" t="s">
        <v>656</v>
      </c>
      <c r="F319" s="168" t="s">
        <v>657</v>
      </c>
      <c r="G319" s="155"/>
      <c r="H319" s="155"/>
      <c r="I319" s="158"/>
      <c r="J319" s="169">
        <f>BK319</f>
        <v>0</v>
      </c>
      <c r="K319" s="155"/>
      <c r="L319" s="160"/>
      <c r="M319" s="161"/>
      <c r="N319" s="162"/>
      <c r="O319" s="162"/>
      <c r="P319" s="163">
        <f>SUM(P320:P351)</f>
        <v>0</v>
      </c>
      <c r="Q319" s="162"/>
      <c r="R319" s="163">
        <f>SUM(R320:R351)</f>
        <v>0.15327005000000002</v>
      </c>
      <c r="S319" s="162"/>
      <c r="T319" s="164">
        <f>SUM(T320:T351)</f>
        <v>0</v>
      </c>
      <c r="AR319" s="165" t="s">
        <v>125</v>
      </c>
      <c r="AT319" s="166" t="s">
        <v>70</v>
      </c>
      <c r="AU319" s="166" t="s">
        <v>76</v>
      </c>
      <c r="AY319" s="165" t="s">
        <v>116</v>
      </c>
      <c r="BK319" s="167">
        <f>SUM(BK320:BK351)</f>
        <v>0</v>
      </c>
    </row>
    <row r="320" spans="1:65" s="2" customFormat="1" ht="16.5" customHeight="1">
      <c r="A320" s="36"/>
      <c r="B320" s="37"/>
      <c r="C320" s="170" t="s">
        <v>658</v>
      </c>
      <c r="D320" s="170" t="s">
        <v>119</v>
      </c>
      <c r="E320" s="171" t="s">
        <v>659</v>
      </c>
      <c r="F320" s="172" t="s">
        <v>660</v>
      </c>
      <c r="G320" s="173" t="s">
        <v>133</v>
      </c>
      <c r="H320" s="174">
        <v>3.53</v>
      </c>
      <c r="I320" s="175"/>
      <c r="J320" s="176">
        <f>ROUND(I320*H320,2)</f>
        <v>0</v>
      </c>
      <c r="K320" s="172" t="s">
        <v>123</v>
      </c>
      <c r="L320" s="41"/>
      <c r="M320" s="177" t="s">
        <v>19</v>
      </c>
      <c r="N320" s="178" t="s">
        <v>43</v>
      </c>
      <c r="O320" s="66"/>
      <c r="P320" s="179">
        <f>O320*H320</f>
        <v>0</v>
      </c>
      <c r="Q320" s="179">
        <v>0</v>
      </c>
      <c r="R320" s="179">
        <f>Q320*H320</f>
        <v>0</v>
      </c>
      <c r="S320" s="179">
        <v>0</v>
      </c>
      <c r="T320" s="18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1" t="s">
        <v>170</v>
      </c>
      <c r="AT320" s="181" t="s">
        <v>119</v>
      </c>
      <c r="AU320" s="181" t="s">
        <v>125</v>
      </c>
      <c r="AY320" s="19" t="s">
        <v>116</v>
      </c>
      <c r="BE320" s="182">
        <f>IF(N320="základní",J320,0)</f>
        <v>0</v>
      </c>
      <c r="BF320" s="182">
        <f>IF(N320="snížená",J320,0)</f>
        <v>0</v>
      </c>
      <c r="BG320" s="182">
        <f>IF(N320="zákl. přenesená",J320,0)</f>
        <v>0</v>
      </c>
      <c r="BH320" s="182">
        <f>IF(N320="sníž. přenesená",J320,0)</f>
        <v>0</v>
      </c>
      <c r="BI320" s="182">
        <f>IF(N320="nulová",J320,0)</f>
        <v>0</v>
      </c>
      <c r="BJ320" s="19" t="s">
        <v>125</v>
      </c>
      <c r="BK320" s="182">
        <f>ROUND(I320*H320,2)</f>
        <v>0</v>
      </c>
      <c r="BL320" s="19" t="s">
        <v>170</v>
      </c>
      <c r="BM320" s="181" t="s">
        <v>661</v>
      </c>
    </row>
    <row r="321" spans="1:65" s="2" customFormat="1" ht="11.25">
      <c r="A321" s="36"/>
      <c r="B321" s="37"/>
      <c r="C321" s="38"/>
      <c r="D321" s="183" t="s">
        <v>127</v>
      </c>
      <c r="E321" s="38"/>
      <c r="F321" s="184" t="s">
        <v>662</v>
      </c>
      <c r="G321" s="38"/>
      <c r="H321" s="38"/>
      <c r="I321" s="185"/>
      <c r="J321" s="38"/>
      <c r="K321" s="38"/>
      <c r="L321" s="41"/>
      <c r="M321" s="186"/>
      <c r="N321" s="18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127</v>
      </c>
      <c r="AU321" s="19" t="s">
        <v>125</v>
      </c>
    </row>
    <row r="322" spans="1:65" s="13" customFormat="1" ht="11.25">
      <c r="B322" s="188"/>
      <c r="C322" s="189"/>
      <c r="D322" s="190" t="s">
        <v>129</v>
      </c>
      <c r="E322" s="191" t="s">
        <v>19</v>
      </c>
      <c r="F322" s="192" t="s">
        <v>663</v>
      </c>
      <c r="G322" s="189"/>
      <c r="H322" s="193">
        <v>3.53</v>
      </c>
      <c r="I322" s="194"/>
      <c r="J322" s="189"/>
      <c r="K322" s="189"/>
      <c r="L322" s="195"/>
      <c r="M322" s="196"/>
      <c r="N322" s="197"/>
      <c r="O322" s="197"/>
      <c r="P322" s="197"/>
      <c r="Q322" s="197"/>
      <c r="R322" s="197"/>
      <c r="S322" s="197"/>
      <c r="T322" s="198"/>
      <c r="AT322" s="199" t="s">
        <v>129</v>
      </c>
      <c r="AU322" s="199" t="s">
        <v>125</v>
      </c>
      <c r="AV322" s="13" t="s">
        <v>125</v>
      </c>
      <c r="AW322" s="13" t="s">
        <v>33</v>
      </c>
      <c r="AX322" s="13" t="s">
        <v>76</v>
      </c>
      <c r="AY322" s="199" t="s">
        <v>116</v>
      </c>
    </row>
    <row r="323" spans="1:65" s="2" customFormat="1" ht="16.5" customHeight="1">
      <c r="A323" s="36"/>
      <c r="B323" s="37"/>
      <c r="C323" s="170" t="s">
        <v>664</v>
      </c>
      <c r="D323" s="170" t="s">
        <v>119</v>
      </c>
      <c r="E323" s="171" t="s">
        <v>665</v>
      </c>
      <c r="F323" s="172" t="s">
        <v>666</v>
      </c>
      <c r="G323" s="173" t="s">
        <v>133</v>
      </c>
      <c r="H323" s="174">
        <v>3.53</v>
      </c>
      <c r="I323" s="175"/>
      <c r="J323" s="176">
        <f>ROUND(I323*H323,2)</f>
        <v>0</v>
      </c>
      <c r="K323" s="172" t="s">
        <v>123</v>
      </c>
      <c r="L323" s="41"/>
      <c r="M323" s="177" t="s">
        <v>19</v>
      </c>
      <c r="N323" s="178" t="s">
        <v>43</v>
      </c>
      <c r="O323" s="66"/>
      <c r="P323" s="179">
        <f>O323*H323</f>
        <v>0</v>
      </c>
      <c r="Q323" s="179">
        <v>2.9999999999999997E-4</v>
      </c>
      <c r="R323" s="179">
        <f>Q323*H323</f>
        <v>1.0589999999999998E-3</v>
      </c>
      <c r="S323" s="179">
        <v>0</v>
      </c>
      <c r="T323" s="18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1" t="s">
        <v>170</v>
      </c>
      <c r="AT323" s="181" t="s">
        <v>119</v>
      </c>
      <c r="AU323" s="181" t="s">
        <v>125</v>
      </c>
      <c r="AY323" s="19" t="s">
        <v>116</v>
      </c>
      <c r="BE323" s="182">
        <f>IF(N323="základní",J323,0)</f>
        <v>0</v>
      </c>
      <c r="BF323" s="182">
        <f>IF(N323="snížená",J323,0)</f>
        <v>0</v>
      </c>
      <c r="BG323" s="182">
        <f>IF(N323="zákl. přenesená",J323,0)</f>
        <v>0</v>
      </c>
      <c r="BH323" s="182">
        <f>IF(N323="sníž. přenesená",J323,0)</f>
        <v>0</v>
      </c>
      <c r="BI323" s="182">
        <f>IF(N323="nulová",J323,0)</f>
        <v>0</v>
      </c>
      <c r="BJ323" s="19" t="s">
        <v>125</v>
      </c>
      <c r="BK323" s="182">
        <f>ROUND(I323*H323,2)</f>
        <v>0</v>
      </c>
      <c r="BL323" s="19" t="s">
        <v>170</v>
      </c>
      <c r="BM323" s="181" t="s">
        <v>667</v>
      </c>
    </row>
    <row r="324" spans="1:65" s="2" customFormat="1" ht="11.25">
      <c r="A324" s="36"/>
      <c r="B324" s="37"/>
      <c r="C324" s="38"/>
      <c r="D324" s="183" t="s">
        <v>127</v>
      </c>
      <c r="E324" s="38"/>
      <c r="F324" s="184" t="s">
        <v>668</v>
      </c>
      <c r="G324" s="38"/>
      <c r="H324" s="38"/>
      <c r="I324" s="185"/>
      <c r="J324" s="38"/>
      <c r="K324" s="38"/>
      <c r="L324" s="41"/>
      <c r="M324" s="186"/>
      <c r="N324" s="18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127</v>
      </c>
      <c r="AU324" s="19" t="s">
        <v>125</v>
      </c>
    </row>
    <row r="325" spans="1:65" s="2" customFormat="1" ht="24.2" customHeight="1">
      <c r="A325" s="36"/>
      <c r="B325" s="37"/>
      <c r="C325" s="170" t="s">
        <v>669</v>
      </c>
      <c r="D325" s="170" t="s">
        <v>119</v>
      </c>
      <c r="E325" s="171" t="s">
        <v>670</v>
      </c>
      <c r="F325" s="172" t="s">
        <v>671</v>
      </c>
      <c r="G325" s="173" t="s">
        <v>133</v>
      </c>
      <c r="H325" s="174">
        <v>3.53</v>
      </c>
      <c r="I325" s="175"/>
      <c r="J325" s="176">
        <f>ROUND(I325*H325,2)</f>
        <v>0</v>
      </c>
      <c r="K325" s="172" t="s">
        <v>123</v>
      </c>
      <c r="L325" s="41"/>
      <c r="M325" s="177" t="s">
        <v>19</v>
      </c>
      <c r="N325" s="178" t="s">
        <v>43</v>
      </c>
      <c r="O325" s="66"/>
      <c r="P325" s="179">
        <f>O325*H325</f>
        <v>0</v>
      </c>
      <c r="Q325" s="179">
        <v>7.4999999999999997E-3</v>
      </c>
      <c r="R325" s="179">
        <f>Q325*H325</f>
        <v>2.6474999999999999E-2</v>
      </c>
      <c r="S325" s="179">
        <v>0</v>
      </c>
      <c r="T325" s="18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1" t="s">
        <v>170</v>
      </c>
      <c r="AT325" s="181" t="s">
        <v>119</v>
      </c>
      <c r="AU325" s="181" t="s">
        <v>125</v>
      </c>
      <c r="AY325" s="19" t="s">
        <v>116</v>
      </c>
      <c r="BE325" s="182">
        <f>IF(N325="základní",J325,0)</f>
        <v>0</v>
      </c>
      <c r="BF325" s="182">
        <f>IF(N325="snížená",J325,0)</f>
        <v>0</v>
      </c>
      <c r="BG325" s="182">
        <f>IF(N325="zákl. přenesená",J325,0)</f>
        <v>0</v>
      </c>
      <c r="BH325" s="182">
        <f>IF(N325="sníž. přenesená",J325,0)</f>
        <v>0</v>
      </c>
      <c r="BI325" s="182">
        <f>IF(N325="nulová",J325,0)</f>
        <v>0</v>
      </c>
      <c r="BJ325" s="19" t="s">
        <v>125</v>
      </c>
      <c r="BK325" s="182">
        <f>ROUND(I325*H325,2)</f>
        <v>0</v>
      </c>
      <c r="BL325" s="19" t="s">
        <v>170</v>
      </c>
      <c r="BM325" s="181" t="s">
        <v>672</v>
      </c>
    </row>
    <row r="326" spans="1:65" s="2" customFormat="1" ht="11.25">
      <c r="A326" s="36"/>
      <c r="B326" s="37"/>
      <c r="C326" s="38"/>
      <c r="D326" s="183" t="s">
        <v>127</v>
      </c>
      <c r="E326" s="38"/>
      <c r="F326" s="184" t="s">
        <v>673</v>
      </c>
      <c r="G326" s="38"/>
      <c r="H326" s="38"/>
      <c r="I326" s="185"/>
      <c r="J326" s="38"/>
      <c r="K326" s="38"/>
      <c r="L326" s="41"/>
      <c r="M326" s="186"/>
      <c r="N326" s="18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127</v>
      </c>
      <c r="AU326" s="19" t="s">
        <v>125</v>
      </c>
    </row>
    <row r="327" spans="1:65" s="2" customFormat="1" ht="24.2" customHeight="1">
      <c r="A327" s="36"/>
      <c r="B327" s="37"/>
      <c r="C327" s="170" t="s">
        <v>674</v>
      </c>
      <c r="D327" s="170" t="s">
        <v>119</v>
      </c>
      <c r="E327" s="171" t="s">
        <v>675</v>
      </c>
      <c r="F327" s="172" t="s">
        <v>676</v>
      </c>
      <c r="G327" s="173" t="s">
        <v>265</v>
      </c>
      <c r="H327" s="174">
        <v>2.34</v>
      </c>
      <c r="I327" s="175"/>
      <c r="J327" s="176">
        <f>ROUND(I327*H327,2)</f>
        <v>0</v>
      </c>
      <c r="K327" s="172" t="s">
        <v>123</v>
      </c>
      <c r="L327" s="41"/>
      <c r="M327" s="177" t="s">
        <v>19</v>
      </c>
      <c r="N327" s="178" t="s">
        <v>43</v>
      </c>
      <c r="O327" s="66"/>
      <c r="P327" s="179">
        <f>O327*H327</f>
        <v>0</v>
      </c>
      <c r="Q327" s="179">
        <v>5.8E-4</v>
      </c>
      <c r="R327" s="179">
        <f>Q327*H327</f>
        <v>1.3572E-3</v>
      </c>
      <c r="S327" s="179">
        <v>0</v>
      </c>
      <c r="T327" s="18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1" t="s">
        <v>170</v>
      </c>
      <c r="AT327" s="181" t="s">
        <v>119</v>
      </c>
      <c r="AU327" s="181" t="s">
        <v>125</v>
      </c>
      <c r="AY327" s="19" t="s">
        <v>116</v>
      </c>
      <c r="BE327" s="182">
        <f>IF(N327="základní",J327,0)</f>
        <v>0</v>
      </c>
      <c r="BF327" s="182">
        <f>IF(N327="snížená",J327,0)</f>
        <v>0</v>
      </c>
      <c r="BG327" s="182">
        <f>IF(N327="zákl. přenesená",J327,0)</f>
        <v>0</v>
      </c>
      <c r="BH327" s="182">
        <f>IF(N327="sníž. přenesená",J327,0)</f>
        <v>0</v>
      </c>
      <c r="BI327" s="182">
        <f>IF(N327="nulová",J327,0)</f>
        <v>0</v>
      </c>
      <c r="BJ327" s="19" t="s">
        <v>125</v>
      </c>
      <c r="BK327" s="182">
        <f>ROUND(I327*H327,2)</f>
        <v>0</v>
      </c>
      <c r="BL327" s="19" t="s">
        <v>170</v>
      </c>
      <c r="BM327" s="181" t="s">
        <v>677</v>
      </c>
    </row>
    <row r="328" spans="1:65" s="2" customFormat="1" ht="11.25">
      <c r="A328" s="36"/>
      <c r="B328" s="37"/>
      <c r="C328" s="38"/>
      <c r="D328" s="183" t="s">
        <v>127</v>
      </c>
      <c r="E328" s="38"/>
      <c r="F328" s="184" t="s">
        <v>678</v>
      </c>
      <c r="G328" s="38"/>
      <c r="H328" s="38"/>
      <c r="I328" s="185"/>
      <c r="J328" s="38"/>
      <c r="K328" s="38"/>
      <c r="L328" s="41"/>
      <c r="M328" s="186"/>
      <c r="N328" s="18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127</v>
      </c>
      <c r="AU328" s="19" t="s">
        <v>125</v>
      </c>
    </row>
    <row r="329" spans="1:65" s="13" customFormat="1" ht="11.25">
      <c r="B329" s="188"/>
      <c r="C329" s="189"/>
      <c r="D329" s="190" t="s">
        <v>129</v>
      </c>
      <c r="E329" s="191" t="s">
        <v>19</v>
      </c>
      <c r="F329" s="192" t="s">
        <v>679</v>
      </c>
      <c r="G329" s="189"/>
      <c r="H329" s="193">
        <v>2.34</v>
      </c>
      <c r="I329" s="194"/>
      <c r="J329" s="189"/>
      <c r="K329" s="189"/>
      <c r="L329" s="195"/>
      <c r="M329" s="196"/>
      <c r="N329" s="197"/>
      <c r="O329" s="197"/>
      <c r="P329" s="197"/>
      <c r="Q329" s="197"/>
      <c r="R329" s="197"/>
      <c r="S329" s="197"/>
      <c r="T329" s="198"/>
      <c r="AT329" s="199" t="s">
        <v>129</v>
      </c>
      <c r="AU329" s="199" t="s">
        <v>125</v>
      </c>
      <c r="AV329" s="13" t="s">
        <v>125</v>
      </c>
      <c r="AW329" s="13" t="s">
        <v>33</v>
      </c>
      <c r="AX329" s="13" t="s">
        <v>76</v>
      </c>
      <c r="AY329" s="199" t="s">
        <v>116</v>
      </c>
    </row>
    <row r="330" spans="1:65" s="2" customFormat="1" ht="24.2" customHeight="1">
      <c r="A330" s="36"/>
      <c r="B330" s="37"/>
      <c r="C330" s="170" t="s">
        <v>680</v>
      </c>
      <c r="D330" s="170" t="s">
        <v>119</v>
      </c>
      <c r="E330" s="171" t="s">
        <v>681</v>
      </c>
      <c r="F330" s="172" t="s">
        <v>682</v>
      </c>
      <c r="G330" s="173" t="s">
        <v>265</v>
      </c>
      <c r="H330" s="174">
        <v>1.17</v>
      </c>
      <c r="I330" s="175"/>
      <c r="J330" s="176">
        <f>ROUND(I330*H330,2)</f>
        <v>0</v>
      </c>
      <c r="K330" s="172" t="s">
        <v>123</v>
      </c>
      <c r="L330" s="41"/>
      <c r="M330" s="177" t="s">
        <v>19</v>
      </c>
      <c r="N330" s="178" t="s">
        <v>43</v>
      </c>
      <c r="O330" s="66"/>
      <c r="P330" s="179">
        <f>O330*H330</f>
        <v>0</v>
      </c>
      <c r="Q330" s="179">
        <v>7.3999999999999999E-4</v>
      </c>
      <c r="R330" s="179">
        <f>Q330*H330</f>
        <v>8.657999999999999E-4</v>
      </c>
      <c r="S330" s="179">
        <v>0</v>
      </c>
      <c r="T330" s="18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1" t="s">
        <v>170</v>
      </c>
      <c r="AT330" s="181" t="s">
        <v>119</v>
      </c>
      <c r="AU330" s="181" t="s">
        <v>125</v>
      </c>
      <c r="AY330" s="19" t="s">
        <v>116</v>
      </c>
      <c r="BE330" s="182">
        <f>IF(N330="základní",J330,0)</f>
        <v>0</v>
      </c>
      <c r="BF330" s="182">
        <f>IF(N330="snížená",J330,0)</f>
        <v>0</v>
      </c>
      <c r="BG330" s="182">
        <f>IF(N330="zákl. přenesená",J330,0)</f>
        <v>0</v>
      </c>
      <c r="BH330" s="182">
        <f>IF(N330="sníž. přenesená",J330,0)</f>
        <v>0</v>
      </c>
      <c r="BI330" s="182">
        <f>IF(N330="nulová",J330,0)</f>
        <v>0</v>
      </c>
      <c r="BJ330" s="19" t="s">
        <v>125</v>
      </c>
      <c r="BK330" s="182">
        <f>ROUND(I330*H330,2)</f>
        <v>0</v>
      </c>
      <c r="BL330" s="19" t="s">
        <v>170</v>
      </c>
      <c r="BM330" s="181" t="s">
        <v>683</v>
      </c>
    </row>
    <row r="331" spans="1:65" s="2" customFormat="1" ht="11.25">
      <c r="A331" s="36"/>
      <c r="B331" s="37"/>
      <c r="C331" s="38"/>
      <c r="D331" s="183" t="s">
        <v>127</v>
      </c>
      <c r="E331" s="38"/>
      <c r="F331" s="184" t="s">
        <v>684</v>
      </c>
      <c r="G331" s="38"/>
      <c r="H331" s="38"/>
      <c r="I331" s="185"/>
      <c r="J331" s="38"/>
      <c r="K331" s="38"/>
      <c r="L331" s="41"/>
      <c r="M331" s="186"/>
      <c r="N331" s="18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127</v>
      </c>
      <c r="AU331" s="19" t="s">
        <v>125</v>
      </c>
    </row>
    <row r="332" spans="1:65" s="13" customFormat="1" ht="11.25">
      <c r="B332" s="188"/>
      <c r="C332" s="189"/>
      <c r="D332" s="190" t="s">
        <v>129</v>
      </c>
      <c r="E332" s="191" t="s">
        <v>19</v>
      </c>
      <c r="F332" s="192" t="s">
        <v>685</v>
      </c>
      <c r="G332" s="189"/>
      <c r="H332" s="193">
        <v>1.17</v>
      </c>
      <c r="I332" s="194"/>
      <c r="J332" s="189"/>
      <c r="K332" s="189"/>
      <c r="L332" s="195"/>
      <c r="M332" s="196"/>
      <c r="N332" s="197"/>
      <c r="O332" s="197"/>
      <c r="P332" s="197"/>
      <c r="Q332" s="197"/>
      <c r="R332" s="197"/>
      <c r="S332" s="197"/>
      <c r="T332" s="198"/>
      <c r="AT332" s="199" t="s">
        <v>129</v>
      </c>
      <c r="AU332" s="199" t="s">
        <v>125</v>
      </c>
      <c r="AV332" s="13" t="s">
        <v>125</v>
      </c>
      <c r="AW332" s="13" t="s">
        <v>33</v>
      </c>
      <c r="AX332" s="13" t="s">
        <v>76</v>
      </c>
      <c r="AY332" s="199" t="s">
        <v>116</v>
      </c>
    </row>
    <row r="333" spans="1:65" s="2" customFormat="1" ht="21.75" customHeight="1">
      <c r="A333" s="36"/>
      <c r="B333" s="37"/>
      <c r="C333" s="211" t="s">
        <v>686</v>
      </c>
      <c r="D333" s="211" t="s">
        <v>204</v>
      </c>
      <c r="E333" s="212" t="s">
        <v>687</v>
      </c>
      <c r="F333" s="213" t="s">
        <v>688</v>
      </c>
      <c r="G333" s="214" t="s">
        <v>133</v>
      </c>
      <c r="H333" s="215">
        <v>0.45050000000000001</v>
      </c>
      <c r="I333" s="216"/>
      <c r="J333" s="217">
        <f>ROUND(I333*H333,2)</f>
        <v>0</v>
      </c>
      <c r="K333" s="213" t="s">
        <v>123</v>
      </c>
      <c r="L333" s="218"/>
      <c r="M333" s="219" t="s">
        <v>19</v>
      </c>
      <c r="N333" s="220" t="s">
        <v>43</v>
      </c>
      <c r="O333" s="66"/>
      <c r="P333" s="179">
        <f>O333*H333</f>
        <v>0</v>
      </c>
      <c r="Q333" s="179">
        <v>2.1999999999999999E-2</v>
      </c>
      <c r="R333" s="179">
        <f>Q333*H333</f>
        <v>9.9109999999999997E-3</v>
      </c>
      <c r="S333" s="179">
        <v>0</v>
      </c>
      <c r="T333" s="18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1" t="s">
        <v>308</v>
      </c>
      <c r="AT333" s="181" t="s">
        <v>204</v>
      </c>
      <c r="AU333" s="181" t="s">
        <v>125</v>
      </c>
      <c r="AY333" s="19" t="s">
        <v>116</v>
      </c>
      <c r="BE333" s="182">
        <f>IF(N333="základní",J333,0)</f>
        <v>0</v>
      </c>
      <c r="BF333" s="182">
        <f>IF(N333="snížená",J333,0)</f>
        <v>0</v>
      </c>
      <c r="BG333" s="182">
        <f>IF(N333="zákl. přenesená",J333,0)</f>
        <v>0</v>
      </c>
      <c r="BH333" s="182">
        <f>IF(N333="sníž. přenesená",J333,0)</f>
        <v>0</v>
      </c>
      <c r="BI333" s="182">
        <f>IF(N333="nulová",J333,0)</f>
        <v>0</v>
      </c>
      <c r="BJ333" s="19" t="s">
        <v>125</v>
      </c>
      <c r="BK333" s="182">
        <f>ROUND(I333*H333,2)</f>
        <v>0</v>
      </c>
      <c r="BL333" s="19" t="s">
        <v>170</v>
      </c>
      <c r="BM333" s="181" t="s">
        <v>689</v>
      </c>
    </row>
    <row r="334" spans="1:65" s="13" customFormat="1" ht="11.25">
      <c r="B334" s="188"/>
      <c r="C334" s="189"/>
      <c r="D334" s="190" t="s">
        <v>129</v>
      </c>
      <c r="E334" s="191" t="s">
        <v>19</v>
      </c>
      <c r="F334" s="192" t="s">
        <v>690</v>
      </c>
      <c r="G334" s="189"/>
      <c r="H334" s="193">
        <v>0.40949999999999998</v>
      </c>
      <c r="I334" s="194"/>
      <c r="J334" s="189"/>
      <c r="K334" s="189"/>
      <c r="L334" s="195"/>
      <c r="M334" s="196"/>
      <c r="N334" s="197"/>
      <c r="O334" s="197"/>
      <c r="P334" s="197"/>
      <c r="Q334" s="197"/>
      <c r="R334" s="197"/>
      <c r="S334" s="197"/>
      <c r="T334" s="198"/>
      <c r="AT334" s="199" t="s">
        <v>129</v>
      </c>
      <c r="AU334" s="199" t="s">
        <v>125</v>
      </c>
      <c r="AV334" s="13" t="s">
        <v>125</v>
      </c>
      <c r="AW334" s="13" t="s">
        <v>33</v>
      </c>
      <c r="AX334" s="13" t="s">
        <v>71</v>
      </c>
      <c r="AY334" s="199" t="s">
        <v>116</v>
      </c>
    </row>
    <row r="335" spans="1:65" s="13" customFormat="1" ht="11.25">
      <c r="B335" s="188"/>
      <c r="C335" s="189"/>
      <c r="D335" s="190" t="s">
        <v>129</v>
      </c>
      <c r="E335" s="191" t="s">
        <v>19</v>
      </c>
      <c r="F335" s="192" t="s">
        <v>691</v>
      </c>
      <c r="G335" s="189"/>
      <c r="H335" s="193">
        <v>0</v>
      </c>
      <c r="I335" s="194"/>
      <c r="J335" s="189"/>
      <c r="K335" s="189"/>
      <c r="L335" s="195"/>
      <c r="M335" s="196"/>
      <c r="N335" s="197"/>
      <c r="O335" s="197"/>
      <c r="P335" s="197"/>
      <c r="Q335" s="197"/>
      <c r="R335" s="197"/>
      <c r="S335" s="197"/>
      <c r="T335" s="198"/>
      <c r="AT335" s="199" t="s">
        <v>129</v>
      </c>
      <c r="AU335" s="199" t="s">
        <v>125</v>
      </c>
      <c r="AV335" s="13" t="s">
        <v>125</v>
      </c>
      <c r="AW335" s="13" t="s">
        <v>4</v>
      </c>
      <c r="AX335" s="13" t="s">
        <v>71</v>
      </c>
      <c r="AY335" s="199" t="s">
        <v>116</v>
      </c>
    </row>
    <row r="336" spans="1:65" s="14" customFormat="1" ht="11.25">
      <c r="B336" s="200"/>
      <c r="C336" s="201"/>
      <c r="D336" s="190" t="s">
        <v>129</v>
      </c>
      <c r="E336" s="202" t="s">
        <v>19</v>
      </c>
      <c r="F336" s="203" t="s">
        <v>157</v>
      </c>
      <c r="G336" s="201"/>
      <c r="H336" s="204">
        <v>0.40949999999999998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129</v>
      </c>
      <c r="AU336" s="210" t="s">
        <v>125</v>
      </c>
      <c r="AV336" s="14" t="s">
        <v>124</v>
      </c>
      <c r="AW336" s="14" t="s">
        <v>4</v>
      </c>
      <c r="AX336" s="14" t="s">
        <v>76</v>
      </c>
      <c r="AY336" s="210" t="s">
        <v>116</v>
      </c>
    </row>
    <row r="337" spans="1:65" s="13" customFormat="1" ht="11.25">
      <c r="B337" s="188"/>
      <c r="C337" s="189"/>
      <c r="D337" s="190" t="s">
        <v>129</v>
      </c>
      <c r="E337" s="189"/>
      <c r="F337" s="192" t="s">
        <v>692</v>
      </c>
      <c r="G337" s="189"/>
      <c r="H337" s="193">
        <v>0.45050000000000001</v>
      </c>
      <c r="I337" s="194"/>
      <c r="J337" s="189"/>
      <c r="K337" s="189"/>
      <c r="L337" s="195"/>
      <c r="M337" s="196"/>
      <c r="N337" s="197"/>
      <c r="O337" s="197"/>
      <c r="P337" s="197"/>
      <c r="Q337" s="197"/>
      <c r="R337" s="197"/>
      <c r="S337" s="197"/>
      <c r="T337" s="198"/>
      <c r="AT337" s="199" t="s">
        <v>129</v>
      </c>
      <c r="AU337" s="199" t="s">
        <v>125</v>
      </c>
      <c r="AV337" s="13" t="s">
        <v>125</v>
      </c>
      <c r="AW337" s="13" t="s">
        <v>4</v>
      </c>
      <c r="AX337" s="13" t="s">
        <v>76</v>
      </c>
      <c r="AY337" s="199" t="s">
        <v>116</v>
      </c>
    </row>
    <row r="338" spans="1:65" s="2" customFormat="1" ht="24.2" customHeight="1">
      <c r="A338" s="36"/>
      <c r="B338" s="37"/>
      <c r="C338" s="170" t="s">
        <v>693</v>
      </c>
      <c r="D338" s="170" t="s">
        <v>119</v>
      </c>
      <c r="E338" s="171" t="s">
        <v>694</v>
      </c>
      <c r="F338" s="172" t="s">
        <v>695</v>
      </c>
      <c r="G338" s="173" t="s">
        <v>133</v>
      </c>
      <c r="H338" s="174">
        <v>3.53</v>
      </c>
      <c r="I338" s="175"/>
      <c r="J338" s="176">
        <f>ROUND(I338*H338,2)</f>
        <v>0</v>
      </c>
      <c r="K338" s="172" t="s">
        <v>123</v>
      </c>
      <c r="L338" s="41"/>
      <c r="M338" s="177" t="s">
        <v>19</v>
      </c>
      <c r="N338" s="178" t="s">
        <v>43</v>
      </c>
      <c r="O338" s="66"/>
      <c r="P338" s="179">
        <f>O338*H338</f>
        <v>0</v>
      </c>
      <c r="Q338" s="179">
        <v>6.0000000000000001E-3</v>
      </c>
      <c r="R338" s="179">
        <f>Q338*H338</f>
        <v>2.1180000000000001E-2</v>
      </c>
      <c r="S338" s="179">
        <v>0</v>
      </c>
      <c r="T338" s="18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1" t="s">
        <v>170</v>
      </c>
      <c r="AT338" s="181" t="s">
        <v>119</v>
      </c>
      <c r="AU338" s="181" t="s">
        <v>125</v>
      </c>
      <c r="AY338" s="19" t="s">
        <v>116</v>
      </c>
      <c r="BE338" s="182">
        <f>IF(N338="základní",J338,0)</f>
        <v>0</v>
      </c>
      <c r="BF338" s="182">
        <f>IF(N338="snížená",J338,0)</f>
        <v>0</v>
      </c>
      <c r="BG338" s="182">
        <f>IF(N338="zákl. přenesená",J338,0)</f>
        <v>0</v>
      </c>
      <c r="BH338" s="182">
        <f>IF(N338="sníž. přenesená",J338,0)</f>
        <v>0</v>
      </c>
      <c r="BI338" s="182">
        <f>IF(N338="nulová",J338,0)</f>
        <v>0</v>
      </c>
      <c r="BJ338" s="19" t="s">
        <v>125</v>
      </c>
      <c r="BK338" s="182">
        <f>ROUND(I338*H338,2)</f>
        <v>0</v>
      </c>
      <c r="BL338" s="19" t="s">
        <v>170</v>
      </c>
      <c r="BM338" s="181" t="s">
        <v>696</v>
      </c>
    </row>
    <row r="339" spans="1:65" s="2" customFormat="1" ht="11.25">
      <c r="A339" s="36"/>
      <c r="B339" s="37"/>
      <c r="C339" s="38"/>
      <c r="D339" s="183" t="s">
        <v>127</v>
      </c>
      <c r="E339" s="38"/>
      <c r="F339" s="184" t="s">
        <v>697</v>
      </c>
      <c r="G339" s="38"/>
      <c r="H339" s="38"/>
      <c r="I339" s="185"/>
      <c r="J339" s="38"/>
      <c r="K339" s="38"/>
      <c r="L339" s="41"/>
      <c r="M339" s="186"/>
      <c r="N339" s="18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127</v>
      </c>
      <c r="AU339" s="19" t="s">
        <v>125</v>
      </c>
    </row>
    <row r="340" spans="1:65" s="2" customFormat="1" ht="21.75" customHeight="1">
      <c r="A340" s="36"/>
      <c r="B340" s="37"/>
      <c r="C340" s="211" t="s">
        <v>698</v>
      </c>
      <c r="D340" s="211" t="s">
        <v>204</v>
      </c>
      <c r="E340" s="212" t="s">
        <v>687</v>
      </c>
      <c r="F340" s="213" t="s">
        <v>688</v>
      </c>
      <c r="G340" s="214" t="s">
        <v>133</v>
      </c>
      <c r="H340" s="215">
        <v>3.883</v>
      </c>
      <c r="I340" s="216"/>
      <c r="J340" s="217">
        <f>ROUND(I340*H340,2)</f>
        <v>0</v>
      </c>
      <c r="K340" s="213" t="s">
        <v>123</v>
      </c>
      <c r="L340" s="218"/>
      <c r="M340" s="219" t="s">
        <v>19</v>
      </c>
      <c r="N340" s="220" t="s">
        <v>43</v>
      </c>
      <c r="O340" s="66"/>
      <c r="P340" s="179">
        <f>O340*H340</f>
        <v>0</v>
      </c>
      <c r="Q340" s="179">
        <v>2.1999999999999999E-2</v>
      </c>
      <c r="R340" s="179">
        <f>Q340*H340</f>
        <v>8.5426000000000002E-2</v>
      </c>
      <c r="S340" s="179">
        <v>0</v>
      </c>
      <c r="T340" s="18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1" t="s">
        <v>308</v>
      </c>
      <c r="AT340" s="181" t="s">
        <v>204</v>
      </c>
      <c r="AU340" s="181" t="s">
        <v>125</v>
      </c>
      <c r="AY340" s="19" t="s">
        <v>116</v>
      </c>
      <c r="BE340" s="182">
        <f>IF(N340="základní",J340,0)</f>
        <v>0</v>
      </c>
      <c r="BF340" s="182">
        <f>IF(N340="snížená",J340,0)</f>
        <v>0</v>
      </c>
      <c r="BG340" s="182">
        <f>IF(N340="zákl. přenesená",J340,0)</f>
        <v>0</v>
      </c>
      <c r="BH340" s="182">
        <f>IF(N340="sníž. přenesená",J340,0)</f>
        <v>0</v>
      </c>
      <c r="BI340" s="182">
        <f>IF(N340="nulová",J340,0)</f>
        <v>0</v>
      </c>
      <c r="BJ340" s="19" t="s">
        <v>125</v>
      </c>
      <c r="BK340" s="182">
        <f>ROUND(I340*H340,2)</f>
        <v>0</v>
      </c>
      <c r="BL340" s="19" t="s">
        <v>170</v>
      </c>
      <c r="BM340" s="181" t="s">
        <v>699</v>
      </c>
    </row>
    <row r="341" spans="1:65" s="13" customFormat="1" ht="11.25">
      <c r="B341" s="188"/>
      <c r="C341" s="189"/>
      <c r="D341" s="190" t="s">
        <v>129</v>
      </c>
      <c r="E341" s="189"/>
      <c r="F341" s="192" t="s">
        <v>700</v>
      </c>
      <c r="G341" s="189"/>
      <c r="H341" s="193">
        <v>3.883</v>
      </c>
      <c r="I341" s="194"/>
      <c r="J341" s="189"/>
      <c r="K341" s="189"/>
      <c r="L341" s="195"/>
      <c r="M341" s="196"/>
      <c r="N341" s="197"/>
      <c r="O341" s="197"/>
      <c r="P341" s="197"/>
      <c r="Q341" s="197"/>
      <c r="R341" s="197"/>
      <c r="S341" s="197"/>
      <c r="T341" s="198"/>
      <c r="AT341" s="199" t="s">
        <v>129</v>
      </c>
      <c r="AU341" s="199" t="s">
        <v>125</v>
      </c>
      <c r="AV341" s="13" t="s">
        <v>125</v>
      </c>
      <c r="AW341" s="13" t="s">
        <v>4</v>
      </c>
      <c r="AX341" s="13" t="s">
        <v>76</v>
      </c>
      <c r="AY341" s="199" t="s">
        <v>116</v>
      </c>
    </row>
    <row r="342" spans="1:65" s="2" customFormat="1" ht="16.5" customHeight="1">
      <c r="A342" s="36"/>
      <c r="B342" s="37"/>
      <c r="C342" s="170" t="s">
        <v>701</v>
      </c>
      <c r="D342" s="170" t="s">
        <v>119</v>
      </c>
      <c r="E342" s="171" t="s">
        <v>702</v>
      </c>
      <c r="F342" s="172" t="s">
        <v>703</v>
      </c>
      <c r="G342" s="173" t="s">
        <v>133</v>
      </c>
      <c r="H342" s="174">
        <v>0.87329999999999997</v>
      </c>
      <c r="I342" s="175"/>
      <c r="J342" s="176">
        <f>ROUND(I342*H342,2)</f>
        <v>0</v>
      </c>
      <c r="K342" s="172" t="s">
        <v>123</v>
      </c>
      <c r="L342" s="41"/>
      <c r="M342" s="177" t="s">
        <v>19</v>
      </c>
      <c r="N342" s="178" t="s">
        <v>43</v>
      </c>
      <c r="O342" s="66"/>
      <c r="P342" s="179">
        <f>O342*H342</f>
        <v>0</v>
      </c>
      <c r="Q342" s="179">
        <v>1.5E-3</v>
      </c>
      <c r="R342" s="179">
        <f>Q342*H342</f>
        <v>1.30995E-3</v>
      </c>
      <c r="S342" s="179">
        <v>0</v>
      </c>
      <c r="T342" s="18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1" t="s">
        <v>170</v>
      </c>
      <c r="AT342" s="181" t="s">
        <v>119</v>
      </c>
      <c r="AU342" s="181" t="s">
        <v>125</v>
      </c>
      <c r="AY342" s="19" t="s">
        <v>116</v>
      </c>
      <c r="BE342" s="182">
        <f>IF(N342="základní",J342,0)</f>
        <v>0</v>
      </c>
      <c r="BF342" s="182">
        <f>IF(N342="snížená",J342,0)</f>
        <v>0</v>
      </c>
      <c r="BG342" s="182">
        <f>IF(N342="zákl. přenesená",J342,0)</f>
        <v>0</v>
      </c>
      <c r="BH342" s="182">
        <f>IF(N342="sníž. přenesená",J342,0)</f>
        <v>0</v>
      </c>
      <c r="BI342" s="182">
        <f>IF(N342="nulová",J342,0)</f>
        <v>0</v>
      </c>
      <c r="BJ342" s="19" t="s">
        <v>125</v>
      </c>
      <c r="BK342" s="182">
        <f>ROUND(I342*H342,2)</f>
        <v>0</v>
      </c>
      <c r="BL342" s="19" t="s">
        <v>170</v>
      </c>
      <c r="BM342" s="181" t="s">
        <v>704</v>
      </c>
    </row>
    <row r="343" spans="1:65" s="2" customFormat="1" ht="11.25">
      <c r="A343" s="36"/>
      <c r="B343" s="37"/>
      <c r="C343" s="38"/>
      <c r="D343" s="183" t="s">
        <v>127</v>
      </c>
      <c r="E343" s="38"/>
      <c r="F343" s="184" t="s">
        <v>705</v>
      </c>
      <c r="G343" s="38"/>
      <c r="H343" s="38"/>
      <c r="I343" s="185"/>
      <c r="J343" s="38"/>
      <c r="K343" s="38"/>
      <c r="L343" s="41"/>
      <c r="M343" s="186"/>
      <c r="N343" s="18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127</v>
      </c>
      <c r="AU343" s="19" t="s">
        <v>125</v>
      </c>
    </row>
    <row r="344" spans="1:65" s="13" customFormat="1" ht="11.25">
      <c r="B344" s="188"/>
      <c r="C344" s="189"/>
      <c r="D344" s="190" t="s">
        <v>129</v>
      </c>
      <c r="E344" s="191" t="s">
        <v>19</v>
      </c>
      <c r="F344" s="192" t="s">
        <v>706</v>
      </c>
      <c r="G344" s="189"/>
      <c r="H344" s="193">
        <v>0.87329999999999997</v>
      </c>
      <c r="I344" s="194"/>
      <c r="J344" s="189"/>
      <c r="K344" s="189"/>
      <c r="L344" s="195"/>
      <c r="M344" s="196"/>
      <c r="N344" s="197"/>
      <c r="O344" s="197"/>
      <c r="P344" s="197"/>
      <c r="Q344" s="197"/>
      <c r="R344" s="197"/>
      <c r="S344" s="197"/>
      <c r="T344" s="198"/>
      <c r="AT344" s="199" t="s">
        <v>129</v>
      </c>
      <c r="AU344" s="199" t="s">
        <v>125</v>
      </c>
      <c r="AV344" s="13" t="s">
        <v>125</v>
      </c>
      <c r="AW344" s="13" t="s">
        <v>33</v>
      </c>
      <c r="AX344" s="13" t="s">
        <v>76</v>
      </c>
      <c r="AY344" s="199" t="s">
        <v>116</v>
      </c>
    </row>
    <row r="345" spans="1:65" s="2" customFormat="1" ht="16.5" customHeight="1">
      <c r="A345" s="36"/>
      <c r="B345" s="37"/>
      <c r="C345" s="170" t="s">
        <v>707</v>
      </c>
      <c r="D345" s="170" t="s">
        <v>119</v>
      </c>
      <c r="E345" s="171" t="s">
        <v>708</v>
      </c>
      <c r="F345" s="172" t="s">
        <v>709</v>
      </c>
      <c r="G345" s="173" t="s">
        <v>265</v>
      </c>
      <c r="H345" s="174">
        <v>3.88</v>
      </c>
      <c r="I345" s="175"/>
      <c r="J345" s="176">
        <f>ROUND(I345*H345,2)</f>
        <v>0</v>
      </c>
      <c r="K345" s="172" t="s">
        <v>123</v>
      </c>
      <c r="L345" s="41"/>
      <c r="M345" s="177" t="s">
        <v>19</v>
      </c>
      <c r="N345" s="178" t="s">
        <v>43</v>
      </c>
      <c r="O345" s="66"/>
      <c r="P345" s="179">
        <f>O345*H345</f>
        <v>0</v>
      </c>
      <c r="Q345" s="179">
        <v>1.42E-3</v>
      </c>
      <c r="R345" s="179">
        <f>Q345*H345</f>
        <v>5.5095999999999999E-3</v>
      </c>
      <c r="S345" s="179">
        <v>0</v>
      </c>
      <c r="T345" s="18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1" t="s">
        <v>170</v>
      </c>
      <c r="AT345" s="181" t="s">
        <v>119</v>
      </c>
      <c r="AU345" s="181" t="s">
        <v>125</v>
      </c>
      <c r="AY345" s="19" t="s">
        <v>116</v>
      </c>
      <c r="BE345" s="182">
        <f>IF(N345="základní",J345,0)</f>
        <v>0</v>
      </c>
      <c r="BF345" s="182">
        <f>IF(N345="snížená",J345,0)</f>
        <v>0</v>
      </c>
      <c r="BG345" s="182">
        <f>IF(N345="zákl. přenesená",J345,0)</f>
        <v>0</v>
      </c>
      <c r="BH345" s="182">
        <f>IF(N345="sníž. přenesená",J345,0)</f>
        <v>0</v>
      </c>
      <c r="BI345" s="182">
        <f>IF(N345="nulová",J345,0)</f>
        <v>0</v>
      </c>
      <c r="BJ345" s="19" t="s">
        <v>125</v>
      </c>
      <c r="BK345" s="182">
        <f>ROUND(I345*H345,2)</f>
        <v>0</v>
      </c>
      <c r="BL345" s="19" t="s">
        <v>170</v>
      </c>
      <c r="BM345" s="181" t="s">
        <v>710</v>
      </c>
    </row>
    <row r="346" spans="1:65" s="2" customFormat="1" ht="11.25">
      <c r="A346" s="36"/>
      <c r="B346" s="37"/>
      <c r="C346" s="38"/>
      <c r="D346" s="183" t="s">
        <v>127</v>
      </c>
      <c r="E346" s="38"/>
      <c r="F346" s="184" t="s">
        <v>711</v>
      </c>
      <c r="G346" s="38"/>
      <c r="H346" s="38"/>
      <c r="I346" s="185"/>
      <c r="J346" s="38"/>
      <c r="K346" s="38"/>
      <c r="L346" s="41"/>
      <c r="M346" s="186"/>
      <c r="N346" s="18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127</v>
      </c>
      <c r="AU346" s="19" t="s">
        <v>125</v>
      </c>
    </row>
    <row r="347" spans="1:65" s="13" customFormat="1" ht="11.25">
      <c r="B347" s="188"/>
      <c r="C347" s="189"/>
      <c r="D347" s="190" t="s">
        <v>129</v>
      </c>
      <c r="E347" s="191" t="s">
        <v>19</v>
      </c>
      <c r="F347" s="192" t="s">
        <v>712</v>
      </c>
      <c r="G347" s="189"/>
      <c r="H347" s="193">
        <v>3.88</v>
      </c>
      <c r="I347" s="194"/>
      <c r="J347" s="189"/>
      <c r="K347" s="189"/>
      <c r="L347" s="195"/>
      <c r="M347" s="196"/>
      <c r="N347" s="197"/>
      <c r="O347" s="197"/>
      <c r="P347" s="197"/>
      <c r="Q347" s="197"/>
      <c r="R347" s="197"/>
      <c r="S347" s="197"/>
      <c r="T347" s="198"/>
      <c r="AT347" s="199" t="s">
        <v>129</v>
      </c>
      <c r="AU347" s="199" t="s">
        <v>125</v>
      </c>
      <c r="AV347" s="13" t="s">
        <v>125</v>
      </c>
      <c r="AW347" s="13" t="s">
        <v>33</v>
      </c>
      <c r="AX347" s="13" t="s">
        <v>76</v>
      </c>
      <c r="AY347" s="199" t="s">
        <v>116</v>
      </c>
    </row>
    <row r="348" spans="1:65" s="2" customFormat="1" ht="16.5" customHeight="1">
      <c r="A348" s="36"/>
      <c r="B348" s="37"/>
      <c r="C348" s="170" t="s">
        <v>713</v>
      </c>
      <c r="D348" s="170" t="s">
        <v>119</v>
      </c>
      <c r="E348" s="171" t="s">
        <v>714</v>
      </c>
      <c r="F348" s="172" t="s">
        <v>715</v>
      </c>
      <c r="G348" s="173" t="s">
        <v>133</v>
      </c>
      <c r="H348" s="174">
        <v>3.53</v>
      </c>
      <c r="I348" s="175"/>
      <c r="J348" s="176">
        <f>ROUND(I348*H348,2)</f>
        <v>0</v>
      </c>
      <c r="K348" s="172" t="s">
        <v>123</v>
      </c>
      <c r="L348" s="41"/>
      <c r="M348" s="177" t="s">
        <v>19</v>
      </c>
      <c r="N348" s="178" t="s">
        <v>43</v>
      </c>
      <c r="O348" s="66"/>
      <c r="P348" s="179">
        <f>O348*H348</f>
        <v>0</v>
      </c>
      <c r="Q348" s="179">
        <v>5.0000000000000002E-5</v>
      </c>
      <c r="R348" s="179">
        <f>Q348*H348</f>
        <v>1.7650000000000001E-4</v>
      </c>
      <c r="S348" s="179">
        <v>0</v>
      </c>
      <c r="T348" s="18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1" t="s">
        <v>170</v>
      </c>
      <c r="AT348" s="181" t="s">
        <v>119</v>
      </c>
      <c r="AU348" s="181" t="s">
        <v>125</v>
      </c>
      <c r="AY348" s="19" t="s">
        <v>116</v>
      </c>
      <c r="BE348" s="182">
        <f>IF(N348="základní",J348,0)</f>
        <v>0</v>
      </c>
      <c r="BF348" s="182">
        <f>IF(N348="snížená",J348,0)</f>
        <v>0</v>
      </c>
      <c r="BG348" s="182">
        <f>IF(N348="zákl. přenesená",J348,0)</f>
        <v>0</v>
      </c>
      <c r="BH348" s="182">
        <f>IF(N348="sníž. přenesená",J348,0)</f>
        <v>0</v>
      </c>
      <c r="BI348" s="182">
        <f>IF(N348="nulová",J348,0)</f>
        <v>0</v>
      </c>
      <c r="BJ348" s="19" t="s">
        <v>125</v>
      </c>
      <c r="BK348" s="182">
        <f>ROUND(I348*H348,2)</f>
        <v>0</v>
      </c>
      <c r="BL348" s="19" t="s">
        <v>170</v>
      </c>
      <c r="BM348" s="181" t="s">
        <v>716</v>
      </c>
    </row>
    <row r="349" spans="1:65" s="2" customFormat="1" ht="11.25">
      <c r="A349" s="36"/>
      <c r="B349" s="37"/>
      <c r="C349" s="38"/>
      <c r="D349" s="183" t="s">
        <v>127</v>
      </c>
      <c r="E349" s="38"/>
      <c r="F349" s="184" t="s">
        <v>717</v>
      </c>
      <c r="G349" s="38"/>
      <c r="H349" s="38"/>
      <c r="I349" s="185"/>
      <c r="J349" s="38"/>
      <c r="K349" s="38"/>
      <c r="L349" s="41"/>
      <c r="M349" s="186"/>
      <c r="N349" s="18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127</v>
      </c>
      <c r="AU349" s="19" t="s">
        <v>125</v>
      </c>
    </row>
    <row r="350" spans="1:65" s="2" customFormat="1" ht="24.2" customHeight="1">
      <c r="A350" s="36"/>
      <c r="B350" s="37"/>
      <c r="C350" s="170" t="s">
        <v>718</v>
      </c>
      <c r="D350" s="170" t="s">
        <v>119</v>
      </c>
      <c r="E350" s="171" t="s">
        <v>719</v>
      </c>
      <c r="F350" s="172" t="s">
        <v>720</v>
      </c>
      <c r="G350" s="173" t="s">
        <v>143</v>
      </c>
      <c r="H350" s="174">
        <v>0.15329999999999999</v>
      </c>
      <c r="I350" s="175"/>
      <c r="J350" s="176">
        <f>ROUND(I350*H350,2)</f>
        <v>0</v>
      </c>
      <c r="K350" s="172" t="s">
        <v>123</v>
      </c>
      <c r="L350" s="41"/>
      <c r="M350" s="177" t="s">
        <v>19</v>
      </c>
      <c r="N350" s="178" t="s">
        <v>43</v>
      </c>
      <c r="O350" s="66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1" t="s">
        <v>170</v>
      </c>
      <c r="AT350" s="181" t="s">
        <v>119</v>
      </c>
      <c r="AU350" s="181" t="s">
        <v>125</v>
      </c>
      <c r="AY350" s="19" t="s">
        <v>116</v>
      </c>
      <c r="BE350" s="182">
        <f>IF(N350="základní",J350,0)</f>
        <v>0</v>
      </c>
      <c r="BF350" s="182">
        <f>IF(N350="snížená",J350,0)</f>
        <v>0</v>
      </c>
      <c r="BG350" s="182">
        <f>IF(N350="zákl. přenesená",J350,0)</f>
        <v>0</v>
      </c>
      <c r="BH350" s="182">
        <f>IF(N350="sníž. přenesená",J350,0)</f>
        <v>0</v>
      </c>
      <c r="BI350" s="182">
        <f>IF(N350="nulová",J350,0)</f>
        <v>0</v>
      </c>
      <c r="BJ350" s="19" t="s">
        <v>125</v>
      </c>
      <c r="BK350" s="182">
        <f>ROUND(I350*H350,2)</f>
        <v>0</v>
      </c>
      <c r="BL350" s="19" t="s">
        <v>170</v>
      </c>
      <c r="BM350" s="181" t="s">
        <v>721</v>
      </c>
    </row>
    <row r="351" spans="1:65" s="2" customFormat="1" ht="11.25">
      <c r="A351" s="36"/>
      <c r="B351" s="37"/>
      <c r="C351" s="38"/>
      <c r="D351" s="183" t="s">
        <v>127</v>
      </c>
      <c r="E351" s="38"/>
      <c r="F351" s="184" t="s">
        <v>722</v>
      </c>
      <c r="G351" s="38"/>
      <c r="H351" s="38"/>
      <c r="I351" s="185"/>
      <c r="J351" s="38"/>
      <c r="K351" s="38"/>
      <c r="L351" s="41"/>
      <c r="M351" s="186"/>
      <c r="N351" s="18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127</v>
      </c>
      <c r="AU351" s="19" t="s">
        <v>125</v>
      </c>
    </row>
    <row r="352" spans="1:65" s="12" customFormat="1" ht="22.9" customHeight="1">
      <c r="B352" s="154"/>
      <c r="C352" s="155"/>
      <c r="D352" s="156" t="s">
        <v>70</v>
      </c>
      <c r="E352" s="168" t="s">
        <v>723</v>
      </c>
      <c r="F352" s="168" t="s">
        <v>724</v>
      </c>
      <c r="G352" s="155"/>
      <c r="H352" s="155"/>
      <c r="I352" s="158"/>
      <c r="J352" s="169">
        <f>BK352</f>
        <v>0</v>
      </c>
      <c r="K352" s="155"/>
      <c r="L352" s="160"/>
      <c r="M352" s="161"/>
      <c r="N352" s="162"/>
      <c r="O352" s="162"/>
      <c r="P352" s="163">
        <v>0</v>
      </c>
      <c r="Q352" s="162"/>
      <c r="R352" s="163">
        <v>0</v>
      </c>
      <c r="S352" s="162"/>
      <c r="T352" s="164">
        <v>0</v>
      </c>
      <c r="AR352" s="165" t="s">
        <v>125</v>
      </c>
      <c r="AT352" s="166" t="s">
        <v>70</v>
      </c>
      <c r="AU352" s="166" t="s">
        <v>76</v>
      </c>
      <c r="AY352" s="165" t="s">
        <v>116</v>
      </c>
      <c r="BK352" s="167">
        <v>0</v>
      </c>
    </row>
    <row r="353" spans="1:65" s="12" customFormat="1" ht="22.9" customHeight="1">
      <c r="B353" s="154"/>
      <c r="C353" s="155"/>
      <c r="D353" s="156" t="s">
        <v>70</v>
      </c>
      <c r="E353" s="168" t="s">
        <v>725</v>
      </c>
      <c r="F353" s="168" t="s">
        <v>726</v>
      </c>
      <c r="G353" s="155"/>
      <c r="H353" s="155"/>
      <c r="I353" s="158"/>
      <c r="J353" s="169">
        <f>BK353</f>
        <v>0</v>
      </c>
      <c r="K353" s="155"/>
      <c r="L353" s="160"/>
      <c r="M353" s="161"/>
      <c r="N353" s="162"/>
      <c r="O353" s="162"/>
      <c r="P353" s="163">
        <f>SUM(P354:P402)</f>
        <v>0</v>
      </c>
      <c r="Q353" s="162"/>
      <c r="R353" s="163">
        <f>SUM(R354:R402)</f>
        <v>0.19578247599999998</v>
      </c>
      <c r="S353" s="162"/>
      <c r="T353" s="164">
        <f>SUM(T354:T402)</f>
        <v>7.7077999999999994E-2</v>
      </c>
      <c r="AR353" s="165" t="s">
        <v>125</v>
      </c>
      <c r="AT353" s="166" t="s">
        <v>70</v>
      </c>
      <c r="AU353" s="166" t="s">
        <v>76</v>
      </c>
      <c r="AY353" s="165" t="s">
        <v>116</v>
      </c>
      <c r="BK353" s="167">
        <f>SUM(BK354:BK402)</f>
        <v>0</v>
      </c>
    </row>
    <row r="354" spans="1:65" s="2" customFormat="1" ht="24.2" customHeight="1">
      <c r="A354" s="36"/>
      <c r="B354" s="37"/>
      <c r="C354" s="170" t="s">
        <v>727</v>
      </c>
      <c r="D354" s="170" t="s">
        <v>119</v>
      </c>
      <c r="E354" s="171" t="s">
        <v>728</v>
      </c>
      <c r="F354" s="172" t="s">
        <v>729</v>
      </c>
      <c r="G354" s="173" t="s">
        <v>133</v>
      </c>
      <c r="H354" s="174">
        <v>26.82</v>
      </c>
      <c r="I354" s="175"/>
      <c r="J354" s="176">
        <f>ROUND(I354*H354,2)</f>
        <v>0</v>
      </c>
      <c r="K354" s="172" t="s">
        <v>123</v>
      </c>
      <c r="L354" s="41"/>
      <c r="M354" s="177" t="s">
        <v>19</v>
      </c>
      <c r="N354" s="178" t="s">
        <v>43</v>
      </c>
      <c r="O354" s="66"/>
      <c r="P354" s="179">
        <f>O354*H354</f>
        <v>0</v>
      </c>
      <c r="Q354" s="179">
        <v>0</v>
      </c>
      <c r="R354" s="179">
        <f>Q354*H354</f>
        <v>0</v>
      </c>
      <c r="S354" s="179">
        <v>0</v>
      </c>
      <c r="T354" s="18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1" t="s">
        <v>170</v>
      </c>
      <c r="AT354" s="181" t="s">
        <v>119</v>
      </c>
      <c r="AU354" s="181" t="s">
        <v>125</v>
      </c>
      <c r="AY354" s="19" t="s">
        <v>116</v>
      </c>
      <c r="BE354" s="182">
        <f>IF(N354="základní",J354,0)</f>
        <v>0</v>
      </c>
      <c r="BF354" s="182">
        <f>IF(N354="snížená",J354,0)</f>
        <v>0</v>
      </c>
      <c r="BG354" s="182">
        <f>IF(N354="zákl. přenesená",J354,0)</f>
        <v>0</v>
      </c>
      <c r="BH354" s="182">
        <f>IF(N354="sníž. přenesená",J354,0)</f>
        <v>0</v>
      </c>
      <c r="BI354" s="182">
        <f>IF(N354="nulová",J354,0)</f>
        <v>0</v>
      </c>
      <c r="BJ354" s="19" t="s">
        <v>125</v>
      </c>
      <c r="BK354" s="182">
        <f>ROUND(I354*H354,2)</f>
        <v>0</v>
      </c>
      <c r="BL354" s="19" t="s">
        <v>170</v>
      </c>
      <c r="BM354" s="181" t="s">
        <v>730</v>
      </c>
    </row>
    <row r="355" spans="1:65" s="2" customFormat="1" ht="11.25">
      <c r="A355" s="36"/>
      <c r="B355" s="37"/>
      <c r="C355" s="38"/>
      <c r="D355" s="183" t="s">
        <v>127</v>
      </c>
      <c r="E355" s="38"/>
      <c r="F355" s="184" t="s">
        <v>731</v>
      </c>
      <c r="G355" s="38"/>
      <c r="H355" s="38"/>
      <c r="I355" s="185"/>
      <c r="J355" s="38"/>
      <c r="K355" s="38"/>
      <c r="L355" s="41"/>
      <c r="M355" s="186"/>
      <c r="N355" s="187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127</v>
      </c>
      <c r="AU355" s="19" t="s">
        <v>125</v>
      </c>
    </row>
    <row r="356" spans="1:65" s="13" customFormat="1" ht="11.25">
      <c r="B356" s="188"/>
      <c r="C356" s="189"/>
      <c r="D356" s="190" t="s">
        <v>129</v>
      </c>
      <c r="E356" s="191" t="s">
        <v>19</v>
      </c>
      <c r="F356" s="192" t="s">
        <v>732</v>
      </c>
      <c r="G356" s="189"/>
      <c r="H356" s="193">
        <v>3.59</v>
      </c>
      <c r="I356" s="194"/>
      <c r="J356" s="189"/>
      <c r="K356" s="189"/>
      <c r="L356" s="195"/>
      <c r="M356" s="196"/>
      <c r="N356" s="197"/>
      <c r="O356" s="197"/>
      <c r="P356" s="197"/>
      <c r="Q356" s="197"/>
      <c r="R356" s="197"/>
      <c r="S356" s="197"/>
      <c r="T356" s="198"/>
      <c r="AT356" s="199" t="s">
        <v>129</v>
      </c>
      <c r="AU356" s="199" t="s">
        <v>125</v>
      </c>
      <c r="AV356" s="13" t="s">
        <v>125</v>
      </c>
      <c r="AW356" s="13" t="s">
        <v>33</v>
      </c>
      <c r="AX356" s="13" t="s">
        <v>71</v>
      </c>
      <c r="AY356" s="199" t="s">
        <v>116</v>
      </c>
    </row>
    <row r="357" spans="1:65" s="13" customFormat="1" ht="11.25">
      <c r="B357" s="188"/>
      <c r="C357" s="189"/>
      <c r="D357" s="190" t="s">
        <v>129</v>
      </c>
      <c r="E357" s="191" t="s">
        <v>19</v>
      </c>
      <c r="F357" s="192" t="s">
        <v>155</v>
      </c>
      <c r="G357" s="189"/>
      <c r="H357" s="193">
        <v>20.04</v>
      </c>
      <c r="I357" s="194"/>
      <c r="J357" s="189"/>
      <c r="K357" s="189"/>
      <c r="L357" s="195"/>
      <c r="M357" s="196"/>
      <c r="N357" s="197"/>
      <c r="O357" s="197"/>
      <c r="P357" s="197"/>
      <c r="Q357" s="197"/>
      <c r="R357" s="197"/>
      <c r="S357" s="197"/>
      <c r="T357" s="198"/>
      <c r="AT357" s="199" t="s">
        <v>129</v>
      </c>
      <c r="AU357" s="199" t="s">
        <v>125</v>
      </c>
      <c r="AV357" s="13" t="s">
        <v>125</v>
      </c>
      <c r="AW357" s="13" t="s">
        <v>33</v>
      </c>
      <c r="AX357" s="13" t="s">
        <v>71</v>
      </c>
      <c r="AY357" s="199" t="s">
        <v>116</v>
      </c>
    </row>
    <row r="358" spans="1:65" s="13" customFormat="1" ht="11.25">
      <c r="B358" s="188"/>
      <c r="C358" s="189"/>
      <c r="D358" s="190" t="s">
        <v>129</v>
      </c>
      <c r="E358" s="191" t="s">
        <v>19</v>
      </c>
      <c r="F358" s="192" t="s">
        <v>733</v>
      </c>
      <c r="G358" s="189"/>
      <c r="H358" s="193">
        <v>2.14</v>
      </c>
      <c r="I358" s="194"/>
      <c r="J358" s="189"/>
      <c r="K358" s="189"/>
      <c r="L358" s="195"/>
      <c r="M358" s="196"/>
      <c r="N358" s="197"/>
      <c r="O358" s="197"/>
      <c r="P358" s="197"/>
      <c r="Q358" s="197"/>
      <c r="R358" s="197"/>
      <c r="S358" s="197"/>
      <c r="T358" s="198"/>
      <c r="AT358" s="199" t="s">
        <v>129</v>
      </c>
      <c r="AU358" s="199" t="s">
        <v>125</v>
      </c>
      <c r="AV358" s="13" t="s">
        <v>125</v>
      </c>
      <c r="AW358" s="13" t="s">
        <v>33</v>
      </c>
      <c r="AX358" s="13" t="s">
        <v>71</v>
      </c>
      <c r="AY358" s="199" t="s">
        <v>116</v>
      </c>
    </row>
    <row r="359" spans="1:65" s="13" customFormat="1" ht="11.25">
      <c r="B359" s="188"/>
      <c r="C359" s="189"/>
      <c r="D359" s="190" t="s">
        <v>129</v>
      </c>
      <c r="E359" s="191" t="s">
        <v>19</v>
      </c>
      <c r="F359" s="192" t="s">
        <v>734</v>
      </c>
      <c r="G359" s="189"/>
      <c r="H359" s="193">
        <v>1.05</v>
      </c>
      <c r="I359" s="194"/>
      <c r="J359" s="189"/>
      <c r="K359" s="189"/>
      <c r="L359" s="195"/>
      <c r="M359" s="196"/>
      <c r="N359" s="197"/>
      <c r="O359" s="197"/>
      <c r="P359" s="197"/>
      <c r="Q359" s="197"/>
      <c r="R359" s="197"/>
      <c r="S359" s="197"/>
      <c r="T359" s="198"/>
      <c r="AT359" s="199" t="s">
        <v>129</v>
      </c>
      <c r="AU359" s="199" t="s">
        <v>125</v>
      </c>
      <c r="AV359" s="13" t="s">
        <v>125</v>
      </c>
      <c r="AW359" s="13" t="s">
        <v>33</v>
      </c>
      <c r="AX359" s="13" t="s">
        <v>71</v>
      </c>
      <c r="AY359" s="199" t="s">
        <v>116</v>
      </c>
    </row>
    <row r="360" spans="1:65" s="14" customFormat="1" ht="11.25">
      <c r="B360" s="200"/>
      <c r="C360" s="201"/>
      <c r="D360" s="190" t="s">
        <v>129</v>
      </c>
      <c r="E360" s="202" t="s">
        <v>19</v>
      </c>
      <c r="F360" s="203" t="s">
        <v>157</v>
      </c>
      <c r="G360" s="201"/>
      <c r="H360" s="204">
        <v>26.82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129</v>
      </c>
      <c r="AU360" s="210" t="s">
        <v>125</v>
      </c>
      <c r="AV360" s="14" t="s">
        <v>124</v>
      </c>
      <c r="AW360" s="14" t="s">
        <v>33</v>
      </c>
      <c r="AX360" s="14" t="s">
        <v>76</v>
      </c>
      <c r="AY360" s="210" t="s">
        <v>116</v>
      </c>
    </row>
    <row r="361" spans="1:65" s="2" customFormat="1" ht="16.5" customHeight="1">
      <c r="A361" s="36"/>
      <c r="B361" s="37"/>
      <c r="C361" s="170" t="s">
        <v>735</v>
      </c>
      <c r="D361" s="170" t="s">
        <v>119</v>
      </c>
      <c r="E361" s="171" t="s">
        <v>736</v>
      </c>
      <c r="F361" s="172" t="s">
        <v>737</v>
      </c>
      <c r="G361" s="173" t="s">
        <v>133</v>
      </c>
      <c r="H361" s="174">
        <v>23.63</v>
      </c>
      <c r="I361" s="175"/>
      <c r="J361" s="176">
        <f>ROUND(I361*H361,2)</f>
        <v>0</v>
      </c>
      <c r="K361" s="172" t="s">
        <v>123</v>
      </c>
      <c r="L361" s="41"/>
      <c r="M361" s="177" t="s">
        <v>19</v>
      </c>
      <c r="N361" s="178" t="s">
        <v>43</v>
      </c>
      <c r="O361" s="66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1" t="s">
        <v>170</v>
      </c>
      <c r="AT361" s="181" t="s">
        <v>119</v>
      </c>
      <c r="AU361" s="181" t="s">
        <v>125</v>
      </c>
      <c r="AY361" s="19" t="s">
        <v>116</v>
      </c>
      <c r="BE361" s="182">
        <f>IF(N361="základní",J361,0)</f>
        <v>0</v>
      </c>
      <c r="BF361" s="182">
        <f>IF(N361="snížená",J361,0)</f>
        <v>0</v>
      </c>
      <c r="BG361" s="182">
        <f>IF(N361="zákl. přenesená",J361,0)</f>
        <v>0</v>
      </c>
      <c r="BH361" s="182">
        <f>IF(N361="sníž. přenesená",J361,0)</f>
        <v>0</v>
      </c>
      <c r="BI361" s="182">
        <f>IF(N361="nulová",J361,0)</f>
        <v>0</v>
      </c>
      <c r="BJ361" s="19" t="s">
        <v>125</v>
      </c>
      <c r="BK361" s="182">
        <f>ROUND(I361*H361,2)</f>
        <v>0</v>
      </c>
      <c r="BL361" s="19" t="s">
        <v>170</v>
      </c>
      <c r="BM361" s="181" t="s">
        <v>738</v>
      </c>
    </row>
    <row r="362" spans="1:65" s="2" customFormat="1" ht="11.25">
      <c r="A362" s="36"/>
      <c r="B362" s="37"/>
      <c r="C362" s="38"/>
      <c r="D362" s="183" t="s">
        <v>127</v>
      </c>
      <c r="E362" s="38"/>
      <c r="F362" s="184" t="s">
        <v>739</v>
      </c>
      <c r="G362" s="38"/>
      <c r="H362" s="38"/>
      <c r="I362" s="185"/>
      <c r="J362" s="38"/>
      <c r="K362" s="38"/>
      <c r="L362" s="41"/>
      <c r="M362" s="186"/>
      <c r="N362" s="18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127</v>
      </c>
      <c r="AU362" s="19" t="s">
        <v>125</v>
      </c>
    </row>
    <row r="363" spans="1:65" s="13" customFormat="1" ht="11.25">
      <c r="B363" s="188"/>
      <c r="C363" s="189"/>
      <c r="D363" s="190" t="s">
        <v>129</v>
      </c>
      <c r="E363" s="191" t="s">
        <v>19</v>
      </c>
      <c r="F363" s="192" t="s">
        <v>732</v>
      </c>
      <c r="G363" s="189"/>
      <c r="H363" s="193">
        <v>3.59</v>
      </c>
      <c r="I363" s="194"/>
      <c r="J363" s="189"/>
      <c r="K363" s="189"/>
      <c r="L363" s="195"/>
      <c r="M363" s="196"/>
      <c r="N363" s="197"/>
      <c r="O363" s="197"/>
      <c r="P363" s="197"/>
      <c r="Q363" s="197"/>
      <c r="R363" s="197"/>
      <c r="S363" s="197"/>
      <c r="T363" s="198"/>
      <c r="AT363" s="199" t="s">
        <v>129</v>
      </c>
      <c r="AU363" s="199" t="s">
        <v>125</v>
      </c>
      <c r="AV363" s="13" t="s">
        <v>125</v>
      </c>
      <c r="AW363" s="13" t="s">
        <v>33</v>
      </c>
      <c r="AX363" s="13" t="s">
        <v>71</v>
      </c>
      <c r="AY363" s="199" t="s">
        <v>116</v>
      </c>
    </row>
    <row r="364" spans="1:65" s="13" customFormat="1" ht="11.25">
      <c r="B364" s="188"/>
      <c r="C364" s="189"/>
      <c r="D364" s="190" t="s">
        <v>129</v>
      </c>
      <c r="E364" s="191" t="s">
        <v>19</v>
      </c>
      <c r="F364" s="192" t="s">
        <v>155</v>
      </c>
      <c r="G364" s="189"/>
      <c r="H364" s="193">
        <v>20.04</v>
      </c>
      <c r="I364" s="194"/>
      <c r="J364" s="189"/>
      <c r="K364" s="189"/>
      <c r="L364" s="195"/>
      <c r="M364" s="196"/>
      <c r="N364" s="197"/>
      <c r="O364" s="197"/>
      <c r="P364" s="197"/>
      <c r="Q364" s="197"/>
      <c r="R364" s="197"/>
      <c r="S364" s="197"/>
      <c r="T364" s="198"/>
      <c r="AT364" s="199" t="s">
        <v>129</v>
      </c>
      <c r="AU364" s="199" t="s">
        <v>125</v>
      </c>
      <c r="AV364" s="13" t="s">
        <v>125</v>
      </c>
      <c r="AW364" s="13" t="s">
        <v>33</v>
      </c>
      <c r="AX364" s="13" t="s">
        <v>71</v>
      </c>
      <c r="AY364" s="199" t="s">
        <v>116</v>
      </c>
    </row>
    <row r="365" spans="1:65" s="13" customFormat="1" ht="11.25">
      <c r="B365" s="188"/>
      <c r="C365" s="189"/>
      <c r="D365" s="190" t="s">
        <v>129</v>
      </c>
      <c r="E365" s="191" t="s">
        <v>19</v>
      </c>
      <c r="F365" s="192" t="s">
        <v>740</v>
      </c>
      <c r="G365" s="189"/>
      <c r="H365" s="193">
        <v>0</v>
      </c>
      <c r="I365" s="194"/>
      <c r="J365" s="189"/>
      <c r="K365" s="189"/>
      <c r="L365" s="195"/>
      <c r="M365" s="196"/>
      <c r="N365" s="197"/>
      <c r="O365" s="197"/>
      <c r="P365" s="197"/>
      <c r="Q365" s="197"/>
      <c r="R365" s="197"/>
      <c r="S365" s="197"/>
      <c r="T365" s="198"/>
      <c r="AT365" s="199" t="s">
        <v>129</v>
      </c>
      <c r="AU365" s="199" t="s">
        <v>125</v>
      </c>
      <c r="AV365" s="13" t="s">
        <v>125</v>
      </c>
      <c r="AW365" s="13" t="s">
        <v>33</v>
      </c>
      <c r="AX365" s="13" t="s">
        <v>71</v>
      </c>
      <c r="AY365" s="199" t="s">
        <v>116</v>
      </c>
    </row>
    <row r="366" spans="1:65" s="13" customFormat="1" ht="11.25">
      <c r="B366" s="188"/>
      <c r="C366" s="189"/>
      <c r="D366" s="190" t="s">
        <v>129</v>
      </c>
      <c r="E366" s="191" t="s">
        <v>19</v>
      </c>
      <c r="F366" s="192" t="s">
        <v>741</v>
      </c>
      <c r="G366" s="189"/>
      <c r="H366" s="193">
        <v>0</v>
      </c>
      <c r="I366" s="194"/>
      <c r="J366" s="189"/>
      <c r="K366" s="189"/>
      <c r="L366" s="195"/>
      <c r="M366" s="196"/>
      <c r="N366" s="197"/>
      <c r="O366" s="197"/>
      <c r="P366" s="197"/>
      <c r="Q366" s="197"/>
      <c r="R366" s="197"/>
      <c r="S366" s="197"/>
      <c r="T366" s="198"/>
      <c r="AT366" s="199" t="s">
        <v>129</v>
      </c>
      <c r="AU366" s="199" t="s">
        <v>125</v>
      </c>
      <c r="AV366" s="13" t="s">
        <v>125</v>
      </c>
      <c r="AW366" s="13" t="s">
        <v>33</v>
      </c>
      <c r="AX366" s="13" t="s">
        <v>71</v>
      </c>
      <c r="AY366" s="199" t="s">
        <v>116</v>
      </c>
    </row>
    <row r="367" spans="1:65" s="14" customFormat="1" ht="11.25">
      <c r="B367" s="200"/>
      <c r="C367" s="201"/>
      <c r="D367" s="190" t="s">
        <v>129</v>
      </c>
      <c r="E367" s="202" t="s">
        <v>19</v>
      </c>
      <c r="F367" s="203" t="s">
        <v>157</v>
      </c>
      <c r="G367" s="201"/>
      <c r="H367" s="204">
        <v>23.63</v>
      </c>
      <c r="I367" s="205"/>
      <c r="J367" s="201"/>
      <c r="K367" s="201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129</v>
      </c>
      <c r="AU367" s="210" t="s">
        <v>125</v>
      </c>
      <c r="AV367" s="14" t="s">
        <v>124</v>
      </c>
      <c r="AW367" s="14" t="s">
        <v>33</v>
      </c>
      <c r="AX367" s="14" t="s">
        <v>76</v>
      </c>
      <c r="AY367" s="210" t="s">
        <v>116</v>
      </c>
    </row>
    <row r="368" spans="1:65" s="2" customFormat="1" ht="16.5" customHeight="1">
      <c r="A368" s="36"/>
      <c r="B368" s="37"/>
      <c r="C368" s="170" t="s">
        <v>742</v>
      </c>
      <c r="D368" s="170" t="s">
        <v>119</v>
      </c>
      <c r="E368" s="171" t="s">
        <v>743</v>
      </c>
      <c r="F368" s="172" t="s">
        <v>744</v>
      </c>
      <c r="G368" s="173" t="s">
        <v>133</v>
      </c>
      <c r="H368" s="174">
        <v>23.63</v>
      </c>
      <c r="I368" s="175"/>
      <c r="J368" s="176">
        <f>ROUND(I368*H368,2)</f>
        <v>0</v>
      </c>
      <c r="K368" s="172" t="s">
        <v>123</v>
      </c>
      <c r="L368" s="41"/>
      <c r="M368" s="177" t="s">
        <v>19</v>
      </c>
      <c r="N368" s="178" t="s">
        <v>43</v>
      </c>
      <c r="O368" s="66"/>
      <c r="P368" s="179">
        <f>O368*H368</f>
        <v>0</v>
      </c>
      <c r="Q368" s="179">
        <v>3.0000000000000001E-5</v>
      </c>
      <c r="R368" s="179">
        <f>Q368*H368</f>
        <v>7.0889999999999994E-4</v>
      </c>
      <c r="S368" s="179">
        <v>0</v>
      </c>
      <c r="T368" s="18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1" t="s">
        <v>170</v>
      </c>
      <c r="AT368" s="181" t="s">
        <v>119</v>
      </c>
      <c r="AU368" s="181" t="s">
        <v>125</v>
      </c>
      <c r="AY368" s="19" t="s">
        <v>116</v>
      </c>
      <c r="BE368" s="182">
        <f>IF(N368="základní",J368,0)</f>
        <v>0</v>
      </c>
      <c r="BF368" s="182">
        <f>IF(N368="snížená",J368,0)</f>
        <v>0</v>
      </c>
      <c r="BG368" s="182">
        <f>IF(N368="zákl. přenesená",J368,0)</f>
        <v>0</v>
      </c>
      <c r="BH368" s="182">
        <f>IF(N368="sníž. přenesená",J368,0)</f>
        <v>0</v>
      </c>
      <c r="BI368" s="182">
        <f>IF(N368="nulová",J368,0)</f>
        <v>0</v>
      </c>
      <c r="BJ368" s="19" t="s">
        <v>125</v>
      </c>
      <c r="BK368" s="182">
        <f>ROUND(I368*H368,2)</f>
        <v>0</v>
      </c>
      <c r="BL368" s="19" t="s">
        <v>170</v>
      </c>
      <c r="BM368" s="181" t="s">
        <v>745</v>
      </c>
    </row>
    <row r="369" spans="1:65" s="2" customFormat="1" ht="11.25">
      <c r="A369" s="36"/>
      <c r="B369" s="37"/>
      <c r="C369" s="38"/>
      <c r="D369" s="183" t="s">
        <v>127</v>
      </c>
      <c r="E369" s="38"/>
      <c r="F369" s="184" t="s">
        <v>746</v>
      </c>
      <c r="G369" s="38"/>
      <c r="H369" s="38"/>
      <c r="I369" s="185"/>
      <c r="J369" s="38"/>
      <c r="K369" s="38"/>
      <c r="L369" s="41"/>
      <c r="M369" s="186"/>
      <c r="N369" s="18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127</v>
      </c>
      <c r="AU369" s="19" t="s">
        <v>125</v>
      </c>
    </row>
    <row r="370" spans="1:65" s="2" customFormat="1" ht="24.2" customHeight="1">
      <c r="A370" s="36"/>
      <c r="B370" s="37"/>
      <c r="C370" s="170" t="s">
        <v>747</v>
      </c>
      <c r="D370" s="170" t="s">
        <v>119</v>
      </c>
      <c r="E370" s="171" t="s">
        <v>748</v>
      </c>
      <c r="F370" s="172" t="s">
        <v>749</v>
      </c>
      <c r="G370" s="173" t="s">
        <v>133</v>
      </c>
      <c r="H370" s="174">
        <v>23.63</v>
      </c>
      <c r="I370" s="175"/>
      <c r="J370" s="176">
        <f>ROUND(I370*H370,2)</f>
        <v>0</v>
      </c>
      <c r="K370" s="172" t="s">
        <v>123</v>
      </c>
      <c r="L370" s="41"/>
      <c r="M370" s="177" t="s">
        <v>19</v>
      </c>
      <c r="N370" s="178" t="s">
        <v>43</v>
      </c>
      <c r="O370" s="66"/>
      <c r="P370" s="179">
        <f>O370*H370</f>
        <v>0</v>
      </c>
      <c r="Q370" s="179">
        <v>4.4999999999999997E-3</v>
      </c>
      <c r="R370" s="179">
        <f>Q370*H370</f>
        <v>0.10633499999999999</v>
      </c>
      <c r="S370" s="179">
        <v>0</v>
      </c>
      <c r="T370" s="18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1" t="s">
        <v>170</v>
      </c>
      <c r="AT370" s="181" t="s">
        <v>119</v>
      </c>
      <c r="AU370" s="181" t="s">
        <v>125</v>
      </c>
      <c r="AY370" s="19" t="s">
        <v>116</v>
      </c>
      <c r="BE370" s="182">
        <f>IF(N370="základní",J370,0)</f>
        <v>0</v>
      </c>
      <c r="BF370" s="182">
        <f>IF(N370="snížená",J370,0)</f>
        <v>0</v>
      </c>
      <c r="BG370" s="182">
        <f>IF(N370="zákl. přenesená",J370,0)</f>
        <v>0</v>
      </c>
      <c r="BH370" s="182">
        <f>IF(N370="sníž. přenesená",J370,0)</f>
        <v>0</v>
      </c>
      <c r="BI370" s="182">
        <f>IF(N370="nulová",J370,0)</f>
        <v>0</v>
      </c>
      <c r="BJ370" s="19" t="s">
        <v>125</v>
      </c>
      <c r="BK370" s="182">
        <f>ROUND(I370*H370,2)</f>
        <v>0</v>
      </c>
      <c r="BL370" s="19" t="s">
        <v>170</v>
      </c>
      <c r="BM370" s="181" t="s">
        <v>750</v>
      </c>
    </row>
    <row r="371" spans="1:65" s="2" customFormat="1" ht="11.25">
      <c r="A371" s="36"/>
      <c r="B371" s="37"/>
      <c r="C371" s="38"/>
      <c r="D371" s="183" t="s">
        <v>127</v>
      </c>
      <c r="E371" s="38"/>
      <c r="F371" s="184" t="s">
        <v>751</v>
      </c>
      <c r="G371" s="38"/>
      <c r="H371" s="38"/>
      <c r="I371" s="185"/>
      <c r="J371" s="38"/>
      <c r="K371" s="38"/>
      <c r="L371" s="41"/>
      <c r="M371" s="186"/>
      <c r="N371" s="187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127</v>
      </c>
      <c r="AU371" s="19" t="s">
        <v>125</v>
      </c>
    </row>
    <row r="372" spans="1:65" s="2" customFormat="1" ht="16.5" customHeight="1">
      <c r="A372" s="36"/>
      <c r="B372" s="37"/>
      <c r="C372" s="170" t="s">
        <v>752</v>
      </c>
      <c r="D372" s="170" t="s">
        <v>119</v>
      </c>
      <c r="E372" s="171" t="s">
        <v>753</v>
      </c>
      <c r="F372" s="172" t="s">
        <v>754</v>
      </c>
      <c r="G372" s="173" t="s">
        <v>133</v>
      </c>
      <c r="H372" s="174">
        <v>27.08</v>
      </c>
      <c r="I372" s="175"/>
      <c r="J372" s="176">
        <f>ROUND(I372*H372,2)</f>
        <v>0</v>
      </c>
      <c r="K372" s="172" t="s">
        <v>123</v>
      </c>
      <c r="L372" s="41"/>
      <c r="M372" s="177" t="s">
        <v>19</v>
      </c>
      <c r="N372" s="178" t="s">
        <v>43</v>
      </c>
      <c r="O372" s="66"/>
      <c r="P372" s="179">
        <f>O372*H372</f>
        <v>0</v>
      </c>
      <c r="Q372" s="179">
        <v>0</v>
      </c>
      <c r="R372" s="179">
        <f>Q372*H372</f>
        <v>0</v>
      </c>
      <c r="S372" s="179">
        <v>2.5000000000000001E-3</v>
      </c>
      <c r="T372" s="180">
        <f>S372*H372</f>
        <v>6.7699999999999996E-2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1" t="s">
        <v>170</v>
      </c>
      <c r="AT372" s="181" t="s">
        <v>119</v>
      </c>
      <c r="AU372" s="181" t="s">
        <v>125</v>
      </c>
      <c r="AY372" s="19" t="s">
        <v>116</v>
      </c>
      <c r="BE372" s="182">
        <f>IF(N372="základní",J372,0)</f>
        <v>0</v>
      </c>
      <c r="BF372" s="182">
        <f>IF(N372="snížená",J372,0)</f>
        <v>0</v>
      </c>
      <c r="BG372" s="182">
        <f>IF(N372="zákl. přenesená",J372,0)</f>
        <v>0</v>
      </c>
      <c r="BH372" s="182">
        <f>IF(N372="sníž. přenesená",J372,0)</f>
        <v>0</v>
      </c>
      <c r="BI372" s="182">
        <f>IF(N372="nulová",J372,0)</f>
        <v>0</v>
      </c>
      <c r="BJ372" s="19" t="s">
        <v>125</v>
      </c>
      <c r="BK372" s="182">
        <f>ROUND(I372*H372,2)</f>
        <v>0</v>
      </c>
      <c r="BL372" s="19" t="s">
        <v>170</v>
      </c>
      <c r="BM372" s="181" t="s">
        <v>755</v>
      </c>
    </row>
    <row r="373" spans="1:65" s="2" customFormat="1" ht="11.25">
      <c r="A373" s="36"/>
      <c r="B373" s="37"/>
      <c r="C373" s="38"/>
      <c r="D373" s="183" t="s">
        <v>127</v>
      </c>
      <c r="E373" s="38"/>
      <c r="F373" s="184" t="s">
        <v>756</v>
      </c>
      <c r="G373" s="38"/>
      <c r="H373" s="38"/>
      <c r="I373" s="185"/>
      <c r="J373" s="38"/>
      <c r="K373" s="38"/>
      <c r="L373" s="41"/>
      <c r="M373" s="186"/>
      <c r="N373" s="18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127</v>
      </c>
      <c r="AU373" s="19" t="s">
        <v>125</v>
      </c>
    </row>
    <row r="374" spans="1:65" s="2" customFormat="1" ht="16.5" customHeight="1">
      <c r="A374" s="36"/>
      <c r="B374" s="37"/>
      <c r="C374" s="170" t="s">
        <v>757</v>
      </c>
      <c r="D374" s="170" t="s">
        <v>119</v>
      </c>
      <c r="E374" s="171" t="s">
        <v>758</v>
      </c>
      <c r="F374" s="172" t="s">
        <v>759</v>
      </c>
      <c r="G374" s="173" t="s">
        <v>133</v>
      </c>
      <c r="H374" s="174">
        <v>23.63</v>
      </c>
      <c r="I374" s="175"/>
      <c r="J374" s="176">
        <f>ROUND(I374*H374,2)</f>
        <v>0</v>
      </c>
      <c r="K374" s="172" t="s">
        <v>123</v>
      </c>
      <c r="L374" s="41"/>
      <c r="M374" s="177" t="s">
        <v>19</v>
      </c>
      <c r="N374" s="178" t="s">
        <v>43</v>
      </c>
      <c r="O374" s="66"/>
      <c r="P374" s="179">
        <f>O374*H374</f>
        <v>0</v>
      </c>
      <c r="Q374" s="179">
        <v>2.9999999999999997E-4</v>
      </c>
      <c r="R374" s="179">
        <f>Q374*H374</f>
        <v>7.0889999999999989E-3</v>
      </c>
      <c r="S374" s="179">
        <v>0</v>
      </c>
      <c r="T374" s="18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1" t="s">
        <v>170</v>
      </c>
      <c r="AT374" s="181" t="s">
        <v>119</v>
      </c>
      <c r="AU374" s="181" t="s">
        <v>125</v>
      </c>
      <c r="AY374" s="19" t="s">
        <v>116</v>
      </c>
      <c r="BE374" s="182">
        <f>IF(N374="základní",J374,0)</f>
        <v>0</v>
      </c>
      <c r="BF374" s="182">
        <f>IF(N374="snížená",J374,0)</f>
        <v>0</v>
      </c>
      <c r="BG374" s="182">
        <f>IF(N374="zákl. přenesená",J374,0)</f>
        <v>0</v>
      </c>
      <c r="BH374" s="182">
        <f>IF(N374="sníž. přenesená",J374,0)</f>
        <v>0</v>
      </c>
      <c r="BI374" s="182">
        <f>IF(N374="nulová",J374,0)</f>
        <v>0</v>
      </c>
      <c r="BJ374" s="19" t="s">
        <v>125</v>
      </c>
      <c r="BK374" s="182">
        <f>ROUND(I374*H374,2)</f>
        <v>0</v>
      </c>
      <c r="BL374" s="19" t="s">
        <v>170</v>
      </c>
      <c r="BM374" s="181" t="s">
        <v>760</v>
      </c>
    </row>
    <row r="375" spans="1:65" s="2" customFormat="1" ht="11.25">
      <c r="A375" s="36"/>
      <c r="B375" s="37"/>
      <c r="C375" s="38"/>
      <c r="D375" s="183" t="s">
        <v>127</v>
      </c>
      <c r="E375" s="38"/>
      <c r="F375" s="184" t="s">
        <v>761</v>
      </c>
      <c r="G375" s="38"/>
      <c r="H375" s="38"/>
      <c r="I375" s="185"/>
      <c r="J375" s="38"/>
      <c r="K375" s="38"/>
      <c r="L375" s="41"/>
      <c r="M375" s="186"/>
      <c r="N375" s="18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127</v>
      </c>
      <c r="AU375" s="19" t="s">
        <v>125</v>
      </c>
    </row>
    <row r="376" spans="1:65" s="2" customFormat="1" ht="16.5" customHeight="1">
      <c r="A376" s="36"/>
      <c r="B376" s="37"/>
      <c r="C376" s="211" t="s">
        <v>762</v>
      </c>
      <c r="D376" s="211" t="s">
        <v>204</v>
      </c>
      <c r="E376" s="212" t="s">
        <v>763</v>
      </c>
      <c r="F376" s="213" t="s">
        <v>764</v>
      </c>
      <c r="G376" s="214" t="s">
        <v>133</v>
      </c>
      <c r="H376" s="215">
        <v>23.63</v>
      </c>
      <c r="I376" s="216"/>
      <c r="J376" s="217">
        <f>ROUND(I376*H376,2)</f>
        <v>0</v>
      </c>
      <c r="K376" s="213" t="s">
        <v>123</v>
      </c>
      <c r="L376" s="218"/>
      <c r="M376" s="219" t="s">
        <v>19</v>
      </c>
      <c r="N376" s="220" t="s">
        <v>43</v>
      </c>
      <c r="O376" s="66"/>
      <c r="P376" s="179">
        <f>O376*H376</f>
        <v>0</v>
      </c>
      <c r="Q376" s="179">
        <v>3.2000000000000002E-3</v>
      </c>
      <c r="R376" s="179">
        <f>Q376*H376</f>
        <v>7.5616000000000003E-2</v>
      </c>
      <c r="S376" s="179">
        <v>0</v>
      </c>
      <c r="T376" s="18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1" t="s">
        <v>308</v>
      </c>
      <c r="AT376" s="181" t="s">
        <v>204</v>
      </c>
      <c r="AU376" s="181" t="s">
        <v>125</v>
      </c>
      <c r="AY376" s="19" t="s">
        <v>116</v>
      </c>
      <c r="BE376" s="182">
        <f>IF(N376="základní",J376,0)</f>
        <v>0</v>
      </c>
      <c r="BF376" s="182">
        <f>IF(N376="snížená",J376,0)</f>
        <v>0</v>
      </c>
      <c r="BG376" s="182">
        <f>IF(N376="zákl. přenesená",J376,0)</f>
        <v>0</v>
      </c>
      <c r="BH376" s="182">
        <f>IF(N376="sníž. přenesená",J376,0)</f>
        <v>0</v>
      </c>
      <c r="BI376" s="182">
        <f>IF(N376="nulová",J376,0)</f>
        <v>0</v>
      </c>
      <c r="BJ376" s="19" t="s">
        <v>125</v>
      </c>
      <c r="BK376" s="182">
        <f>ROUND(I376*H376,2)</f>
        <v>0</v>
      </c>
      <c r="BL376" s="19" t="s">
        <v>170</v>
      </c>
      <c r="BM376" s="181" t="s">
        <v>765</v>
      </c>
    </row>
    <row r="377" spans="1:65" s="2" customFormat="1" ht="16.5" customHeight="1">
      <c r="A377" s="36"/>
      <c r="B377" s="37"/>
      <c r="C377" s="170" t="s">
        <v>766</v>
      </c>
      <c r="D377" s="170" t="s">
        <v>119</v>
      </c>
      <c r="E377" s="171" t="s">
        <v>767</v>
      </c>
      <c r="F377" s="172" t="s">
        <v>768</v>
      </c>
      <c r="G377" s="173" t="s">
        <v>265</v>
      </c>
      <c r="H377" s="174">
        <v>15.7547</v>
      </c>
      <c r="I377" s="175"/>
      <c r="J377" s="176">
        <f>ROUND(I377*H377,2)</f>
        <v>0</v>
      </c>
      <c r="K377" s="172" t="s">
        <v>123</v>
      </c>
      <c r="L377" s="41"/>
      <c r="M377" s="177" t="s">
        <v>19</v>
      </c>
      <c r="N377" s="178" t="s">
        <v>43</v>
      </c>
      <c r="O377" s="66"/>
      <c r="P377" s="179">
        <f>O377*H377</f>
        <v>0</v>
      </c>
      <c r="Q377" s="179">
        <v>0</v>
      </c>
      <c r="R377" s="179">
        <f>Q377*H377</f>
        <v>0</v>
      </c>
      <c r="S377" s="179">
        <v>0</v>
      </c>
      <c r="T377" s="18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1" t="s">
        <v>170</v>
      </c>
      <c r="AT377" s="181" t="s">
        <v>119</v>
      </c>
      <c r="AU377" s="181" t="s">
        <v>125</v>
      </c>
      <c r="AY377" s="19" t="s">
        <v>116</v>
      </c>
      <c r="BE377" s="182">
        <f>IF(N377="základní",J377,0)</f>
        <v>0</v>
      </c>
      <c r="BF377" s="182">
        <f>IF(N377="snížená",J377,0)</f>
        <v>0</v>
      </c>
      <c r="BG377" s="182">
        <f>IF(N377="zákl. přenesená",J377,0)</f>
        <v>0</v>
      </c>
      <c r="BH377" s="182">
        <f>IF(N377="sníž. přenesená",J377,0)</f>
        <v>0</v>
      </c>
      <c r="BI377" s="182">
        <f>IF(N377="nulová",J377,0)</f>
        <v>0</v>
      </c>
      <c r="BJ377" s="19" t="s">
        <v>125</v>
      </c>
      <c r="BK377" s="182">
        <f>ROUND(I377*H377,2)</f>
        <v>0</v>
      </c>
      <c r="BL377" s="19" t="s">
        <v>170</v>
      </c>
      <c r="BM377" s="181" t="s">
        <v>769</v>
      </c>
    </row>
    <row r="378" spans="1:65" s="2" customFormat="1" ht="11.25">
      <c r="A378" s="36"/>
      <c r="B378" s="37"/>
      <c r="C378" s="38"/>
      <c r="D378" s="183" t="s">
        <v>127</v>
      </c>
      <c r="E378" s="38"/>
      <c r="F378" s="184" t="s">
        <v>770</v>
      </c>
      <c r="G378" s="38"/>
      <c r="H378" s="38"/>
      <c r="I378" s="185"/>
      <c r="J378" s="38"/>
      <c r="K378" s="38"/>
      <c r="L378" s="41"/>
      <c r="M378" s="186"/>
      <c r="N378" s="18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127</v>
      </c>
      <c r="AU378" s="19" t="s">
        <v>125</v>
      </c>
    </row>
    <row r="379" spans="1:65" s="13" customFormat="1" ht="11.25">
      <c r="B379" s="188"/>
      <c r="C379" s="189"/>
      <c r="D379" s="190" t="s">
        <v>129</v>
      </c>
      <c r="E379" s="191" t="s">
        <v>19</v>
      </c>
      <c r="F379" s="192" t="s">
        <v>771</v>
      </c>
      <c r="G379" s="189"/>
      <c r="H379" s="193">
        <v>15.7547</v>
      </c>
      <c r="I379" s="194"/>
      <c r="J379" s="189"/>
      <c r="K379" s="189"/>
      <c r="L379" s="195"/>
      <c r="M379" s="196"/>
      <c r="N379" s="197"/>
      <c r="O379" s="197"/>
      <c r="P379" s="197"/>
      <c r="Q379" s="197"/>
      <c r="R379" s="197"/>
      <c r="S379" s="197"/>
      <c r="T379" s="198"/>
      <c r="AT379" s="199" t="s">
        <v>129</v>
      </c>
      <c r="AU379" s="199" t="s">
        <v>125</v>
      </c>
      <c r="AV379" s="13" t="s">
        <v>125</v>
      </c>
      <c r="AW379" s="13" t="s">
        <v>33</v>
      </c>
      <c r="AX379" s="13" t="s">
        <v>76</v>
      </c>
      <c r="AY379" s="199" t="s">
        <v>116</v>
      </c>
    </row>
    <row r="380" spans="1:65" s="2" customFormat="1" ht="16.5" customHeight="1">
      <c r="A380" s="36"/>
      <c r="B380" s="37"/>
      <c r="C380" s="170" t="s">
        <v>772</v>
      </c>
      <c r="D380" s="170" t="s">
        <v>119</v>
      </c>
      <c r="E380" s="171" t="s">
        <v>773</v>
      </c>
      <c r="F380" s="172" t="s">
        <v>774</v>
      </c>
      <c r="G380" s="173" t="s">
        <v>265</v>
      </c>
      <c r="H380" s="174">
        <v>31.26</v>
      </c>
      <c r="I380" s="175"/>
      <c r="J380" s="176">
        <f>ROUND(I380*H380,2)</f>
        <v>0</v>
      </c>
      <c r="K380" s="172" t="s">
        <v>123</v>
      </c>
      <c r="L380" s="41"/>
      <c r="M380" s="177" t="s">
        <v>19</v>
      </c>
      <c r="N380" s="178" t="s">
        <v>43</v>
      </c>
      <c r="O380" s="66"/>
      <c r="P380" s="179">
        <f>O380*H380</f>
        <v>0</v>
      </c>
      <c r="Q380" s="179">
        <v>0</v>
      </c>
      <c r="R380" s="179">
        <f>Q380*H380</f>
        <v>0</v>
      </c>
      <c r="S380" s="179">
        <v>2.9999999999999997E-4</v>
      </c>
      <c r="T380" s="180">
        <f>S380*H380</f>
        <v>9.3779999999999992E-3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1" t="s">
        <v>170</v>
      </c>
      <c r="AT380" s="181" t="s">
        <v>119</v>
      </c>
      <c r="AU380" s="181" t="s">
        <v>125</v>
      </c>
      <c r="AY380" s="19" t="s">
        <v>116</v>
      </c>
      <c r="BE380" s="182">
        <f>IF(N380="základní",J380,0)</f>
        <v>0</v>
      </c>
      <c r="BF380" s="182">
        <f>IF(N380="snížená",J380,0)</f>
        <v>0</v>
      </c>
      <c r="BG380" s="182">
        <f>IF(N380="zákl. přenesená",J380,0)</f>
        <v>0</v>
      </c>
      <c r="BH380" s="182">
        <f>IF(N380="sníž. přenesená",J380,0)</f>
        <v>0</v>
      </c>
      <c r="BI380" s="182">
        <f>IF(N380="nulová",J380,0)</f>
        <v>0</v>
      </c>
      <c r="BJ380" s="19" t="s">
        <v>125</v>
      </c>
      <c r="BK380" s="182">
        <f>ROUND(I380*H380,2)</f>
        <v>0</v>
      </c>
      <c r="BL380" s="19" t="s">
        <v>170</v>
      </c>
      <c r="BM380" s="181" t="s">
        <v>775</v>
      </c>
    </row>
    <row r="381" spans="1:65" s="2" customFormat="1" ht="11.25">
      <c r="A381" s="36"/>
      <c r="B381" s="37"/>
      <c r="C381" s="38"/>
      <c r="D381" s="183" t="s">
        <v>127</v>
      </c>
      <c r="E381" s="38"/>
      <c r="F381" s="184" t="s">
        <v>776</v>
      </c>
      <c r="G381" s="38"/>
      <c r="H381" s="38"/>
      <c r="I381" s="185"/>
      <c r="J381" s="38"/>
      <c r="K381" s="38"/>
      <c r="L381" s="41"/>
      <c r="M381" s="186"/>
      <c r="N381" s="18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127</v>
      </c>
      <c r="AU381" s="19" t="s">
        <v>125</v>
      </c>
    </row>
    <row r="382" spans="1:65" s="13" customFormat="1" ht="11.25">
      <c r="B382" s="188"/>
      <c r="C382" s="189"/>
      <c r="D382" s="190" t="s">
        <v>129</v>
      </c>
      <c r="E382" s="191" t="s">
        <v>19</v>
      </c>
      <c r="F382" s="192" t="s">
        <v>777</v>
      </c>
      <c r="G382" s="189"/>
      <c r="H382" s="193">
        <v>5.54</v>
      </c>
      <c r="I382" s="194"/>
      <c r="J382" s="189"/>
      <c r="K382" s="189"/>
      <c r="L382" s="195"/>
      <c r="M382" s="196"/>
      <c r="N382" s="197"/>
      <c r="O382" s="197"/>
      <c r="P382" s="197"/>
      <c r="Q382" s="197"/>
      <c r="R382" s="197"/>
      <c r="S382" s="197"/>
      <c r="T382" s="198"/>
      <c r="AT382" s="199" t="s">
        <v>129</v>
      </c>
      <c r="AU382" s="199" t="s">
        <v>125</v>
      </c>
      <c r="AV382" s="13" t="s">
        <v>125</v>
      </c>
      <c r="AW382" s="13" t="s">
        <v>33</v>
      </c>
      <c r="AX382" s="13" t="s">
        <v>71</v>
      </c>
      <c r="AY382" s="199" t="s">
        <v>116</v>
      </c>
    </row>
    <row r="383" spans="1:65" s="13" customFormat="1" ht="11.25">
      <c r="B383" s="188"/>
      <c r="C383" s="189"/>
      <c r="D383" s="190" t="s">
        <v>129</v>
      </c>
      <c r="E383" s="191" t="s">
        <v>19</v>
      </c>
      <c r="F383" s="192" t="s">
        <v>778</v>
      </c>
      <c r="G383" s="189"/>
      <c r="H383" s="193">
        <v>18.239999999999998</v>
      </c>
      <c r="I383" s="194"/>
      <c r="J383" s="189"/>
      <c r="K383" s="189"/>
      <c r="L383" s="195"/>
      <c r="M383" s="196"/>
      <c r="N383" s="197"/>
      <c r="O383" s="197"/>
      <c r="P383" s="197"/>
      <c r="Q383" s="197"/>
      <c r="R383" s="197"/>
      <c r="S383" s="197"/>
      <c r="T383" s="198"/>
      <c r="AT383" s="199" t="s">
        <v>129</v>
      </c>
      <c r="AU383" s="199" t="s">
        <v>125</v>
      </c>
      <c r="AV383" s="13" t="s">
        <v>125</v>
      </c>
      <c r="AW383" s="13" t="s">
        <v>33</v>
      </c>
      <c r="AX383" s="13" t="s">
        <v>71</v>
      </c>
      <c r="AY383" s="199" t="s">
        <v>116</v>
      </c>
    </row>
    <row r="384" spans="1:65" s="13" customFormat="1" ht="11.25">
      <c r="B384" s="188"/>
      <c r="C384" s="189"/>
      <c r="D384" s="190" t="s">
        <v>129</v>
      </c>
      <c r="E384" s="191" t="s">
        <v>19</v>
      </c>
      <c r="F384" s="192" t="s">
        <v>779</v>
      </c>
      <c r="G384" s="189"/>
      <c r="H384" s="193">
        <v>3.96</v>
      </c>
      <c r="I384" s="194"/>
      <c r="J384" s="189"/>
      <c r="K384" s="189"/>
      <c r="L384" s="195"/>
      <c r="M384" s="196"/>
      <c r="N384" s="197"/>
      <c r="O384" s="197"/>
      <c r="P384" s="197"/>
      <c r="Q384" s="197"/>
      <c r="R384" s="197"/>
      <c r="S384" s="197"/>
      <c r="T384" s="198"/>
      <c r="AT384" s="199" t="s">
        <v>129</v>
      </c>
      <c r="AU384" s="199" t="s">
        <v>125</v>
      </c>
      <c r="AV384" s="13" t="s">
        <v>125</v>
      </c>
      <c r="AW384" s="13" t="s">
        <v>33</v>
      </c>
      <c r="AX384" s="13" t="s">
        <v>71</v>
      </c>
      <c r="AY384" s="199" t="s">
        <v>116</v>
      </c>
    </row>
    <row r="385" spans="1:65" s="13" customFormat="1" ht="11.25">
      <c r="B385" s="188"/>
      <c r="C385" s="189"/>
      <c r="D385" s="190" t="s">
        <v>129</v>
      </c>
      <c r="E385" s="191" t="s">
        <v>19</v>
      </c>
      <c r="F385" s="192" t="s">
        <v>780</v>
      </c>
      <c r="G385" s="189"/>
      <c r="H385" s="193">
        <v>3.52</v>
      </c>
      <c r="I385" s="194"/>
      <c r="J385" s="189"/>
      <c r="K385" s="189"/>
      <c r="L385" s="195"/>
      <c r="M385" s="196"/>
      <c r="N385" s="197"/>
      <c r="O385" s="197"/>
      <c r="P385" s="197"/>
      <c r="Q385" s="197"/>
      <c r="R385" s="197"/>
      <c r="S385" s="197"/>
      <c r="T385" s="198"/>
      <c r="AT385" s="199" t="s">
        <v>129</v>
      </c>
      <c r="AU385" s="199" t="s">
        <v>125</v>
      </c>
      <c r="AV385" s="13" t="s">
        <v>125</v>
      </c>
      <c r="AW385" s="13" t="s">
        <v>33</v>
      </c>
      <c r="AX385" s="13" t="s">
        <v>71</v>
      </c>
      <c r="AY385" s="199" t="s">
        <v>116</v>
      </c>
    </row>
    <row r="386" spans="1:65" s="14" customFormat="1" ht="11.25">
      <c r="B386" s="200"/>
      <c r="C386" s="201"/>
      <c r="D386" s="190" t="s">
        <v>129</v>
      </c>
      <c r="E386" s="202" t="s">
        <v>19</v>
      </c>
      <c r="F386" s="203" t="s">
        <v>157</v>
      </c>
      <c r="G386" s="201"/>
      <c r="H386" s="204">
        <v>31.26</v>
      </c>
      <c r="I386" s="205"/>
      <c r="J386" s="201"/>
      <c r="K386" s="201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129</v>
      </c>
      <c r="AU386" s="210" t="s">
        <v>125</v>
      </c>
      <c r="AV386" s="14" t="s">
        <v>124</v>
      </c>
      <c r="AW386" s="14" t="s">
        <v>33</v>
      </c>
      <c r="AX386" s="14" t="s">
        <v>76</v>
      </c>
      <c r="AY386" s="210" t="s">
        <v>116</v>
      </c>
    </row>
    <row r="387" spans="1:65" s="2" customFormat="1" ht="16.5" customHeight="1">
      <c r="A387" s="36"/>
      <c r="B387" s="37"/>
      <c r="C387" s="170" t="s">
        <v>781</v>
      </c>
      <c r="D387" s="170" t="s">
        <v>119</v>
      </c>
      <c r="E387" s="171" t="s">
        <v>782</v>
      </c>
      <c r="F387" s="172" t="s">
        <v>783</v>
      </c>
      <c r="G387" s="173" t="s">
        <v>265</v>
      </c>
      <c r="H387" s="174">
        <v>24.29</v>
      </c>
      <c r="I387" s="175"/>
      <c r="J387" s="176">
        <f>ROUND(I387*H387,2)</f>
        <v>0</v>
      </c>
      <c r="K387" s="172" t="s">
        <v>123</v>
      </c>
      <c r="L387" s="41"/>
      <c r="M387" s="177" t="s">
        <v>19</v>
      </c>
      <c r="N387" s="178" t="s">
        <v>43</v>
      </c>
      <c r="O387" s="66"/>
      <c r="P387" s="179">
        <f>O387*H387</f>
        <v>0</v>
      </c>
      <c r="Q387" s="179">
        <v>1.0000000000000001E-5</v>
      </c>
      <c r="R387" s="179">
        <f>Q387*H387</f>
        <v>2.4290000000000002E-4</v>
      </c>
      <c r="S387" s="179">
        <v>0</v>
      </c>
      <c r="T387" s="18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1" t="s">
        <v>170</v>
      </c>
      <c r="AT387" s="181" t="s">
        <v>119</v>
      </c>
      <c r="AU387" s="181" t="s">
        <v>125</v>
      </c>
      <c r="AY387" s="19" t="s">
        <v>116</v>
      </c>
      <c r="BE387" s="182">
        <f>IF(N387="základní",J387,0)</f>
        <v>0</v>
      </c>
      <c r="BF387" s="182">
        <f>IF(N387="snížená",J387,0)</f>
        <v>0</v>
      </c>
      <c r="BG387" s="182">
        <f>IF(N387="zákl. přenesená",J387,0)</f>
        <v>0</v>
      </c>
      <c r="BH387" s="182">
        <f>IF(N387="sníž. přenesená",J387,0)</f>
        <v>0</v>
      </c>
      <c r="BI387" s="182">
        <f>IF(N387="nulová",J387,0)</f>
        <v>0</v>
      </c>
      <c r="BJ387" s="19" t="s">
        <v>125</v>
      </c>
      <c r="BK387" s="182">
        <f>ROUND(I387*H387,2)</f>
        <v>0</v>
      </c>
      <c r="BL387" s="19" t="s">
        <v>170</v>
      </c>
      <c r="BM387" s="181" t="s">
        <v>784</v>
      </c>
    </row>
    <row r="388" spans="1:65" s="2" customFormat="1" ht="11.25">
      <c r="A388" s="36"/>
      <c r="B388" s="37"/>
      <c r="C388" s="38"/>
      <c r="D388" s="183" t="s">
        <v>127</v>
      </c>
      <c r="E388" s="38"/>
      <c r="F388" s="184" t="s">
        <v>785</v>
      </c>
      <c r="G388" s="38"/>
      <c r="H388" s="38"/>
      <c r="I388" s="185"/>
      <c r="J388" s="38"/>
      <c r="K388" s="38"/>
      <c r="L388" s="41"/>
      <c r="M388" s="186"/>
      <c r="N388" s="18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127</v>
      </c>
      <c r="AU388" s="19" t="s">
        <v>125</v>
      </c>
    </row>
    <row r="389" spans="1:65" s="13" customFormat="1" ht="11.25">
      <c r="B389" s="188"/>
      <c r="C389" s="189"/>
      <c r="D389" s="190" t="s">
        <v>129</v>
      </c>
      <c r="E389" s="191" t="s">
        <v>19</v>
      </c>
      <c r="F389" s="192" t="s">
        <v>786</v>
      </c>
      <c r="G389" s="189"/>
      <c r="H389" s="193">
        <v>5.25</v>
      </c>
      <c r="I389" s="194"/>
      <c r="J389" s="189"/>
      <c r="K389" s="189"/>
      <c r="L389" s="195"/>
      <c r="M389" s="196"/>
      <c r="N389" s="197"/>
      <c r="O389" s="197"/>
      <c r="P389" s="197"/>
      <c r="Q389" s="197"/>
      <c r="R389" s="197"/>
      <c r="S389" s="197"/>
      <c r="T389" s="198"/>
      <c r="AT389" s="199" t="s">
        <v>129</v>
      </c>
      <c r="AU389" s="199" t="s">
        <v>125</v>
      </c>
      <c r="AV389" s="13" t="s">
        <v>125</v>
      </c>
      <c r="AW389" s="13" t="s">
        <v>33</v>
      </c>
      <c r="AX389" s="13" t="s">
        <v>71</v>
      </c>
      <c r="AY389" s="199" t="s">
        <v>116</v>
      </c>
    </row>
    <row r="390" spans="1:65" s="13" customFormat="1" ht="11.25">
      <c r="B390" s="188"/>
      <c r="C390" s="189"/>
      <c r="D390" s="190" t="s">
        <v>129</v>
      </c>
      <c r="E390" s="191" t="s">
        <v>19</v>
      </c>
      <c r="F390" s="192" t="s">
        <v>787</v>
      </c>
      <c r="G390" s="189"/>
      <c r="H390" s="193">
        <v>19.04</v>
      </c>
      <c r="I390" s="194"/>
      <c r="J390" s="189"/>
      <c r="K390" s="189"/>
      <c r="L390" s="195"/>
      <c r="M390" s="196"/>
      <c r="N390" s="197"/>
      <c r="O390" s="197"/>
      <c r="P390" s="197"/>
      <c r="Q390" s="197"/>
      <c r="R390" s="197"/>
      <c r="S390" s="197"/>
      <c r="T390" s="198"/>
      <c r="AT390" s="199" t="s">
        <v>129</v>
      </c>
      <c r="AU390" s="199" t="s">
        <v>125</v>
      </c>
      <c r="AV390" s="13" t="s">
        <v>125</v>
      </c>
      <c r="AW390" s="13" t="s">
        <v>33</v>
      </c>
      <c r="AX390" s="13" t="s">
        <v>71</v>
      </c>
      <c r="AY390" s="199" t="s">
        <v>116</v>
      </c>
    </row>
    <row r="391" spans="1:65" s="13" customFormat="1" ht="11.25">
      <c r="B391" s="188"/>
      <c r="C391" s="189"/>
      <c r="D391" s="190" t="s">
        <v>129</v>
      </c>
      <c r="E391" s="191" t="s">
        <v>19</v>
      </c>
      <c r="F391" s="192" t="s">
        <v>788</v>
      </c>
      <c r="G391" s="189"/>
      <c r="H391" s="193">
        <v>0</v>
      </c>
      <c r="I391" s="194"/>
      <c r="J391" s="189"/>
      <c r="K391" s="189"/>
      <c r="L391" s="195"/>
      <c r="M391" s="196"/>
      <c r="N391" s="197"/>
      <c r="O391" s="197"/>
      <c r="P391" s="197"/>
      <c r="Q391" s="197"/>
      <c r="R391" s="197"/>
      <c r="S391" s="197"/>
      <c r="T391" s="198"/>
      <c r="AT391" s="199" t="s">
        <v>129</v>
      </c>
      <c r="AU391" s="199" t="s">
        <v>125</v>
      </c>
      <c r="AV391" s="13" t="s">
        <v>125</v>
      </c>
      <c r="AW391" s="13" t="s">
        <v>4</v>
      </c>
      <c r="AX391" s="13" t="s">
        <v>71</v>
      </c>
      <c r="AY391" s="199" t="s">
        <v>116</v>
      </c>
    </row>
    <row r="392" spans="1:65" s="14" customFormat="1" ht="11.25">
      <c r="B392" s="200"/>
      <c r="C392" s="201"/>
      <c r="D392" s="190" t="s">
        <v>129</v>
      </c>
      <c r="E392" s="202" t="s">
        <v>19</v>
      </c>
      <c r="F392" s="203" t="s">
        <v>157</v>
      </c>
      <c r="G392" s="201"/>
      <c r="H392" s="204">
        <v>24.29</v>
      </c>
      <c r="I392" s="205"/>
      <c r="J392" s="201"/>
      <c r="K392" s="201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129</v>
      </c>
      <c r="AU392" s="210" t="s">
        <v>125</v>
      </c>
      <c r="AV392" s="14" t="s">
        <v>124</v>
      </c>
      <c r="AW392" s="14" t="s">
        <v>33</v>
      </c>
      <c r="AX392" s="14" t="s">
        <v>76</v>
      </c>
      <c r="AY392" s="210" t="s">
        <v>116</v>
      </c>
    </row>
    <row r="393" spans="1:65" s="2" customFormat="1" ht="16.5" customHeight="1">
      <c r="A393" s="36"/>
      <c r="B393" s="37"/>
      <c r="C393" s="211" t="s">
        <v>789</v>
      </c>
      <c r="D393" s="211" t="s">
        <v>204</v>
      </c>
      <c r="E393" s="212" t="s">
        <v>790</v>
      </c>
      <c r="F393" s="213" t="s">
        <v>791</v>
      </c>
      <c r="G393" s="214" t="s">
        <v>265</v>
      </c>
      <c r="H393" s="215">
        <v>24.7758</v>
      </c>
      <c r="I393" s="216"/>
      <c r="J393" s="217">
        <f>ROUND(I393*H393,2)</f>
        <v>0</v>
      </c>
      <c r="K393" s="213" t="s">
        <v>123</v>
      </c>
      <c r="L393" s="218"/>
      <c r="M393" s="219" t="s">
        <v>19</v>
      </c>
      <c r="N393" s="220" t="s">
        <v>43</v>
      </c>
      <c r="O393" s="66"/>
      <c r="P393" s="179">
        <f>O393*H393</f>
        <v>0</v>
      </c>
      <c r="Q393" s="179">
        <v>2.2000000000000001E-4</v>
      </c>
      <c r="R393" s="179">
        <f>Q393*H393</f>
        <v>5.4506760000000007E-3</v>
      </c>
      <c r="S393" s="179">
        <v>0</v>
      </c>
      <c r="T393" s="18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1" t="s">
        <v>308</v>
      </c>
      <c r="AT393" s="181" t="s">
        <v>204</v>
      </c>
      <c r="AU393" s="181" t="s">
        <v>125</v>
      </c>
      <c r="AY393" s="19" t="s">
        <v>116</v>
      </c>
      <c r="BE393" s="182">
        <f>IF(N393="základní",J393,0)</f>
        <v>0</v>
      </c>
      <c r="BF393" s="182">
        <f>IF(N393="snížená",J393,0)</f>
        <v>0</v>
      </c>
      <c r="BG393" s="182">
        <f>IF(N393="zákl. přenesená",J393,0)</f>
        <v>0</v>
      </c>
      <c r="BH393" s="182">
        <f>IF(N393="sníž. přenesená",J393,0)</f>
        <v>0</v>
      </c>
      <c r="BI393" s="182">
        <f>IF(N393="nulová",J393,0)</f>
        <v>0</v>
      </c>
      <c r="BJ393" s="19" t="s">
        <v>125</v>
      </c>
      <c r="BK393" s="182">
        <f>ROUND(I393*H393,2)</f>
        <v>0</v>
      </c>
      <c r="BL393" s="19" t="s">
        <v>170</v>
      </c>
      <c r="BM393" s="181" t="s">
        <v>792</v>
      </c>
    </row>
    <row r="394" spans="1:65" s="13" customFormat="1" ht="11.25">
      <c r="B394" s="188"/>
      <c r="C394" s="189"/>
      <c r="D394" s="190" t="s">
        <v>129</v>
      </c>
      <c r="E394" s="189"/>
      <c r="F394" s="192" t="s">
        <v>793</v>
      </c>
      <c r="G394" s="189"/>
      <c r="H394" s="193">
        <v>24.7758</v>
      </c>
      <c r="I394" s="194"/>
      <c r="J394" s="189"/>
      <c r="K394" s="189"/>
      <c r="L394" s="195"/>
      <c r="M394" s="196"/>
      <c r="N394" s="197"/>
      <c r="O394" s="197"/>
      <c r="P394" s="197"/>
      <c r="Q394" s="197"/>
      <c r="R394" s="197"/>
      <c r="S394" s="197"/>
      <c r="T394" s="198"/>
      <c r="AT394" s="199" t="s">
        <v>129</v>
      </c>
      <c r="AU394" s="199" t="s">
        <v>125</v>
      </c>
      <c r="AV394" s="13" t="s">
        <v>125</v>
      </c>
      <c r="AW394" s="13" t="s">
        <v>4</v>
      </c>
      <c r="AX394" s="13" t="s">
        <v>76</v>
      </c>
      <c r="AY394" s="199" t="s">
        <v>116</v>
      </c>
    </row>
    <row r="395" spans="1:65" s="2" customFormat="1" ht="16.5" customHeight="1">
      <c r="A395" s="36"/>
      <c r="B395" s="37"/>
      <c r="C395" s="170" t="s">
        <v>794</v>
      </c>
      <c r="D395" s="170" t="s">
        <v>119</v>
      </c>
      <c r="E395" s="171" t="s">
        <v>795</v>
      </c>
      <c r="F395" s="172" t="s">
        <v>796</v>
      </c>
      <c r="G395" s="173" t="s">
        <v>265</v>
      </c>
      <c r="H395" s="174">
        <v>1.6</v>
      </c>
      <c r="I395" s="175"/>
      <c r="J395" s="176">
        <f>ROUND(I395*H395,2)</f>
        <v>0</v>
      </c>
      <c r="K395" s="172" t="s">
        <v>123</v>
      </c>
      <c r="L395" s="41"/>
      <c r="M395" s="177" t="s">
        <v>19</v>
      </c>
      <c r="N395" s="178" t="s">
        <v>43</v>
      </c>
      <c r="O395" s="66"/>
      <c r="P395" s="179">
        <f>O395*H395</f>
        <v>0</v>
      </c>
      <c r="Q395" s="179">
        <v>0</v>
      </c>
      <c r="R395" s="179">
        <f>Q395*H395</f>
        <v>0</v>
      </c>
      <c r="S395" s="179">
        <v>0</v>
      </c>
      <c r="T395" s="18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1" t="s">
        <v>170</v>
      </c>
      <c r="AT395" s="181" t="s">
        <v>119</v>
      </c>
      <c r="AU395" s="181" t="s">
        <v>125</v>
      </c>
      <c r="AY395" s="19" t="s">
        <v>116</v>
      </c>
      <c r="BE395" s="182">
        <f>IF(N395="základní",J395,0)</f>
        <v>0</v>
      </c>
      <c r="BF395" s="182">
        <f>IF(N395="snížená",J395,0)</f>
        <v>0</v>
      </c>
      <c r="BG395" s="182">
        <f>IF(N395="zákl. přenesená",J395,0)</f>
        <v>0</v>
      </c>
      <c r="BH395" s="182">
        <f>IF(N395="sníž. přenesená",J395,0)</f>
        <v>0</v>
      </c>
      <c r="BI395" s="182">
        <f>IF(N395="nulová",J395,0)</f>
        <v>0</v>
      </c>
      <c r="BJ395" s="19" t="s">
        <v>125</v>
      </c>
      <c r="BK395" s="182">
        <f>ROUND(I395*H395,2)</f>
        <v>0</v>
      </c>
      <c r="BL395" s="19" t="s">
        <v>170</v>
      </c>
      <c r="BM395" s="181" t="s">
        <v>797</v>
      </c>
    </row>
    <row r="396" spans="1:65" s="2" customFormat="1" ht="11.25">
      <c r="A396" s="36"/>
      <c r="B396" s="37"/>
      <c r="C396" s="38"/>
      <c r="D396" s="183" t="s">
        <v>127</v>
      </c>
      <c r="E396" s="38"/>
      <c r="F396" s="184" t="s">
        <v>798</v>
      </c>
      <c r="G396" s="38"/>
      <c r="H396" s="38"/>
      <c r="I396" s="185"/>
      <c r="J396" s="38"/>
      <c r="K396" s="38"/>
      <c r="L396" s="41"/>
      <c r="M396" s="186"/>
      <c r="N396" s="18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127</v>
      </c>
      <c r="AU396" s="19" t="s">
        <v>125</v>
      </c>
    </row>
    <row r="397" spans="1:65" s="13" customFormat="1" ht="11.25">
      <c r="B397" s="188"/>
      <c r="C397" s="189"/>
      <c r="D397" s="190" t="s">
        <v>129</v>
      </c>
      <c r="E397" s="191" t="s">
        <v>19</v>
      </c>
      <c r="F397" s="192" t="s">
        <v>799</v>
      </c>
      <c r="G397" s="189"/>
      <c r="H397" s="193">
        <v>0.8</v>
      </c>
      <c r="I397" s="194"/>
      <c r="J397" s="189"/>
      <c r="K397" s="189"/>
      <c r="L397" s="195"/>
      <c r="M397" s="196"/>
      <c r="N397" s="197"/>
      <c r="O397" s="197"/>
      <c r="P397" s="197"/>
      <c r="Q397" s="197"/>
      <c r="R397" s="197"/>
      <c r="S397" s="197"/>
      <c r="T397" s="198"/>
      <c r="AT397" s="199" t="s">
        <v>129</v>
      </c>
      <c r="AU397" s="199" t="s">
        <v>125</v>
      </c>
      <c r="AV397" s="13" t="s">
        <v>125</v>
      </c>
      <c r="AW397" s="13" t="s">
        <v>33</v>
      </c>
      <c r="AX397" s="13" t="s">
        <v>71</v>
      </c>
      <c r="AY397" s="199" t="s">
        <v>116</v>
      </c>
    </row>
    <row r="398" spans="1:65" s="13" customFormat="1" ht="11.25">
      <c r="B398" s="188"/>
      <c r="C398" s="189"/>
      <c r="D398" s="190" t="s">
        <v>129</v>
      </c>
      <c r="E398" s="191" t="s">
        <v>19</v>
      </c>
      <c r="F398" s="192" t="s">
        <v>800</v>
      </c>
      <c r="G398" s="189"/>
      <c r="H398" s="193">
        <v>0.8</v>
      </c>
      <c r="I398" s="194"/>
      <c r="J398" s="189"/>
      <c r="K398" s="189"/>
      <c r="L398" s="195"/>
      <c r="M398" s="196"/>
      <c r="N398" s="197"/>
      <c r="O398" s="197"/>
      <c r="P398" s="197"/>
      <c r="Q398" s="197"/>
      <c r="R398" s="197"/>
      <c r="S398" s="197"/>
      <c r="T398" s="198"/>
      <c r="AT398" s="199" t="s">
        <v>129</v>
      </c>
      <c r="AU398" s="199" t="s">
        <v>125</v>
      </c>
      <c r="AV398" s="13" t="s">
        <v>125</v>
      </c>
      <c r="AW398" s="13" t="s">
        <v>33</v>
      </c>
      <c r="AX398" s="13" t="s">
        <v>71</v>
      </c>
      <c r="AY398" s="199" t="s">
        <v>116</v>
      </c>
    </row>
    <row r="399" spans="1:65" s="14" customFormat="1" ht="11.25">
      <c r="B399" s="200"/>
      <c r="C399" s="201"/>
      <c r="D399" s="190" t="s">
        <v>129</v>
      </c>
      <c r="E399" s="202" t="s">
        <v>19</v>
      </c>
      <c r="F399" s="203" t="s">
        <v>157</v>
      </c>
      <c r="G399" s="201"/>
      <c r="H399" s="204">
        <v>1.6</v>
      </c>
      <c r="I399" s="205"/>
      <c r="J399" s="201"/>
      <c r="K399" s="201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129</v>
      </c>
      <c r="AU399" s="210" t="s">
        <v>125</v>
      </c>
      <c r="AV399" s="14" t="s">
        <v>124</v>
      </c>
      <c r="AW399" s="14" t="s">
        <v>4</v>
      </c>
      <c r="AX399" s="14" t="s">
        <v>76</v>
      </c>
      <c r="AY399" s="210" t="s">
        <v>116</v>
      </c>
    </row>
    <row r="400" spans="1:65" s="2" customFormat="1" ht="16.5" customHeight="1">
      <c r="A400" s="36"/>
      <c r="B400" s="37"/>
      <c r="C400" s="211" t="s">
        <v>801</v>
      </c>
      <c r="D400" s="211" t="s">
        <v>204</v>
      </c>
      <c r="E400" s="212" t="s">
        <v>802</v>
      </c>
      <c r="F400" s="213" t="s">
        <v>803</v>
      </c>
      <c r="G400" s="214" t="s">
        <v>265</v>
      </c>
      <c r="H400" s="215">
        <v>2</v>
      </c>
      <c r="I400" s="216"/>
      <c r="J400" s="217">
        <f>ROUND(I400*H400,2)</f>
        <v>0</v>
      </c>
      <c r="K400" s="213" t="s">
        <v>123</v>
      </c>
      <c r="L400" s="218"/>
      <c r="M400" s="219" t="s">
        <v>19</v>
      </c>
      <c r="N400" s="220" t="s">
        <v>43</v>
      </c>
      <c r="O400" s="66"/>
      <c r="P400" s="179">
        <f>O400*H400</f>
        <v>0</v>
      </c>
      <c r="Q400" s="179">
        <v>1.7000000000000001E-4</v>
      </c>
      <c r="R400" s="179">
        <f>Q400*H400</f>
        <v>3.4000000000000002E-4</v>
      </c>
      <c r="S400" s="179">
        <v>0</v>
      </c>
      <c r="T400" s="18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1" t="s">
        <v>308</v>
      </c>
      <c r="AT400" s="181" t="s">
        <v>204</v>
      </c>
      <c r="AU400" s="181" t="s">
        <v>125</v>
      </c>
      <c r="AY400" s="19" t="s">
        <v>116</v>
      </c>
      <c r="BE400" s="182">
        <f>IF(N400="základní",J400,0)</f>
        <v>0</v>
      </c>
      <c r="BF400" s="182">
        <f>IF(N400="snížená",J400,0)</f>
        <v>0</v>
      </c>
      <c r="BG400" s="182">
        <f>IF(N400="zákl. přenesená",J400,0)</f>
        <v>0</v>
      </c>
      <c r="BH400" s="182">
        <f>IF(N400="sníž. přenesená",J400,0)</f>
        <v>0</v>
      </c>
      <c r="BI400" s="182">
        <f>IF(N400="nulová",J400,0)</f>
        <v>0</v>
      </c>
      <c r="BJ400" s="19" t="s">
        <v>125</v>
      </c>
      <c r="BK400" s="182">
        <f>ROUND(I400*H400,2)</f>
        <v>0</v>
      </c>
      <c r="BL400" s="19" t="s">
        <v>170</v>
      </c>
      <c r="BM400" s="181" t="s">
        <v>804</v>
      </c>
    </row>
    <row r="401" spans="1:65" s="2" customFormat="1" ht="24.2" customHeight="1">
      <c r="A401" s="36"/>
      <c r="B401" s="37"/>
      <c r="C401" s="170" t="s">
        <v>805</v>
      </c>
      <c r="D401" s="170" t="s">
        <v>119</v>
      </c>
      <c r="E401" s="171" t="s">
        <v>806</v>
      </c>
      <c r="F401" s="172" t="s">
        <v>807</v>
      </c>
      <c r="G401" s="173" t="s">
        <v>143</v>
      </c>
      <c r="H401" s="174">
        <v>0.1958</v>
      </c>
      <c r="I401" s="175"/>
      <c r="J401" s="176">
        <f>ROUND(I401*H401,2)</f>
        <v>0</v>
      </c>
      <c r="K401" s="172" t="s">
        <v>123</v>
      </c>
      <c r="L401" s="41"/>
      <c r="M401" s="177" t="s">
        <v>19</v>
      </c>
      <c r="N401" s="178" t="s">
        <v>43</v>
      </c>
      <c r="O401" s="66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1" t="s">
        <v>170</v>
      </c>
      <c r="AT401" s="181" t="s">
        <v>119</v>
      </c>
      <c r="AU401" s="181" t="s">
        <v>125</v>
      </c>
      <c r="AY401" s="19" t="s">
        <v>116</v>
      </c>
      <c r="BE401" s="182">
        <f>IF(N401="základní",J401,0)</f>
        <v>0</v>
      </c>
      <c r="BF401" s="182">
        <f>IF(N401="snížená",J401,0)</f>
        <v>0</v>
      </c>
      <c r="BG401" s="182">
        <f>IF(N401="zákl. přenesená",J401,0)</f>
        <v>0</v>
      </c>
      <c r="BH401" s="182">
        <f>IF(N401="sníž. přenesená",J401,0)</f>
        <v>0</v>
      </c>
      <c r="BI401" s="182">
        <f>IF(N401="nulová",J401,0)</f>
        <v>0</v>
      </c>
      <c r="BJ401" s="19" t="s">
        <v>125</v>
      </c>
      <c r="BK401" s="182">
        <f>ROUND(I401*H401,2)</f>
        <v>0</v>
      </c>
      <c r="BL401" s="19" t="s">
        <v>170</v>
      </c>
      <c r="BM401" s="181" t="s">
        <v>808</v>
      </c>
    </row>
    <row r="402" spans="1:65" s="2" customFormat="1" ht="11.25">
      <c r="A402" s="36"/>
      <c r="B402" s="37"/>
      <c r="C402" s="38"/>
      <c r="D402" s="183" t="s">
        <v>127</v>
      </c>
      <c r="E402" s="38"/>
      <c r="F402" s="184" t="s">
        <v>809</v>
      </c>
      <c r="G402" s="38"/>
      <c r="H402" s="38"/>
      <c r="I402" s="185"/>
      <c r="J402" s="38"/>
      <c r="K402" s="38"/>
      <c r="L402" s="41"/>
      <c r="M402" s="186"/>
      <c r="N402" s="18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127</v>
      </c>
      <c r="AU402" s="19" t="s">
        <v>125</v>
      </c>
    </row>
    <row r="403" spans="1:65" s="12" customFormat="1" ht="22.9" customHeight="1">
      <c r="B403" s="154"/>
      <c r="C403" s="155"/>
      <c r="D403" s="156" t="s">
        <v>70</v>
      </c>
      <c r="E403" s="168" t="s">
        <v>810</v>
      </c>
      <c r="F403" s="168" t="s">
        <v>811</v>
      </c>
      <c r="G403" s="155"/>
      <c r="H403" s="155"/>
      <c r="I403" s="158"/>
      <c r="J403" s="169">
        <f>BK403</f>
        <v>0</v>
      </c>
      <c r="K403" s="155"/>
      <c r="L403" s="160"/>
      <c r="M403" s="161"/>
      <c r="N403" s="162"/>
      <c r="O403" s="162"/>
      <c r="P403" s="163">
        <f>SUM(P404:P437)</f>
        <v>0</v>
      </c>
      <c r="Q403" s="162"/>
      <c r="R403" s="163">
        <f>SUM(R404:R437)</f>
        <v>0.55746659399999987</v>
      </c>
      <c r="S403" s="162"/>
      <c r="T403" s="164">
        <f>SUM(T404:T437)</f>
        <v>0</v>
      </c>
      <c r="AR403" s="165" t="s">
        <v>125</v>
      </c>
      <c r="AT403" s="166" t="s">
        <v>70</v>
      </c>
      <c r="AU403" s="166" t="s">
        <v>76</v>
      </c>
      <c r="AY403" s="165" t="s">
        <v>116</v>
      </c>
      <c r="BK403" s="167">
        <f>SUM(BK404:BK437)</f>
        <v>0</v>
      </c>
    </row>
    <row r="404" spans="1:65" s="2" customFormat="1" ht="16.5" customHeight="1">
      <c r="A404" s="36"/>
      <c r="B404" s="37"/>
      <c r="C404" s="170" t="s">
        <v>812</v>
      </c>
      <c r="D404" s="170" t="s">
        <v>119</v>
      </c>
      <c r="E404" s="171" t="s">
        <v>813</v>
      </c>
      <c r="F404" s="172" t="s">
        <v>814</v>
      </c>
      <c r="G404" s="173" t="s">
        <v>133</v>
      </c>
      <c r="H404" s="174">
        <v>21.474</v>
      </c>
      <c r="I404" s="175"/>
      <c r="J404" s="176">
        <f>ROUND(I404*H404,2)</f>
        <v>0</v>
      </c>
      <c r="K404" s="172" t="s">
        <v>123</v>
      </c>
      <c r="L404" s="41"/>
      <c r="M404" s="177" t="s">
        <v>19</v>
      </c>
      <c r="N404" s="178" t="s">
        <v>43</v>
      </c>
      <c r="O404" s="66"/>
      <c r="P404" s="179">
        <f>O404*H404</f>
        <v>0</v>
      </c>
      <c r="Q404" s="179">
        <v>2.9999999999999997E-4</v>
      </c>
      <c r="R404" s="179">
        <f>Q404*H404</f>
        <v>6.4421999999999995E-3</v>
      </c>
      <c r="S404" s="179">
        <v>0</v>
      </c>
      <c r="T404" s="18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1" t="s">
        <v>170</v>
      </c>
      <c r="AT404" s="181" t="s">
        <v>119</v>
      </c>
      <c r="AU404" s="181" t="s">
        <v>125</v>
      </c>
      <c r="AY404" s="19" t="s">
        <v>116</v>
      </c>
      <c r="BE404" s="182">
        <f>IF(N404="základní",J404,0)</f>
        <v>0</v>
      </c>
      <c r="BF404" s="182">
        <f>IF(N404="snížená",J404,0)</f>
        <v>0</v>
      </c>
      <c r="BG404" s="182">
        <f>IF(N404="zákl. přenesená",J404,0)</f>
        <v>0</v>
      </c>
      <c r="BH404" s="182">
        <f>IF(N404="sníž. přenesená",J404,0)</f>
        <v>0</v>
      </c>
      <c r="BI404" s="182">
        <f>IF(N404="nulová",J404,0)</f>
        <v>0</v>
      </c>
      <c r="BJ404" s="19" t="s">
        <v>125</v>
      </c>
      <c r="BK404" s="182">
        <f>ROUND(I404*H404,2)</f>
        <v>0</v>
      </c>
      <c r="BL404" s="19" t="s">
        <v>170</v>
      </c>
      <c r="BM404" s="181" t="s">
        <v>815</v>
      </c>
    </row>
    <row r="405" spans="1:65" s="2" customFormat="1" ht="11.25">
      <c r="A405" s="36"/>
      <c r="B405" s="37"/>
      <c r="C405" s="38"/>
      <c r="D405" s="183" t="s">
        <v>127</v>
      </c>
      <c r="E405" s="38"/>
      <c r="F405" s="184" t="s">
        <v>816</v>
      </c>
      <c r="G405" s="38"/>
      <c r="H405" s="38"/>
      <c r="I405" s="185"/>
      <c r="J405" s="38"/>
      <c r="K405" s="38"/>
      <c r="L405" s="41"/>
      <c r="M405" s="186"/>
      <c r="N405" s="18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127</v>
      </c>
      <c r="AU405" s="19" t="s">
        <v>125</v>
      </c>
    </row>
    <row r="406" spans="1:65" s="13" customFormat="1" ht="11.25">
      <c r="B406" s="188"/>
      <c r="C406" s="189"/>
      <c r="D406" s="190" t="s">
        <v>129</v>
      </c>
      <c r="E406" s="191" t="s">
        <v>19</v>
      </c>
      <c r="F406" s="192" t="s">
        <v>817</v>
      </c>
      <c r="G406" s="189"/>
      <c r="H406" s="193">
        <v>19.32</v>
      </c>
      <c r="I406" s="194"/>
      <c r="J406" s="189"/>
      <c r="K406" s="189"/>
      <c r="L406" s="195"/>
      <c r="M406" s="196"/>
      <c r="N406" s="197"/>
      <c r="O406" s="197"/>
      <c r="P406" s="197"/>
      <c r="Q406" s="197"/>
      <c r="R406" s="197"/>
      <c r="S406" s="197"/>
      <c r="T406" s="198"/>
      <c r="AT406" s="199" t="s">
        <v>129</v>
      </c>
      <c r="AU406" s="199" t="s">
        <v>125</v>
      </c>
      <c r="AV406" s="13" t="s">
        <v>125</v>
      </c>
      <c r="AW406" s="13" t="s">
        <v>33</v>
      </c>
      <c r="AX406" s="13" t="s">
        <v>71</v>
      </c>
      <c r="AY406" s="199" t="s">
        <v>116</v>
      </c>
    </row>
    <row r="407" spans="1:65" s="13" customFormat="1" ht="11.25">
      <c r="B407" s="188"/>
      <c r="C407" s="189"/>
      <c r="D407" s="190" t="s">
        <v>129</v>
      </c>
      <c r="E407" s="191" t="s">
        <v>19</v>
      </c>
      <c r="F407" s="192" t="s">
        <v>818</v>
      </c>
      <c r="G407" s="189"/>
      <c r="H407" s="193">
        <v>2.1539999999999999</v>
      </c>
      <c r="I407" s="194"/>
      <c r="J407" s="189"/>
      <c r="K407" s="189"/>
      <c r="L407" s="195"/>
      <c r="M407" s="196"/>
      <c r="N407" s="197"/>
      <c r="O407" s="197"/>
      <c r="P407" s="197"/>
      <c r="Q407" s="197"/>
      <c r="R407" s="197"/>
      <c r="S407" s="197"/>
      <c r="T407" s="198"/>
      <c r="AT407" s="199" t="s">
        <v>129</v>
      </c>
      <c r="AU407" s="199" t="s">
        <v>125</v>
      </c>
      <c r="AV407" s="13" t="s">
        <v>125</v>
      </c>
      <c r="AW407" s="13" t="s">
        <v>33</v>
      </c>
      <c r="AX407" s="13" t="s">
        <v>71</v>
      </c>
      <c r="AY407" s="199" t="s">
        <v>116</v>
      </c>
    </row>
    <row r="408" spans="1:65" s="14" customFormat="1" ht="11.25">
      <c r="B408" s="200"/>
      <c r="C408" s="201"/>
      <c r="D408" s="190" t="s">
        <v>129</v>
      </c>
      <c r="E408" s="202" t="s">
        <v>19</v>
      </c>
      <c r="F408" s="203" t="s">
        <v>157</v>
      </c>
      <c r="G408" s="201"/>
      <c r="H408" s="204">
        <v>21.474</v>
      </c>
      <c r="I408" s="205"/>
      <c r="J408" s="201"/>
      <c r="K408" s="201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129</v>
      </c>
      <c r="AU408" s="210" t="s">
        <v>125</v>
      </c>
      <c r="AV408" s="14" t="s">
        <v>124</v>
      </c>
      <c r="AW408" s="14" t="s">
        <v>33</v>
      </c>
      <c r="AX408" s="14" t="s">
        <v>76</v>
      </c>
      <c r="AY408" s="210" t="s">
        <v>116</v>
      </c>
    </row>
    <row r="409" spans="1:65" s="2" customFormat="1" ht="16.5" customHeight="1">
      <c r="A409" s="36"/>
      <c r="B409" s="37"/>
      <c r="C409" s="170" t="s">
        <v>819</v>
      </c>
      <c r="D409" s="170" t="s">
        <v>119</v>
      </c>
      <c r="E409" s="171" t="s">
        <v>820</v>
      </c>
      <c r="F409" s="172" t="s">
        <v>821</v>
      </c>
      <c r="G409" s="173" t="s">
        <v>133</v>
      </c>
      <c r="H409" s="174">
        <v>7.6097999999999999</v>
      </c>
      <c r="I409" s="175"/>
      <c r="J409" s="176">
        <f>ROUND(I409*H409,2)</f>
        <v>0</v>
      </c>
      <c r="K409" s="172" t="s">
        <v>123</v>
      </c>
      <c r="L409" s="41"/>
      <c r="M409" s="177" t="s">
        <v>19</v>
      </c>
      <c r="N409" s="178" t="s">
        <v>43</v>
      </c>
      <c r="O409" s="66"/>
      <c r="P409" s="179">
        <f>O409*H409</f>
        <v>0</v>
      </c>
      <c r="Q409" s="179">
        <v>1.5E-3</v>
      </c>
      <c r="R409" s="179">
        <f>Q409*H409</f>
        <v>1.14147E-2</v>
      </c>
      <c r="S409" s="179">
        <v>0</v>
      </c>
      <c r="T409" s="18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1" t="s">
        <v>170</v>
      </c>
      <c r="AT409" s="181" t="s">
        <v>119</v>
      </c>
      <c r="AU409" s="181" t="s">
        <v>125</v>
      </c>
      <c r="AY409" s="19" t="s">
        <v>116</v>
      </c>
      <c r="BE409" s="182">
        <f>IF(N409="základní",J409,0)</f>
        <v>0</v>
      </c>
      <c r="BF409" s="182">
        <f>IF(N409="snížená",J409,0)</f>
        <v>0</v>
      </c>
      <c r="BG409" s="182">
        <f>IF(N409="zákl. přenesená",J409,0)</f>
        <v>0</v>
      </c>
      <c r="BH409" s="182">
        <f>IF(N409="sníž. přenesená",J409,0)</f>
        <v>0</v>
      </c>
      <c r="BI409" s="182">
        <f>IF(N409="nulová",J409,0)</f>
        <v>0</v>
      </c>
      <c r="BJ409" s="19" t="s">
        <v>125</v>
      </c>
      <c r="BK409" s="182">
        <f>ROUND(I409*H409,2)</f>
        <v>0</v>
      </c>
      <c r="BL409" s="19" t="s">
        <v>170</v>
      </c>
      <c r="BM409" s="181" t="s">
        <v>822</v>
      </c>
    </row>
    <row r="410" spans="1:65" s="2" customFormat="1" ht="11.25">
      <c r="A410" s="36"/>
      <c r="B410" s="37"/>
      <c r="C410" s="38"/>
      <c r="D410" s="183" t="s">
        <v>127</v>
      </c>
      <c r="E410" s="38"/>
      <c r="F410" s="184" t="s">
        <v>823</v>
      </c>
      <c r="G410" s="38"/>
      <c r="H410" s="38"/>
      <c r="I410" s="185"/>
      <c r="J410" s="38"/>
      <c r="K410" s="38"/>
      <c r="L410" s="41"/>
      <c r="M410" s="186"/>
      <c r="N410" s="187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127</v>
      </c>
      <c r="AU410" s="19" t="s">
        <v>125</v>
      </c>
    </row>
    <row r="411" spans="1:65" s="13" customFormat="1" ht="11.25">
      <c r="B411" s="188"/>
      <c r="C411" s="189"/>
      <c r="D411" s="190" t="s">
        <v>129</v>
      </c>
      <c r="E411" s="191" t="s">
        <v>19</v>
      </c>
      <c r="F411" s="192" t="s">
        <v>824</v>
      </c>
      <c r="G411" s="189"/>
      <c r="H411" s="193">
        <v>7.6097999999999999</v>
      </c>
      <c r="I411" s="194"/>
      <c r="J411" s="189"/>
      <c r="K411" s="189"/>
      <c r="L411" s="195"/>
      <c r="M411" s="196"/>
      <c r="N411" s="197"/>
      <c r="O411" s="197"/>
      <c r="P411" s="197"/>
      <c r="Q411" s="197"/>
      <c r="R411" s="197"/>
      <c r="S411" s="197"/>
      <c r="T411" s="198"/>
      <c r="AT411" s="199" t="s">
        <v>129</v>
      </c>
      <c r="AU411" s="199" t="s">
        <v>125</v>
      </c>
      <c r="AV411" s="13" t="s">
        <v>125</v>
      </c>
      <c r="AW411" s="13" t="s">
        <v>33</v>
      </c>
      <c r="AX411" s="13" t="s">
        <v>76</v>
      </c>
      <c r="AY411" s="199" t="s">
        <v>116</v>
      </c>
    </row>
    <row r="412" spans="1:65" s="2" customFormat="1" ht="16.5" customHeight="1">
      <c r="A412" s="36"/>
      <c r="B412" s="37"/>
      <c r="C412" s="170" t="s">
        <v>825</v>
      </c>
      <c r="D412" s="170" t="s">
        <v>119</v>
      </c>
      <c r="E412" s="171" t="s">
        <v>826</v>
      </c>
      <c r="F412" s="172" t="s">
        <v>827</v>
      </c>
      <c r="G412" s="173" t="s">
        <v>265</v>
      </c>
      <c r="H412" s="174">
        <v>5.48</v>
      </c>
      <c r="I412" s="175"/>
      <c r="J412" s="176">
        <f>ROUND(I412*H412,2)</f>
        <v>0</v>
      </c>
      <c r="K412" s="172" t="s">
        <v>123</v>
      </c>
      <c r="L412" s="41"/>
      <c r="M412" s="177" t="s">
        <v>19</v>
      </c>
      <c r="N412" s="178" t="s">
        <v>43</v>
      </c>
      <c r="O412" s="66"/>
      <c r="P412" s="179">
        <f>O412*H412</f>
        <v>0</v>
      </c>
      <c r="Q412" s="179">
        <v>2.7999999999999998E-4</v>
      </c>
      <c r="R412" s="179">
        <f>Q412*H412</f>
        <v>1.5344E-3</v>
      </c>
      <c r="S412" s="179">
        <v>0</v>
      </c>
      <c r="T412" s="18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1" t="s">
        <v>170</v>
      </c>
      <c r="AT412" s="181" t="s">
        <v>119</v>
      </c>
      <c r="AU412" s="181" t="s">
        <v>125</v>
      </c>
      <c r="AY412" s="19" t="s">
        <v>116</v>
      </c>
      <c r="BE412" s="182">
        <f>IF(N412="základní",J412,0)</f>
        <v>0</v>
      </c>
      <c r="BF412" s="182">
        <f>IF(N412="snížená",J412,0)</f>
        <v>0</v>
      </c>
      <c r="BG412" s="182">
        <f>IF(N412="zákl. přenesená",J412,0)</f>
        <v>0</v>
      </c>
      <c r="BH412" s="182">
        <f>IF(N412="sníž. přenesená",J412,0)</f>
        <v>0</v>
      </c>
      <c r="BI412" s="182">
        <f>IF(N412="nulová",J412,0)</f>
        <v>0</v>
      </c>
      <c r="BJ412" s="19" t="s">
        <v>125</v>
      </c>
      <c r="BK412" s="182">
        <f>ROUND(I412*H412,2)</f>
        <v>0</v>
      </c>
      <c r="BL412" s="19" t="s">
        <v>170</v>
      </c>
      <c r="BM412" s="181" t="s">
        <v>828</v>
      </c>
    </row>
    <row r="413" spans="1:65" s="2" customFormat="1" ht="11.25">
      <c r="A413" s="36"/>
      <c r="B413" s="37"/>
      <c r="C413" s="38"/>
      <c r="D413" s="183" t="s">
        <v>127</v>
      </c>
      <c r="E413" s="38"/>
      <c r="F413" s="184" t="s">
        <v>829</v>
      </c>
      <c r="G413" s="38"/>
      <c r="H413" s="38"/>
      <c r="I413" s="185"/>
      <c r="J413" s="38"/>
      <c r="K413" s="38"/>
      <c r="L413" s="41"/>
      <c r="M413" s="186"/>
      <c r="N413" s="187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127</v>
      </c>
      <c r="AU413" s="19" t="s">
        <v>125</v>
      </c>
    </row>
    <row r="414" spans="1:65" s="13" customFormat="1" ht="11.25">
      <c r="B414" s="188"/>
      <c r="C414" s="189"/>
      <c r="D414" s="190" t="s">
        <v>129</v>
      </c>
      <c r="E414" s="191" t="s">
        <v>19</v>
      </c>
      <c r="F414" s="192" t="s">
        <v>830</v>
      </c>
      <c r="G414" s="189"/>
      <c r="H414" s="193">
        <v>5.48</v>
      </c>
      <c r="I414" s="194"/>
      <c r="J414" s="189"/>
      <c r="K414" s="189"/>
      <c r="L414" s="195"/>
      <c r="M414" s="196"/>
      <c r="N414" s="197"/>
      <c r="O414" s="197"/>
      <c r="P414" s="197"/>
      <c r="Q414" s="197"/>
      <c r="R414" s="197"/>
      <c r="S414" s="197"/>
      <c r="T414" s="198"/>
      <c r="AT414" s="199" t="s">
        <v>129</v>
      </c>
      <c r="AU414" s="199" t="s">
        <v>125</v>
      </c>
      <c r="AV414" s="13" t="s">
        <v>125</v>
      </c>
      <c r="AW414" s="13" t="s">
        <v>33</v>
      </c>
      <c r="AX414" s="13" t="s">
        <v>76</v>
      </c>
      <c r="AY414" s="199" t="s">
        <v>116</v>
      </c>
    </row>
    <row r="415" spans="1:65" s="2" customFormat="1" ht="21.75" customHeight="1">
      <c r="A415" s="36"/>
      <c r="B415" s="37"/>
      <c r="C415" s="170" t="s">
        <v>831</v>
      </c>
      <c r="D415" s="170" t="s">
        <v>119</v>
      </c>
      <c r="E415" s="171" t="s">
        <v>832</v>
      </c>
      <c r="F415" s="172" t="s">
        <v>833</v>
      </c>
      <c r="G415" s="173" t="s">
        <v>133</v>
      </c>
      <c r="H415" s="174">
        <v>21.474</v>
      </c>
      <c r="I415" s="175"/>
      <c r="J415" s="176">
        <f>ROUND(I415*H415,2)</f>
        <v>0</v>
      </c>
      <c r="K415" s="172" t="s">
        <v>123</v>
      </c>
      <c r="L415" s="41"/>
      <c r="M415" s="177" t="s">
        <v>19</v>
      </c>
      <c r="N415" s="178" t="s">
        <v>43</v>
      </c>
      <c r="O415" s="66"/>
      <c r="P415" s="179">
        <f>O415*H415</f>
        <v>0</v>
      </c>
      <c r="Q415" s="179">
        <v>5.3E-3</v>
      </c>
      <c r="R415" s="179">
        <f>Q415*H415</f>
        <v>0.1138122</v>
      </c>
      <c r="S415" s="179">
        <v>0</v>
      </c>
      <c r="T415" s="18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1" t="s">
        <v>170</v>
      </c>
      <c r="AT415" s="181" t="s">
        <v>119</v>
      </c>
      <c r="AU415" s="181" t="s">
        <v>125</v>
      </c>
      <c r="AY415" s="19" t="s">
        <v>116</v>
      </c>
      <c r="BE415" s="182">
        <f>IF(N415="základní",J415,0)</f>
        <v>0</v>
      </c>
      <c r="BF415" s="182">
        <f>IF(N415="snížená",J415,0)</f>
        <v>0</v>
      </c>
      <c r="BG415" s="182">
        <f>IF(N415="zákl. přenesená",J415,0)</f>
        <v>0</v>
      </c>
      <c r="BH415" s="182">
        <f>IF(N415="sníž. přenesená",J415,0)</f>
        <v>0</v>
      </c>
      <c r="BI415" s="182">
        <f>IF(N415="nulová",J415,0)</f>
        <v>0</v>
      </c>
      <c r="BJ415" s="19" t="s">
        <v>125</v>
      </c>
      <c r="BK415" s="182">
        <f>ROUND(I415*H415,2)</f>
        <v>0</v>
      </c>
      <c r="BL415" s="19" t="s">
        <v>170</v>
      </c>
      <c r="BM415" s="181" t="s">
        <v>834</v>
      </c>
    </row>
    <row r="416" spans="1:65" s="2" customFormat="1" ht="11.25">
      <c r="A416" s="36"/>
      <c r="B416" s="37"/>
      <c r="C416" s="38"/>
      <c r="D416" s="183" t="s">
        <v>127</v>
      </c>
      <c r="E416" s="38"/>
      <c r="F416" s="184" t="s">
        <v>835</v>
      </c>
      <c r="G416" s="38"/>
      <c r="H416" s="38"/>
      <c r="I416" s="185"/>
      <c r="J416" s="38"/>
      <c r="K416" s="38"/>
      <c r="L416" s="41"/>
      <c r="M416" s="186"/>
      <c r="N416" s="18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127</v>
      </c>
      <c r="AU416" s="19" t="s">
        <v>125</v>
      </c>
    </row>
    <row r="417" spans="1:65" s="2" customFormat="1" ht="16.5" customHeight="1">
      <c r="A417" s="36"/>
      <c r="B417" s="37"/>
      <c r="C417" s="211" t="s">
        <v>836</v>
      </c>
      <c r="D417" s="211" t="s">
        <v>204</v>
      </c>
      <c r="E417" s="212" t="s">
        <v>837</v>
      </c>
      <c r="F417" s="213" t="s">
        <v>838</v>
      </c>
      <c r="G417" s="214" t="s">
        <v>133</v>
      </c>
      <c r="H417" s="215">
        <v>23.621400000000001</v>
      </c>
      <c r="I417" s="216"/>
      <c r="J417" s="217">
        <f>ROUND(I417*H417,2)</f>
        <v>0</v>
      </c>
      <c r="K417" s="213" t="s">
        <v>123</v>
      </c>
      <c r="L417" s="218"/>
      <c r="M417" s="219" t="s">
        <v>19</v>
      </c>
      <c r="N417" s="220" t="s">
        <v>43</v>
      </c>
      <c r="O417" s="66"/>
      <c r="P417" s="179">
        <f>O417*H417</f>
        <v>0</v>
      </c>
      <c r="Q417" s="179">
        <v>1.771E-2</v>
      </c>
      <c r="R417" s="179">
        <f>Q417*H417</f>
        <v>0.41833499400000002</v>
      </c>
      <c r="S417" s="179">
        <v>0</v>
      </c>
      <c r="T417" s="18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1" t="s">
        <v>308</v>
      </c>
      <c r="AT417" s="181" t="s">
        <v>204</v>
      </c>
      <c r="AU417" s="181" t="s">
        <v>125</v>
      </c>
      <c r="AY417" s="19" t="s">
        <v>116</v>
      </c>
      <c r="BE417" s="182">
        <f>IF(N417="základní",J417,0)</f>
        <v>0</v>
      </c>
      <c r="BF417" s="182">
        <f>IF(N417="snížená",J417,0)</f>
        <v>0</v>
      </c>
      <c r="BG417" s="182">
        <f>IF(N417="zákl. přenesená",J417,0)</f>
        <v>0</v>
      </c>
      <c r="BH417" s="182">
        <f>IF(N417="sníž. přenesená",J417,0)</f>
        <v>0</v>
      </c>
      <c r="BI417" s="182">
        <f>IF(N417="nulová",J417,0)</f>
        <v>0</v>
      </c>
      <c r="BJ417" s="19" t="s">
        <v>125</v>
      </c>
      <c r="BK417" s="182">
        <f>ROUND(I417*H417,2)</f>
        <v>0</v>
      </c>
      <c r="BL417" s="19" t="s">
        <v>170</v>
      </c>
      <c r="BM417" s="181" t="s">
        <v>839</v>
      </c>
    </row>
    <row r="418" spans="1:65" s="13" customFormat="1" ht="11.25">
      <c r="B418" s="188"/>
      <c r="C418" s="189"/>
      <c r="D418" s="190" t="s">
        <v>129</v>
      </c>
      <c r="E418" s="189"/>
      <c r="F418" s="192" t="s">
        <v>840</v>
      </c>
      <c r="G418" s="189"/>
      <c r="H418" s="193">
        <v>23.621400000000001</v>
      </c>
      <c r="I418" s="194"/>
      <c r="J418" s="189"/>
      <c r="K418" s="189"/>
      <c r="L418" s="195"/>
      <c r="M418" s="196"/>
      <c r="N418" s="197"/>
      <c r="O418" s="197"/>
      <c r="P418" s="197"/>
      <c r="Q418" s="197"/>
      <c r="R418" s="197"/>
      <c r="S418" s="197"/>
      <c r="T418" s="198"/>
      <c r="AT418" s="199" t="s">
        <v>129</v>
      </c>
      <c r="AU418" s="199" t="s">
        <v>125</v>
      </c>
      <c r="AV418" s="13" t="s">
        <v>125</v>
      </c>
      <c r="AW418" s="13" t="s">
        <v>4</v>
      </c>
      <c r="AX418" s="13" t="s">
        <v>76</v>
      </c>
      <c r="AY418" s="199" t="s">
        <v>116</v>
      </c>
    </row>
    <row r="419" spans="1:65" s="2" customFormat="1" ht="16.5" customHeight="1">
      <c r="A419" s="36"/>
      <c r="B419" s="37"/>
      <c r="C419" s="170" t="s">
        <v>841</v>
      </c>
      <c r="D419" s="170" t="s">
        <v>119</v>
      </c>
      <c r="E419" s="171" t="s">
        <v>842</v>
      </c>
      <c r="F419" s="172" t="s">
        <v>843</v>
      </c>
      <c r="G419" s="173" t="s">
        <v>133</v>
      </c>
      <c r="H419" s="174">
        <v>1</v>
      </c>
      <c r="I419" s="175"/>
      <c r="J419" s="176">
        <f>ROUND(I419*H419,2)</f>
        <v>0</v>
      </c>
      <c r="K419" s="172" t="s">
        <v>123</v>
      </c>
      <c r="L419" s="41"/>
      <c r="M419" s="177" t="s">
        <v>19</v>
      </c>
      <c r="N419" s="178" t="s">
        <v>43</v>
      </c>
      <c r="O419" s="66"/>
      <c r="P419" s="179">
        <f>O419*H419</f>
        <v>0</v>
      </c>
      <c r="Q419" s="179">
        <v>1.42E-3</v>
      </c>
      <c r="R419" s="179">
        <f>Q419*H419</f>
        <v>1.42E-3</v>
      </c>
      <c r="S419" s="179">
        <v>0</v>
      </c>
      <c r="T419" s="18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1" t="s">
        <v>170</v>
      </c>
      <c r="AT419" s="181" t="s">
        <v>119</v>
      </c>
      <c r="AU419" s="181" t="s">
        <v>125</v>
      </c>
      <c r="AY419" s="19" t="s">
        <v>116</v>
      </c>
      <c r="BE419" s="182">
        <f>IF(N419="základní",J419,0)</f>
        <v>0</v>
      </c>
      <c r="BF419" s="182">
        <f>IF(N419="snížená",J419,0)</f>
        <v>0</v>
      </c>
      <c r="BG419" s="182">
        <f>IF(N419="zákl. přenesená",J419,0)</f>
        <v>0</v>
      </c>
      <c r="BH419" s="182">
        <f>IF(N419="sníž. přenesená",J419,0)</f>
        <v>0</v>
      </c>
      <c r="BI419" s="182">
        <f>IF(N419="nulová",J419,0)</f>
        <v>0</v>
      </c>
      <c r="BJ419" s="19" t="s">
        <v>125</v>
      </c>
      <c r="BK419" s="182">
        <f>ROUND(I419*H419,2)</f>
        <v>0</v>
      </c>
      <c r="BL419" s="19" t="s">
        <v>170</v>
      </c>
      <c r="BM419" s="181" t="s">
        <v>844</v>
      </c>
    </row>
    <row r="420" spans="1:65" s="2" customFormat="1" ht="11.25">
      <c r="A420" s="36"/>
      <c r="B420" s="37"/>
      <c r="C420" s="38"/>
      <c r="D420" s="183" t="s">
        <v>127</v>
      </c>
      <c r="E420" s="38"/>
      <c r="F420" s="184" t="s">
        <v>845</v>
      </c>
      <c r="G420" s="38"/>
      <c r="H420" s="38"/>
      <c r="I420" s="185"/>
      <c r="J420" s="38"/>
      <c r="K420" s="38"/>
      <c r="L420" s="41"/>
      <c r="M420" s="186"/>
      <c r="N420" s="18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127</v>
      </c>
      <c r="AU420" s="19" t="s">
        <v>125</v>
      </c>
    </row>
    <row r="421" spans="1:65" s="2" customFormat="1" ht="16.5" customHeight="1">
      <c r="A421" s="36"/>
      <c r="B421" s="37"/>
      <c r="C421" s="211" t="s">
        <v>846</v>
      </c>
      <c r="D421" s="211" t="s">
        <v>204</v>
      </c>
      <c r="E421" s="212" t="s">
        <v>847</v>
      </c>
      <c r="F421" s="213" t="s">
        <v>848</v>
      </c>
      <c r="G421" s="214" t="s">
        <v>637</v>
      </c>
      <c r="H421" s="215">
        <v>1</v>
      </c>
      <c r="I421" s="216"/>
      <c r="J421" s="217">
        <f>ROUND(I421*H421,2)</f>
        <v>0</v>
      </c>
      <c r="K421" s="213" t="s">
        <v>19</v>
      </c>
      <c r="L421" s="218"/>
      <c r="M421" s="219" t="s">
        <v>19</v>
      </c>
      <c r="N421" s="220" t="s">
        <v>43</v>
      </c>
      <c r="O421" s="66"/>
      <c r="P421" s="179">
        <f>O421*H421</f>
        <v>0</v>
      </c>
      <c r="Q421" s="179">
        <v>0</v>
      </c>
      <c r="R421" s="179">
        <f>Q421*H421</f>
        <v>0</v>
      </c>
      <c r="S421" s="179">
        <v>0</v>
      </c>
      <c r="T421" s="18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1" t="s">
        <v>308</v>
      </c>
      <c r="AT421" s="181" t="s">
        <v>204</v>
      </c>
      <c r="AU421" s="181" t="s">
        <v>125</v>
      </c>
      <c r="AY421" s="19" t="s">
        <v>116</v>
      </c>
      <c r="BE421" s="182">
        <f>IF(N421="základní",J421,0)</f>
        <v>0</v>
      </c>
      <c r="BF421" s="182">
        <f>IF(N421="snížená",J421,0)</f>
        <v>0</v>
      </c>
      <c r="BG421" s="182">
        <f>IF(N421="zákl. přenesená",J421,0)</f>
        <v>0</v>
      </c>
      <c r="BH421" s="182">
        <f>IF(N421="sníž. přenesená",J421,0)</f>
        <v>0</v>
      </c>
      <c r="BI421" s="182">
        <f>IF(N421="nulová",J421,0)</f>
        <v>0</v>
      </c>
      <c r="BJ421" s="19" t="s">
        <v>125</v>
      </c>
      <c r="BK421" s="182">
        <f>ROUND(I421*H421,2)</f>
        <v>0</v>
      </c>
      <c r="BL421" s="19" t="s">
        <v>170</v>
      </c>
      <c r="BM421" s="181" t="s">
        <v>849</v>
      </c>
    </row>
    <row r="422" spans="1:65" s="2" customFormat="1" ht="16.5" customHeight="1">
      <c r="A422" s="36"/>
      <c r="B422" s="37"/>
      <c r="C422" s="170" t="s">
        <v>850</v>
      </c>
      <c r="D422" s="170" t="s">
        <v>119</v>
      </c>
      <c r="E422" s="171" t="s">
        <v>851</v>
      </c>
      <c r="F422" s="172" t="s">
        <v>852</v>
      </c>
      <c r="G422" s="173" t="s">
        <v>265</v>
      </c>
      <c r="H422" s="174">
        <v>6.3</v>
      </c>
      <c r="I422" s="175"/>
      <c r="J422" s="176">
        <f>ROUND(I422*H422,2)</f>
        <v>0</v>
      </c>
      <c r="K422" s="172" t="s">
        <v>123</v>
      </c>
      <c r="L422" s="41"/>
      <c r="M422" s="177" t="s">
        <v>19</v>
      </c>
      <c r="N422" s="178" t="s">
        <v>43</v>
      </c>
      <c r="O422" s="66"/>
      <c r="P422" s="179">
        <f>O422*H422</f>
        <v>0</v>
      </c>
      <c r="Q422" s="179">
        <v>1.8000000000000001E-4</v>
      </c>
      <c r="R422" s="179">
        <f>Q422*H422</f>
        <v>1.134E-3</v>
      </c>
      <c r="S422" s="179">
        <v>0</v>
      </c>
      <c r="T422" s="18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1" t="s">
        <v>170</v>
      </c>
      <c r="AT422" s="181" t="s">
        <v>119</v>
      </c>
      <c r="AU422" s="181" t="s">
        <v>125</v>
      </c>
      <c r="AY422" s="19" t="s">
        <v>116</v>
      </c>
      <c r="BE422" s="182">
        <f>IF(N422="základní",J422,0)</f>
        <v>0</v>
      </c>
      <c r="BF422" s="182">
        <f>IF(N422="snížená",J422,0)</f>
        <v>0</v>
      </c>
      <c r="BG422" s="182">
        <f>IF(N422="zákl. přenesená",J422,0)</f>
        <v>0</v>
      </c>
      <c r="BH422" s="182">
        <f>IF(N422="sníž. přenesená",J422,0)</f>
        <v>0</v>
      </c>
      <c r="BI422" s="182">
        <f>IF(N422="nulová",J422,0)</f>
        <v>0</v>
      </c>
      <c r="BJ422" s="19" t="s">
        <v>125</v>
      </c>
      <c r="BK422" s="182">
        <f>ROUND(I422*H422,2)</f>
        <v>0</v>
      </c>
      <c r="BL422" s="19" t="s">
        <v>170</v>
      </c>
      <c r="BM422" s="181" t="s">
        <v>853</v>
      </c>
    </row>
    <row r="423" spans="1:65" s="2" customFormat="1" ht="11.25">
      <c r="A423" s="36"/>
      <c r="B423" s="37"/>
      <c r="C423" s="38"/>
      <c r="D423" s="183" t="s">
        <v>127</v>
      </c>
      <c r="E423" s="38"/>
      <c r="F423" s="184" t="s">
        <v>854</v>
      </c>
      <c r="G423" s="38"/>
      <c r="H423" s="38"/>
      <c r="I423" s="185"/>
      <c r="J423" s="38"/>
      <c r="K423" s="38"/>
      <c r="L423" s="41"/>
      <c r="M423" s="186"/>
      <c r="N423" s="18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127</v>
      </c>
      <c r="AU423" s="19" t="s">
        <v>125</v>
      </c>
    </row>
    <row r="424" spans="1:65" s="13" customFormat="1" ht="11.25">
      <c r="B424" s="188"/>
      <c r="C424" s="189"/>
      <c r="D424" s="190" t="s">
        <v>129</v>
      </c>
      <c r="E424" s="191" t="s">
        <v>19</v>
      </c>
      <c r="F424" s="192" t="s">
        <v>855</v>
      </c>
      <c r="G424" s="189"/>
      <c r="H424" s="193">
        <v>1.2</v>
      </c>
      <c r="I424" s="194"/>
      <c r="J424" s="189"/>
      <c r="K424" s="189"/>
      <c r="L424" s="195"/>
      <c r="M424" s="196"/>
      <c r="N424" s="197"/>
      <c r="O424" s="197"/>
      <c r="P424" s="197"/>
      <c r="Q424" s="197"/>
      <c r="R424" s="197"/>
      <c r="S424" s="197"/>
      <c r="T424" s="198"/>
      <c r="AT424" s="199" t="s">
        <v>129</v>
      </c>
      <c r="AU424" s="199" t="s">
        <v>125</v>
      </c>
      <c r="AV424" s="13" t="s">
        <v>125</v>
      </c>
      <c r="AW424" s="13" t="s">
        <v>33</v>
      </c>
      <c r="AX424" s="13" t="s">
        <v>71</v>
      </c>
      <c r="AY424" s="199" t="s">
        <v>116</v>
      </c>
    </row>
    <row r="425" spans="1:65" s="13" customFormat="1" ht="11.25">
      <c r="B425" s="188"/>
      <c r="C425" s="189"/>
      <c r="D425" s="190" t="s">
        <v>129</v>
      </c>
      <c r="E425" s="191" t="s">
        <v>19</v>
      </c>
      <c r="F425" s="192" t="s">
        <v>856</v>
      </c>
      <c r="G425" s="189"/>
      <c r="H425" s="193">
        <v>5.0999999999999996</v>
      </c>
      <c r="I425" s="194"/>
      <c r="J425" s="189"/>
      <c r="K425" s="189"/>
      <c r="L425" s="195"/>
      <c r="M425" s="196"/>
      <c r="N425" s="197"/>
      <c r="O425" s="197"/>
      <c r="P425" s="197"/>
      <c r="Q425" s="197"/>
      <c r="R425" s="197"/>
      <c r="S425" s="197"/>
      <c r="T425" s="198"/>
      <c r="AT425" s="199" t="s">
        <v>129</v>
      </c>
      <c r="AU425" s="199" t="s">
        <v>125</v>
      </c>
      <c r="AV425" s="13" t="s">
        <v>125</v>
      </c>
      <c r="AW425" s="13" t="s">
        <v>33</v>
      </c>
      <c r="AX425" s="13" t="s">
        <v>71</v>
      </c>
      <c r="AY425" s="199" t="s">
        <v>116</v>
      </c>
    </row>
    <row r="426" spans="1:65" s="14" customFormat="1" ht="11.25">
      <c r="B426" s="200"/>
      <c r="C426" s="201"/>
      <c r="D426" s="190" t="s">
        <v>129</v>
      </c>
      <c r="E426" s="202" t="s">
        <v>19</v>
      </c>
      <c r="F426" s="203" t="s">
        <v>157</v>
      </c>
      <c r="G426" s="201"/>
      <c r="H426" s="204">
        <v>6.3</v>
      </c>
      <c r="I426" s="205"/>
      <c r="J426" s="201"/>
      <c r="K426" s="201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129</v>
      </c>
      <c r="AU426" s="210" t="s">
        <v>125</v>
      </c>
      <c r="AV426" s="14" t="s">
        <v>124</v>
      </c>
      <c r="AW426" s="14" t="s">
        <v>33</v>
      </c>
      <c r="AX426" s="14" t="s">
        <v>76</v>
      </c>
      <c r="AY426" s="210" t="s">
        <v>116</v>
      </c>
    </row>
    <row r="427" spans="1:65" s="2" customFormat="1" ht="16.5" customHeight="1">
      <c r="A427" s="36"/>
      <c r="B427" s="37"/>
      <c r="C427" s="211" t="s">
        <v>857</v>
      </c>
      <c r="D427" s="211" t="s">
        <v>204</v>
      </c>
      <c r="E427" s="212" t="s">
        <v>858</v>
      </c>
      <c r="F427" s="213" t="s">
        <v>859</v>
      </c>
      <c r="G427" s="214" t="s">
        <v>265</v>
      </c>
      <c r="H427" s="215">
        <v>6.6150000000000002</v>
      </c>
      <c r="I427" s="216"/>
      <c r="J427" s="217">
        <f>ROUND(I427*H427,2)</f>
        <v>0</v>
      </c>
      <c r="K427" s="213" t="s">
        <v>123</v>
      </c>
      <c r="L427" s="218"/>
      <c r="M427" s="219" t="s">
        <v>19</v>
      </c>
      <c r="N427" s="220" t="s">
        <v>43</v>
      </c>
      <c r="O427" s="66"/>
      <c r="P427" s="179">
        <f>O427*H427</f>
        <v>0</v>
      </c>
      <c r="Q427" s="179">
        <v>1.2E-4</v>
      </c>
      <c r="R427" s="179">
        <f>Q427*H427</f>
        <v>7.938E-4</v>
      </c>
      <c r="S427" s="179">
        <v>0</v>
      </c>
      <c r="T427" s="18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1" t="s">
        <v>308</v>
      </c>
      <c r="AT427" s="181" t="s">
        <v>204</v>
      </c>
      <c r="AU427" s="181" t="s">
        <v>125</v>
      </c>
      <c r="AY427" s="19" t="s">
        <v>116</v>
      </c>
      <c r="BE427" s="182">
        <f>IF(N427="základní",J427,0)</f>
        <v>0</v>
      </c>
      <c r="BF427" s="182">
        <f>IF(N427="snížená",J427,0)</f>
        <v>0</v>
      </c>
      <c r="BG427" s="182">
        <f>IF(N427="zákl. přenesená",J427,0)</f>
        <v>0</v>
      </c>
      <c r="BH427" s="182">
        <f>IF(N427="sníž. přenesená",J427,0)</f>
        <v>0</v>
      </c>
      <c r="BI427" s="182">
        <f>IF(N427="nulová",J427,0)</f>
        <v>0</v>
      </c>
      <c r="BJ427" s="19" t="s">
        <v>125</v>
      </c>
      <c r="BK427" s="182">
        <f>ROUND(I427*H427,2)</f>
        <v>0</v>
      </c>
      <c r="BL427" s="19" t="s">
        <v>170</v>
      </c>
      <c r="BM427" s="181" t="s">
        <v>860</v>
      </c>
    </row>
    <row r="428" spans="1:65" s="13" customFormat="1" ht="11.25">
      <c r="B428" s="188"/>
      <c r="C428" s="189"/>
      <c r="D428" s="190" t="s">
        <v>129</v>
      </c>
      <c r="E428" s="189"/>
      <c r="F428" s="192" t="s">
        <v>861</v>
      </c>
      <c r="G428" s="189"/>
      <c r="H428" s="193">
        <v>6.6150000000000002</v>
      </c>
      <c r="I428" s="194"/>
      <c r="J428" s="189"/>
      <c r="K428" s="189"/>
      <c r="L428" s="195"/>
      <c r="M428" s="196"/>
      <c r="N428" s="197"/>
      <c r="O428" s="197"/>
      <c r="P428" s="197"/>
      <c r="Q428" s="197"/>
      <c r="R428" s="197"/>
      <c r="S428" s="197"/>
      <c r="T428" s="198"/>
      <c r="AT428" s="199" t="s">
        <v>129</v>
      </c>
      <c r="AU428" s="199" t="s">
        <v>125</v>
      </c>
      <c r="AV428" s="13" t="s">
        <v>125</v>
      </c>
      <c r="AW428" s="13" t="s">
        <v>4</v>
      </c>
      <c r="AX428" s="13" t="s">
        <v>76</v>
      </c>
      <c r="AY428" s="199" t="s">
        <v>116</v>
      </c>
    </row>
    <row r="429" spans="1:65" s="2" customFormat="1" ht="16.5" customHeight="1">
      <c r="A429" s="36"/>
      <c r="B429" s="37"/>
      <c r="C429" s="170" t="s">
        <v>862</v>
      </c>
      <c r="D429" s="170" t="s">
        <v>119</v>
      </c>
      <c r="E429" s="171" t="s">
        <v>863</v>
      </c>
      <c r="F429" s="172" t="s">
        <v>864</v>
      </c>
      <c r="G429" s="173" t="s">
        <v>265</v>
      </c>
      <c r="H429" s="174">
        <v>16.739999999999998</v>
      </c>
      <c r="I429" s="175"/>
      <c r="J429" s="176">
        <f>ROUND(I429*H429,2)</f>
        <v>0</v>
      </c>
      <c r="K429" s="172" t="s">
        <v>123</v>
      </c>
      <c r="L429" s="41"/>
      <c r="M429" s="177" t="s">
        <v>19</v>
      </c>
      <c r="N429" s="178" t="s">
        <v>43</v>
      </c>
      <c r="O429" s="66"/>
      <c r="P429" s="179">
        <f>O429*H429</f>
        <v>0</v>
      </c>
      <c r="Q429" s="179">
        <v>9.0000000000000006E-5</v>
      </c>
      <c r="R429" s="179">
        <f>Q429*H429</f>
        <v>1.5065999999999999E-3</v>
      </c>
      <c r="S429" s="179">
        <v>0</v>
      </c>
      <c r="T429" s="18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1" t="s">
        <v>170</v>
      </c>
      <c r="AT429" s="181" t="s">
        <v>119</v>
      </c>
      <c r="AU429" s="181" t="s">
        <v>125</v>
      </c>
      <c r="AY429" s="19" t="s">
        <v>116</v>
      </c>
      <c r="BE429" s="182">
        <f>IF(N429="základní",J429,0)</f>
        <v>0</v>
      </c>
      <c r="BF429" s="182">
        <f>IF(N429="snížená",J429,0)</f>
        <v>0</v>
      </c>
      <c r="BG429" s="182">
        <f>IF(N429="zákl. přenesená",J429,0)</f>
        <v>0</v>
      </c>
      <c r="BH429" s="182">
        <f>IF(N429="sníž. přenesená",J429,0)</f>
        <v>0</v>
      </c>
      <c r="BI429" s="182">
        <f>IF(N429="nulová",J429,0)</f>
        <v>0</v>
      </c>
      <c r="BJ429" s="19" t="s">
        <v>125</v>
      </c>
      <c r="BK429" s="182">
        <f>ROUND(I429*H429,2)</f>
        <v>0</v>
      </c>
      <c r="BL429" s="19" t="s">
        <v>170</v>
      </c>
      <c r="BM429" s="181" t="s">
        <v>865</v>
      </c>
    </row>
    <row r="430" spans="1:65" s="2" customFormat="1" ht="11.25">
      <c r="A430" s="36"/>
      <c r="B430" s="37"/>
      <c r="C430" s="38"/>
      <c r="D430" s="183" t="s">
        <v>127</v>
      </c>
      <c r="E430" s="38"/>
      <c r="F430" s="184" t="s">
        <v>866</v>
      </c>
      <c r="G430" s="38"/>
      <c r="H430" s="38"/>
      <c r="I430" s="185"/>
      <c r="J430" s="38"/>
      <c r="K430" s="38"/>
      <c r="L430" s="41"/>
      <c r="M430" s="186"/>
      <c r="N430" s="18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127</v>
      </c>
      <c r="AU430" s="19" t="s">
        <v>125</v>
      </c>
    </row>
    <row r="431" spans="1:65" s="13" customFormat="1" ht="11.25">
      <c r="B431" s="188"/>
      <c r="C431" s="189"/>
      <c r="D431" s="190" t="s">
        <v>129</v>
      </c>
      <c r="E431" s="191" t="s">
        <v>19</v>
      </c>
      <c r="F431" s="192" t="s">
        <v>867</v>
      </c>
      <c r="G431" s="189"/>
      <c r="H431" s="193">
        <v>1.2</v>
      </c>
      <c r="I431" s="194"/>
      <c r="J431" s="189"/>
      <c r="K431" s="189"/>
      <c r="L431" s="195"/>
      <c r="M431" s="196"/>
      <c r="N431" s="197"/>
      <c r="O431" s="197"/>
      <c r="P431" s="197"/>
      <c r="Q431" s="197"/>
      <c r="R431" s="197"/>
      <c r="S431" s="197"/>
      <c r="T431" s="198"/>
      <c r="AT431" s="199" t="s">
        <v>129</v>
      </c>
      <c r="AU431" s="199" t="s">
        <v>125</v>
      </c>
      <c r="AV431" s="13" t="s">
        <v>125</v>
      </c>
      <c r="AW431" s="13" t="s">
        <v>33</v>
      </c>
      <c r="AX431" s="13" t="s">
        <v>71</v>
      </c>
      <c r="AY431" s="199" t="s">
        <v>116</v>
      </c>
    </row>
    <row r="432" spans="1:65" s="13" customFormat="1" ht="11.25">
      <c r="B432" s="188"/>
      <c r="C432" s="189"/>
      <c r="D432" s="190" t="s">
        <v>129</v>
      </c>
      <c r="E432" s="191" t="s">
        <v>19</v>
      </c>
      <c r="F432" s="192" t="s">
        <v>868</v>
      </c>
      <c r="G432" s="189"/>
      <c r="H432" s="193">
        <v>15.54</v>
      </c>
      <c r="I432" s="194"/>
      <c r="J432" s="189"/>
      <c r="K432" s="189"/>
      <c r="L432" s="195"/>
      <c r="M432" s="196"/>
      <c r="N432" s="197"/>
      <c r="O432" s="197"/>
      <c r="P432" s="197"/>
      <c r="Q432" s="197"/>
      <c r="R432" s="197"/>
      <c r="S432" s="197"/>
      <c r="T432" s="198"/>
      <c r="AT432" s="199" t="s">
        <v>129</v>
      </c>
      <c r="AU432" s="199" t="s">
        <v>125</v>
      </c>
      <c r="AV432" s="13" t="s">
        <v>125</v>
      </c>
      <c r="AW432" s="13" t="s">
        <v>33</v>
      </c>
      <c r="AX432" s="13" t="s">
        <v>71</v>
      </c>
      <c r="AY432" s="199" t="s">
        <v>116</v>
      </c>
    </row>
    <row r="433" spans="1:65" s="14" customFormat="1" ht="11.25">
      <c r="B433" s="200"/>
      <c r="C433" s="201"/>
      <c r="D433" s="190" t="s">
        <v>129</v>
      </c>
      <c r="E433" s="202" t="s">
        <v>19</v>
      </c>
      <c r="F433" s="203" t="s">
        <v>157</v>
      </c>
      <c r="G433" s="201"/>
      <c r="H433" s="204">
        <v>16.739999999999998</v>
      </c>
      <c r="I433" s="205"/>
      <c r="J433" s="201"/>
      <c r="K433" s="201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129</v>
      </c>
      <c r="AU433" s="210" t="s">
        <v>125</v>
      </c>
      <c r="AV433" s="14" t="s">
        <v>124</v>
      </c>
      <c r="AW433" s="14" t="s">
        <v>33</v>
      </c>
      <c r="AX433" s="14" t="s">
        <v>76</v>
      </c>
      <c r="AY433" s="210" t="s">
        <v>116</v>
      </c>
    </row>
    <row r="434" spans="1:65" s="2" customFormat="1" ht="16.5" customHeight="1">
      <c r="A434" s="36"/>
      <c r="B434" s="37"/>
      <c r="C434" s="170" t="s">
        <v>869</v>
      </c>
      <c r="D434" s="170" t="s">
        <v>119</v>
      </c>
      <c r="E434" s="171" t="s">
        <v>870</v>
      </c>
      <c r="F434" s="172" t="s">
        <v>871</v>
      </c>
      <c r="G434" s="173" t="s">
        <v>133</v>
      </c>
      <c r="H434" s="174">
        <v>21.474</v>
      </c>
      <c r="I434" s="175"/>
      <c r="J434" s="176">
        <f>ROUND(I434*H434,2)</f>
        <v>0</v>
      </c>
      <c r="K434" s="172" t="s">
        <v>123</v>
      </c>
      <c r="L434" s="41"/>
      <c r="M434" s="177" t="s">
        <v>19</v>
      </c>
      <c r="N434" s="178" t="s">
        <v>43</v>
      </c>
      <c r="O434" s="66"/>
      <c r="P434" s="179">
        <f>O434*H434</f>
        <v>0</v>
      </c>
      <c r="Q434" s="179">
        <v>5.0000000000000002E-5</v>
      </c>
      <c r="R434" s="179">
        <f>Q434*H434</f>
        <v>1.0737000000000001E-3</v>
      </c>
      <c r="S434" s="179">
        <v>0</v>
      </c>
      <c r="T434" s="18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1" t="s">
        <v>170</v>
      </c>
      <c r="AT434" s="181" t="s">
        <v>119</v>
      </c>
      <c r="AU434" s="181" t="s">
        <v>125</v>
      </c>
      <c r="AY434" s="19" t="s">
        <v>116</v>
      </c>
      <c r="BE434" s="182">
        <f>IF(N434="základní",J434,0)</f>
        <v>0</v>
      </c>
      <c r="BF434" s="182">
        <f>IF(N434="snížená",J434,0)</f>
        <v>0</v>
      </c>
      <c r="BG434" s="182">
        <f>IF(N434="zákl. přenesená",J434,0)</f>
        <v>0</v>
      </c>
      <c r="BH434" s="182">
        <f>IF(N434="sníž. přenesená",J434,0)</f>
        <v>0</v>
      </c>
      <c r="BI434" s="182">
        <f>IF(N434="nulová",J434,0)</f>
        <v>0</v>
      </c>
      <c r="BJ434" s="19" t="s">
        <v>125</v>
      </c>
      <c r="BK434" s="182">
        <f>ROUND(I434*H434,2)</f>
        <v>0</v>
      </c>
      <c r="BL434" s="19" t="s">
        <v>170</v>
      </c>
      <c r="BM434" s="181" t="s">
        <v>872</v>
      </c>
    </row>
    <row r="435" spans="1:65" s="2" customFormat="1" ht="11.25">
      <c r="A435" s="36"/>
      <c r="B435" s="37"/>
      <c r="C435" s="38"/>
      <c r="D435" s="183" t="s">
        <v>127</v>
      </c>
      <c r="E435" s="38"/>
      <c r="F435" s="184" t="s">
        <v>873</v>
      </c>
      <c r="G435" s="38"/>
      <c r="H435" s="38"/>
      <c r="I435" s="185"/>
      <c r="J435" s="38"/>
      <c r="K435" s="38"/>
      <c r="L435" s="41"/>
      <c r="M435" s="186"/>
      <c r="N435" s="18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127</v>
      </c>
      <c r="AU435" s="19" t="s">
        <v>125</v>
      </c>
    </row>
    <row r="436" spans="1:65" s="2" customFormat="1" ht="24.2" customHeight="1">
      <c r="A436" s="36"/>
      <c r="B436" s="37"/>
      <c r="C436" s="170" t="s">
        <v>874</v>
      </c>
      <c r="D436" s="170" t="s">
        <v>119</v>
      </c>
      <c r="E436" s="171" t="s">
        <v>875</v>
      </c>
      <c r="F436" s="172" t="s">
        <v>876</v>
      </c>
      <c r="G436" s="173" t="s">
        <v>143</v>
      </c>
      <c r="H436" s="174">
        <v>0.5575</v>
      </c>
      <c r="I436" s="175"/>
      <c r="J436" s="176">
        <f>ROUND(I436*H436,2)</f>
        <v>0</v>
      </c>
      <c r="K436" s="172" t="s">
        <v>123</v>
      </c>
      <c r="L436" s="41"/>
      <c r="M436" s="177" t="s">
        <v>19</v>
      </c>
      <c r="N436" s="178" t="s">
        <v>43</v>
      </c>
      <c r="O436" s="66"/>
      <c r="P436" s="179">
        <f>O436*H436</f>
        <v>0</v>
      </c>
      <c r="Q436" s="179">
        <v>0</v>
      </c>
      <c r="R436" s="179">
        <f>Q436*H436</f>
        <v>0</v>
      </c>
      <c r="S436" s="179">
        <v>0</v>
      </c>
      <c r="T436" s="18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1" t="s">
        <v>170</v>
      </c>
      <c r="AT436" s="181" t="s">
        <v>119</v>
      </c>
      <c r="AU436" s="181" t="s">
        <v>125</v>
      </c>
      <c r="AY436" s="19" t="s">
        <v>116</v>
      </c>
      <c r="BE436" s="182">
        <f>IF(N436="základní",J436,0)</f>
        <v>0</v>
      </c>
      <c r="BF436" s="182">
        <f>IF(N436="snížená",J436,0)</f>
        <v>0</v>
      </c>
      <c r="BG436" s="182">
        <f>IF(N436="zákl. přenesená",J436,0)</f>
        <v>0</v>
      </c>
      <c r="BH436" s="182">
        <f>IF(N436="sníž. přenesená",J436,0)</f>
        <v>0</v>
      </c>
      <c r="BI436" s="182">
        <f>IF(N436="nulová",J436,0)</f>
        <v>0</v>
      </c>
      <c r="BJ436" s="19" t="s">
        <v>125</v>
      </c>
      <c r="BK436" s="182">
        <f>ROUND(I436*H436,2)</f>
        <v>0</v>
      </c>
      <c r="BL436" s="19" t="s">
        <v>170</v>
      </c>
      <c r="BM436" s="181" t="s">
        <v>877</v>
      </c>
    </row>
    <row r="437" spans="1:65" s="2" customFormat="1" ht="11.25">
      <c r="A437" s="36"/>
      <c r="B437" s="37"/>
      <c r="C437" s="38"/>
      <c r="D437" s="183" t="s">
        <v>127</v>
      </c>
      <c r="E437" s="38"/>
      <c r="F437" s="184" t="s">
        <v>878</v>
      </c>
      <c r="G437" s="38"/>
      <c r="H437" s="38"/>
      <c r="I437" s="185"/>
      <c r="J437" s="38"/>
      <c r="K437" s="38"/>
      <c r="L437" s="41"/>
      <c r="M437" s="186"/>
      <c r="N437" s="18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127</v>
      </c>
      <c r="AU437" s="19" t="s">
        <v>125</v>
      </c>
    </row>
    <row r="438" spans="1:65" s="12" customFormat="1" ht="22.9" customHeight="1">
      <c r="B438" s="154"/>
      <c r="C438" s="155"/>
      <c r="D438" s="156" t="s">
        <v>70</v>
      </c>
      <c r="E438" s="168" t="s">
        <v>879</v>
      </c>
      <c r="F438" s="168" t="s">
        <v>880</v>
      </c>
      <c r="G438" s="155"/>
      <c r="H438" s="155"/>
      <c r="I438" s="158"/>
      <c r="J438" s="169">
        <f>BK438</f>
        <v>0</v>
      </c>
      <c r="K438" s="155"/>
      <c r="L438" s="160"/>
      <c r="M438" s="161"/>
      <c r="N438" s="162"/>
      <c r="O438" s="162"/>
      <c r="P438" s="163">
        <f>SUM(P439:P467)</f>
        <v>0</v>
      </c>
      <c r="Q438" s="162"/>
      <c r="R438" s="163">
        <f>SUM(R439:R467)</f>
        <v>2.9527200000000003E-3</v>
      </c>
      <c r="S438" s="162"/>
      <c r="T438" s="164">
        <f>SUM(T439:T467)</f>
        <v>0</v>
      </c>
      <c r="AR438" s="165" t="s">
        <v>125</v>
      </c>
      <c r="AT438" s="166" t="s">
        <v>70</v>
      </c>
      <c r="AU438" s="166" t="s">
        <v>76</v>
      </c>
      <c r="AY438" s="165" t="s">
        <v>116</v>
      </c>
      <c r="BK438" s="167">
        <f>SUM(BK439:BK467)</f>
        <v>0</v>
      </c>
    </row>
    <row r="439" spans="1:65" s="2" customFormat="1" ht="24.2" customHeight="1">
      <c r="A439" s="36"/>
      <c r="B439" s="37"/>
      <c r="C439" s="170" t="s">
        <v>881</v>
      </c>
      <c r="D439" s="170" t="s">
        <v>119</v>
      </c>
      <c r="E439" s="171" t="s">
        <v>882</v>
      </c>
      <c r="F439" s="172" t="s">
        <v>883</v>
      </c>
      <c r="G439" s="173" t="s">
        <v>133</v>
      </c>
      <c r="H439" s="174">
        <v>3.456</v>
      </c>
      <c r="I439" s="175"/>
      <c r="J439" s="176">
        <f>ROUND(I439*H439,2)</f>
        <v>0</v>
      </c>
      <c r="K439" s="172" t="s">
        <v>123</v>
      </c>
      <c r="L439" s="41"/>
      <c r="M439" s="177" t="s">
        <v>19</v>
      </c>
      <c r="N439" s="178" t="s">
        <v>43</v>
      </c>
      <c r="O439" s="66"/>
      <c r="P439" s="179">
        <f>O439*H439</f>
        <v>0</v>
      </c>
      <c r="Q439" s="179">
        <v>8.0000000000000007E-5</v>
      </c>
      <c r="R439" s="179">
        <f>Q439*H439</f>
        <v>2.7648000000000001E-4</v>
      </c>
      <c r="S439" s="179">
        <v>0</v>
      </c>
      <c r="T439" s="18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1" t="s">
        <v>170</v>
      </c>
      <c r="AT439" s="181" t="s">
        <v>119</v>
      </c>
      <c r="AU439" s="181" t="s">
        <v>125</v>
      </c>
      <c r="AY439" s="19" t="s">
        <v>116</v>
      </c>
      <c r="BE439" s="182">
        <f>IF(N439="základní",J439,0)</f>
        <v>0</v>
      </c>
      <c r="BF439" s="182">
        <f>IF(N439="snížená",J439,0)</f>
        <v>0</v>
      </c>
      <c r="BG439" s="182">
        <f>IF(N439="zákl. přenesená",J439,0)</f>
        <v>0</v>
      </c>
      <c r="BH439" s="182">
        <f>IF(N439="sníž. přenesená",J439,0)</f>
        <v>0</v>
      </c>
      <c r="BI439" s="182">
        <f>IF(N439="nulová",J439,0)</f>
        <v>0</v>
      </c>
      <c r="BJ439" s="19" t="s">
        <v>125</v>
      </c>
      <c r="BK439" s="182">
        <f>ROUND(I439*H439,2)</f>
        <v>0</v>
      </c>
      <c r="BL439" s="19" t="s">
        <v>170</v>
      </c>
      <c r="BM439" s="181" t="s">
        <v>884</v>
      </c>
    </row>
    <row r="440" spans="1:65" s="2" customFormat="1" ht="11.25">
      <c r="A440" s="36"/>
      <c r="B440" s="37"/>
      <c r="C440" s="38"/>
      <c r="D440" s="183" t="s">
        <v>127</v>
      </c>
      <c r="E440" s="38"/>
      <c r="F440" s="184" t="s">
        <v>885</v>
      </c>
      <c r="G440" s="38"/>
      <c r="H440" s="38"/>
      <c r="I440" s="185"/>
      <c r="J440" s="38"/>
      <c r="K440" s="38"/>
      <c r="L440" s="41"/>
      <c r="M440" s="186"/>
      <c r="N440" s="187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127</v>
      </c>
      <c r="AU440" s="19" t="s">
        <v>125</v>
      </c>
    </row>
    <row r="441" spans="1:65" s="13" customFormat="1" ht="11.25">
      <c r="B441" s="188"/>
      <c r="C441" s="189"/>
      <c r="D441" s="190" t="s">
        <v>129</v>
      </c>
      <c r="E441" s="191" t="s">
        <v>19</v>
      </c>
      <c r="F441" s="192" t="s">
        <v>886</v>
      </c>
      <c r="G441" s="189"/>
      <c r="H441" s="193">
        <v>1.1519999999999999</v>
      </c>
      <c r="I441" s="194"/>
      <c r="J441" s="189"/>
      <c r="K441" s="189"/>
      <c r="L441" s="195"/>
      <c r="M441" s="196"/>
      <c r="N441" s="197"/>
      <c r="O441" s="197"/>
      <c r="P441" s="197"/>
      <c r="Q441" s="197"/>
      <c r="R441" s="197"/>
      <c r="S441" s="197"/>
      <c r="T441" s="198"/>
      <c r="AT441" s="199" t="s">
        <v>129</v>
      </c>
      <c r="AU441" s="199" t="s">
        <v>125</v>
      </c>
      <c r="AV441" s="13" t="s">
        <v>125</v>
      </c>
      <c r="AW441" s="13" t="s">
        <v>33</v>
      </c>
      <c r="AX441" s="13" t="s">
        <v>71</v>
      </c>
      <c r="AY441" s="199" t="s">
        <v>116</v>
      </c>
    </row>
    <row r="442" spans="1:65" s="13" customFormat="1" ht="11.25">
      <c r="B442" s="188"/>
      <c r="C442" s="189"/>
      <c r="D442" s="190" t="s">
        <v>129</v>
      </c>
      <c r="E442" s="191" t="s">
        <v>19</v>
      </c>
      <c r="F442" s="192" t="s">
        <v>887</v>
      </c>
      <c r="G442" s="189"/>
      <c r="H442" s="193">
        <v>1.1519999999999999</v>
      </c>
      <c r="I442" s="194"/>
      <c r="J442" s="189"/>
      <c r="K442" s="189"/>
      <c r="L442" s="195"/>
      <c r="M442" s="196"/>
      <c r="N442" s="197"/>
      <c r="O442" s="197"/>
      <c r="P442" s="197"/>
      <c r="Q442" s="197"/>
      <c r="R442" s="197"/>
      <c r="S442" s="197"/>
      <c r="T442" s="198"/>
      <c r="AT442" s="199" t="s">
        <v>129</v>
      </c>
      <c r="AU442" s="199" t="s">
        <v>125</v>
      </c>
      <c r="AV442" s="13" t="s">
        <v>125</v>
      </c>
      <c r="AW442" s="13" t="s">
        <v>33</v>
      </c>
      <c r="AX442" s="13" t="s">
        <v>71</v>
      </c>
      <c r="AY442" s="199" t="s">
        <v>116</v>
      </c>
    </row>
    <row r="443" spans="1:65" s="13" customFormat="1" ht="11.25">
      <c r="B443" s="188"/>
      <c r="C443" s="189"/>
      <c r="D443" s="190" t="s">
        <v>129</v>
      </c>
      <c r="E443" s="191" t="s">
        <v>19</v>
      </c>
      <c r="F443" s="192" t="s">
        <v>888</v>
      </c>
      <c r="G443" s="189"/>
      <c r="H443" s="193">
        <v>1.1519999999999999</v>
      </c>
      <c r="I443" s="194"/>
      <c r="J443" s="189"/>
      <c r="K443" s="189"/>
      <c r="L443" s="195"/>
      <c r="M443" s="196"/>
      <c r="N443" s="197"/>
      <c r="O443" s="197"/>
      <c r="P443" s="197"/>
      <c r="Q443" s="197"/>
      <c r="R443" s="197"/>
      <c r="S443" s="197"/>
      <c r="T443" s="198"/>
      <c r="AT443" s="199" t="s">
        <v>129</v>
      </c>
      <c r="AU443" s="199" t="s">
        <v>125</v>
      </c>
      <c r="AV443" s="13" t="s">
        <v>125</v>
      </c>
      <c r="AW443" s="13" t="s">
        <v>33</v>
      </c>
      <c r="AX443" s="13" t="s">
        <v>71</v>
      </c>
      <c r="AY443" s="199" t="s">
        <v>116</v>
      </c>
    </row>
    <row r="444" spans="1:65" s="14" customFormat="1" ht="11.25">
      <c r="B444" s="200"/>
      <c r="C444" s="201"/>
      <c r="D444" s="190" t="s">
        <v>129</v>
      </c>
      <c r="E444" s="202" t="s">
        <v>19</v>
      </c>
      <c r="F444" s="203" t="s">
        <v>157</v>
      </c>
      <c r="G444" s="201"/>
      <c r="H444" s="204">
        <v>3.456</v>
      </c>
      <c r="I444" s="205"/>
      <c r="J444" s="201"/>
      <c r="K444" s="201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129</v>
      </c>
      <c r="AU444" s="210" t="s">
        <v>125</v>
      </c>
      <c r="AV444" s="14" t="s">
        <v>124</v>
      </c>
      <c r="AW444" s="14" t="s">
        <v>33</v>
      </c>
      <c r="AX444" s="14" t="s">
        <v>76</v>
      </c>
      <c r="AY444" s="210" t="s">
        <v>116</v>
      </c>
    </row>
    <row r="445" spans="1:65" s="2" customFormat="1" ht="16.5" customHeight="1">
      <c r="A445" s="36"/>
      <c r="B445" s="37"/>
      <c r="C445" s="170" t="s">
        <v>889</v>
      </c>
      <c r="D445" s="170" t="s">
        <v>119</v>
      </c>
      <c r="E445" s="171" t="s">
        <v>890</v>
      </c>
      <c r="F445" s="172" t="s">
        <v>891</v>
      </c>
      <c r="G445" s="173" t="s">
        <v>133</v>
      </c>
      <c r="H445" s="174">
        <v>3.456</v>
      </c>
      <c r="I445" s="175"/>
      <c r="J445" s="176">
        <f>ROUND(I445*H445,2)</f>
        <v>0</v>
      </c>
      <c r="K445" s="172" t="s">
        <v>123</v>
      </c>
      <c r="L445" s="41"/>
      <c r="M445" s="177" t="s">
        <v>19</v>
      </c>
      <c r="N445" s="178" t="s">
        <v>43</v>
      </c>
      <c r="O445" s="66"/>
      <c r="P445" s="179">
        <f>O445*H445</f>
        <v>0</v>
      </c>
      <c r="Q445" s="179">
        <v>1.2E-4</v>
      </c>
      <c r="R445" s="179">
        <f>Q445*H445</f>
        <v>4.1471999999999999E-4</v>
      </c>
      <c r="S445" s="179">
        <v>0</v>
      </c>
      <c r="T445" s="18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1" t="s">
        <v>170</v>
      </c>
      <c r="AT445" s="181" t="s">
        <v>119</v>
      </c>
      <c r="AU445" s="181" t="s">
        <v>125</v>
      </c>
      <c r="AY445" s="19" t="s">
        <v>116</v>
      </c>
      <c r="BE445" s="182">
        <f>IF(N445="základní",J445,0)</f>
        <v>0</v>
      </c>
      <c r="BF445" s="182">
        <f>IF(N445="snížená",J445,0)</f>
        <v>0</v>
      </c>
      <c r="BG445" s="182">
        <f>IF(N445="zákl. přenesená",J445,0)</f>
        <v>0</v>
      </c>
      <c r="BH445" s="182">
        <f>IF(N445="sníž. přenesená",J445,0)</f>
        <v>0</v>
      </c>
      <c r="BI445" s="182">
        <f>IF(N445="nulová",J445,0)</f>
        <v>0</v>
      </c>
      <c r="BJ445" s="19" t="s">
        <v>125</v>
      </c>
      <c r="BK445" s="182">
        <f>ROUND(I445*H445,2)</f>
        <v>0</v>
      </c>
      <c r="BL445" s="19" t="s">
        <v>170</v>
      </c>
      <c r="BM445" s="181" t="s">
        <v>892</v>
      </c>
    </row>
    <row r="446" spans="1:65" s="2" customFormat="1" ht="11.25">
      <c r="A446" s="36"/>
      <c r="B446" s="37"/>
      <c r="C446" s="38"/>
      <c r="D446" s="183" t="s">
        <v>127</v>
      </c>
      <c r="E446" s="38"/>
      <c r="F446" s="184" t="s">
        <v>893</v>
      </c>
      <c r="G446" s="38"/>
      <c r="H446" s="38"/>
      <c r="I446" s="185"/>
      <c r="J446" s="38"/>
      <c r="K446" s="38"/>
      <c r="L446" s="41"/>
      <c r="M446" s="186"/>
      <c r="N446" s="18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127</v>
      </c>
      <c r="AU446" s="19" t="s">
        <v>125</v>
      </c>
    </row>
    <row r="447" spans="1:65" s="2" customFormat="1" ht="16.5" customHeight="1">
      <c r="A447" s="36"/>
      <c r="B447" s="37"/>
      <c r="C447" s="170" t="s">
        <v>894</v>
      </c>
      <c r="D447" s="170" t="s">
        <v>119</v>
      </c>
      <c r="E447" s="171" t="s">
        <v>895</v>
      </c>
      <c r="F447" s="172" t="s">
        <v>896</v>
      </c>
      <c r="G447" s="173" t="s">
        <v>133</v>
      </c>
      <c r="H447" s="174">
        <v>3.456</v>
      </c>
      <c r="I447" s="175"/>
      <c r="J447" s="176">
        <f>ROUND(I447*H447,2)</f>
        <v>0</v>
      </c>
      <c r="K447" s="172" t="s">
        <v>123</v>
      </c>
      <c r="L447" s="41"/>
      <c r="M447" s="177" t="s">
        <v>19</v>
      </c>
      <c r="N447" s="178" t="s">
        <v>43</v>
      </c>
      <c r="O447" s="66"/>
      <c r="P447" s="179">
        <f>O447*H447</f>
        <v>0</v>
      </c>
      <c r="Q447" s="179">
        <v>1.2E-4</v>
      </c>
      <c r="R447" s="179">
        <f>Q447*H447</f>
        <v>4.1471999999999999E-4</v>
      </c>
      <c r="S447" s="179">
        <v>0</v>
      </c>
      <c r="T447" s="18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1" t="s">
        <v>170</v>
      </c>
      <c r="AT447" s="181" t="s">
        <v>119</v>
      </c>
      <c r="AU447" s="181" t="s">
        <v>125</v>
      </c>
      <c r="AY447" s="19" t="s">
        <v>116</v>
      </c>
      <c r="BE447" s="182">
        <f>IF(N447="základní",J447,0)</f>
        <v>0</v>
      </c>
      <c r="BF447" s="182">
        <f>IF(N447="snížená",J447,0)</f>
        <v>0</v>
      </c>
      <c r="BG447" s="182">
        <f>IF(N447="zákl. přenesená",J447,0)</f>
        <v>0</v>
      </c>
      <c r="BH447" s="182">
        <f>IF(N447="sníž. přenesená",J447,0)</f>
        <v>0</v>
      </c>
      <c r="BI447" s="182">
        <f>IF(N447="nulová",J447,0)</f>
        <v>0</v>
      </c>
      <c r="BJ447" s="19" t="s">
        <v>125</v>
      </c>
      <c r="BK447" s="182">
        <f>ROUND(I447*H447,2)</f>
        <v>0</v>
      </c>
      <c r="BL447" s="19" t="s">
        <v>170</v>
      </c>
      <c r="BM447" s="181" t="s">
        <v>897</v>
      </c>
    </row>
    <row r="448" spans="1:65" s="2" customFormat="1" ht="11.25">
      <c r="A448" s="36"/>
      <c r="B448" s="37"/>
      <c r="C448" s="38"/>
      <c r="D448" s="183" t="s">
        <v>127</v>
      </c>
      <c r="E448" s="38"/>
      <c r="F448" s="184" t="s">
        <v>898</v>
      </c>
      <c r="G448" s="38"/>
      <c r="H448" s="38"/>
      <c r="I448" s="185"/>
      <c r="J448" s="38"/>
      <c r="K448" s="38"/>
      <c r="L448" s="41"/>
      <c r="M448" s="186"/>
      <c r="N448" s="187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127</v>
      </c>
      <c r="AU448" s="19" t="s">
        <v>125</v>
      </c>
    </row>
    <row r="449" spans="1:65" s="2" customFormat="1" ht="21.75" customHeight="1">
      <c r="A449" s="36"/>
      <c r="B449" s="37"/>
      <c r="C449" s="170" t="s">
        <v>899</v>
      </c>
      <c r="D449" s="170" t="s">
        <v>119</v>
      </c>
      <c r="E449" s="171" t="s">
        <v>900</v>
      </c>
      <c r="F449" s="172" t="s">
        <v>901</v>
      </c>
      <c r="G449" s="173" t="s">
        <v>133</v>
      </c>
      <c r="H449" s="174">
        <v>2.4750000000000001</v>
      </c>
      <c r="I449" s="175"/>
      <c r="J449" s="176">
        <f>ROUND(I449*H449,2)</f>
        <v>0</v>
      </c>
      <c r="K449" s="172" t="s">
        <v>123</v>
      </c>
      <c r="L449" s="41"/>
      <c r="M449" s="177" t="s">
        <v>19</v>
      </c>
      <c r="N449" s="178" t="s">
        <v>43</v>
      </c>
      <c r="O449" s="66"/>
      <c r="P449" s="179">
        <f>O449*H449</f>
        <v>0</v>
      </c>
      <c r="Q449" s="179">
        <v>1.1E-4</v>
      </c>
      <c r="R449" s="179">
        <f>Q449*H449</f>
        <v>2.7225000000000003E-4</v>
      </c>
      <c r="S449" s="179">
        <v>0</v>
      </c>
      <c r="T449" s="18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1" t="s">
        <v>170</v>
      </c>
      <c r="AT449" s="181" t="s">
        <v>119</v>
      </c>
      <c r="AU449" s="181" t="s">
        <v>125</v>
      </c>
      <c r="AY449" s="19" t="s">
        <v>116</v>
      </c>
      <c r="BE449" s="182">
        <f>IF(N449="základní",J449,0)</f>
        <v>0</v>
      </c>
      <c r="BF449" s="182">
        <f>IF(N449="snížená",J449,0)</f>
        <v>0</v>
      </c>
      <c r="BG449" s="182">
        <f>IF(N449="zákl. přenesená",J449,0)</f>
        <v>0</v>
      </c>
      <c r="BH449" s="182">
        <f>IF(N449="sníž. přenesená",J449,0)</f>
        <v>0</v>
      </c>
      <c r="BI449" s="182">
        <f>IF(N449="nulová",J449,0)</f>
        <v>0</v>
      </c>
      <c r="BJ449" s="19" t="s">
        <v>125</v>
      </c>
      <c r="BK449" s="182">
        <f>ROUND(I449*H449,2)</f>
        <v>0</v>
      </c>
      <c r="BL449" s="19" t="s">
        <v>170</v>
      </c>
      <c r="BM449" s="181" t="s">
        <v>902</v>
      </c>
    </row>
    <row r="450" spans="1:65" s="2" customFormat="1" ht="11.25">
      <c r="A450" s="36"/>
      <c r="B450" s="37"/>
      <c r="C450" s="38"/>
      <c r="D450" s="183" t="s">
        <v>127</v>
      </c>
      <c r="E450" s="38"/>
      <c r="F450" s="184" t="s">
        <v>903</v>
      </c>
      <c r="G450" s="38"/>
      <c r="H450" s="38"/>
      <c r="I450" s="185"/>
      <c r="J450" s="38"/>
      <c r="K450" s="38"/>
      <c r="L450" s="41"/>
      <c r="M450" s="186"/>
      <c r="N450" s="18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127</v>
      </c>
      <c r="AU450" s="19" t="s">
        <v>125</v>
      </c>
    </row>
    <row r="451" spans="1:65" s="13" customFormat="1" ht="11.25">
      <c r="B451" s="188"/>
      <c r="C451" s="189"/>
      <c r="D451" s="190" t="s">
        <v>129</v>
      </c>
      <c r="E451" s="191" t="s">
        <v>19</v>
      </c>
      <c r="F451" s="192" t="s">
        <v>904</v>
      </c>
      <c r="G451" s="189"/>
      <c r="H451" s="193">
        <v>2.4750000000000001</v>
      </c>
      <c r="I451" s="194"/>
      <c r="J451" s="189"/>
      <c r="K451" s="189"/>
      <c r="L451" s="195"/>
      <c r="M451" s="196"/>
      <c r="N451" s="197"/>
      <c r="O451" s="197"/>
      <c r="P451" s="197"/>
      <c r="Q451" s="197"/>
      <c r="R451" s="197"/>
      <c r="S451" s="197"/>
      <c r="T451" s="198"/>
      <c r="AT451" s="199" t="s">
        <v>129</v>
      </c>
      <c r="AU451" s="199" t="s">
        <v>125</v>
      </c>
      <c r="AV451" s="13" t="s">
        <v>125</v>
      </c>
      <c r="AW451" s="13" t="s">
        <v>33</v>
      </c>
      <c r="AX451" s="13" t="s">
        <v>71</v>
      </c>
      <c r="AY451" s="199" t="s">
        <v>116</v>
      </c>
    </row>
    <row r="452" spans="1:65" s="14" customFormat="1" ht="11.25">
      <c r="B452" s="200"/>
      <c r="C452" s="201"/>
      <c r="D452" s="190" t="s">
        <v>129</v>
      </c>
      <c r="E452" s="202" t="s">
        <v>19</v>
      </c>
      <c r="F452" s="203" t="s">
        <v>157</v>
      </c>
      <c r="G452" s="201"/>
      <c r="H452" s="204">
        <v>2.4750000000000001</v>
      </c>
      <c r="I452" s="205"/>
      <c r="J452" s="201"/>
      <c r="K452" s="201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129</v>
      </c>
      <c r="AU452" s="210" t="s">
        <v>125</v>
      </c>
      <c r="AV452" s="14" t="s">
        <v>124</v>
      </c>
      <c r="AW452" s="14" t="s">
        <v>33</v>
      </c>
      <c r="AX452" s="14" t="s">
        <v>76</v>
      </c>
      <c r="AY452" s="210" t="s">
        <v>116</v>
      </c>
    </row>
    <row r="453" spans="1:65" s="2" customFormat="1" ht="24.2" customHeight="1">
      <c r="A453" s="36"/>
      <c r="B453" s="37"/>
      <c r="C453" s="170" t="s">
        <v>905</v>
      </c>
      <c r="D453" s="170" t="s">
        <v>119</v>
      </c>
      <c r="E453" s="171" t="s">
        <v>906</v>
      </c>
      <c r="F453" s="172" t="s">
        <v>907</v>
      </c>
      <c r="G453" s="173" t="s">
        <v>265</v>
      </c>
      <c r="H453" s="174">
        <v>7.68</v>
      </c>
      <c r="I453" s="175"/>
      <c r="J453" s="176">
        <f>ROUND(I453*H453,2)</f>
        <v>0</v>
      </c>
      <c r="K453" s="172" t="s">
        <v>123</v>
      </c>
      <c r="L453" s="41"/>
      <c r="M453" s="177" t="s">
        <v>19</v>
      </c>
      <c r="N453" s="178" t="s">
        <v>43</v>
      </c>
      <c r="O453" s="66"/>
      <c r="P453" s="179">
        <f>O453*H453</f>
        <v>0</v>
      </c>
      <c r="Q453" s="179">
        <v>1.0000000000000001E-5</v>
      </c>
      <c r="R453" s="179">
        <f>Q453*H453</f>
        <v>7.680000000000001E-5</v>
      </c>
      <c r="S453" s="179">
        <v>0</v>
      </c>
      <c r="T453" s="18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1" t="s">
        <v>170</v>
      </c>
      <c r="AT453" s="181" t="s">
        <v>119</v>
      </c>
      <c r="AU453" s="181" t="s">
        <v>125</v>
      </c>
      <c r="AY453" s="19" t="s">
        <v>116</v>
      </c>
      <c r="BE453" s="182">
        <f>IF(N453="základní",J453,0)</f>
        <v>0</v>
      </c>
      <c r="BF453" s="182">
        <f>IF(N453="snížená",J453,0)</f>
        <v>0</v>
      </c>
      <c r="BG453" s="182">
        <f>IF(N453="zákl. přenesená",J453,0)</f>
        <v>0</v>
      </c>
      <c r="BH453" s="182">
        <f>IF(N453="sníž. přenesená",J453,0)</f>
        <v>0</v>
      </c>
      <c r="BI453" s="182">
        <f>IF(N453="nulová",J453,0)</f>
        <v>0</v>
      </c>
      <c r="BJ453" s="19" t="s">
        <v>125</v>
      </c>
      <c r="BK453" s="182">
        <f>ROUND(I453*H453,2)</f>
        <v>0</v>
      </c>
      <c r="BL453" s="19" t="s">
        <v>170</v>
      </c>
      <c r="BM453" s="181" t="s">
        <v>908</v>
      </c>
    </row>
    <row r="454" spans="1:65" s="2" customFormat="1" ht="11.25">
      <c r="A454" s="36"/>
      <c r="B454" s="37"/>
      <c r="C454" s="38"/>
      <c r="D454" s="183" t="s">
        <v>127</v>
      </c>
      <c r="E454" s="38"/>
      <c r="F454" s="184" t="s">
        <v>909</v>
      </c>
      <c r="G454" s="38"/>
      <c r="H454" s="38"/>
      <c r="I454" s="185"/>
      <c r="J454" s="38"/>
      <c r="K454" s="38"/>
      <c r="L454" s="41"/>
      <c r="M454" s="186"/>
      <c r="N454" s="18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127</v>
      </c>
      <c r="AU454" s="19" t="s">
        <v>125</v>
      </c>
    </row>
    <row r="455" spans="1:65" s="15" customFormat="1" ht="11.25">
      <c r="B455" s="221"/>
      <c r="C455" s="222"/>
      <c r="D455" s="190" t="s">
        <v>129</v>
      </c>
      <c r="E455" s="223" t="s">
        <v>19</v>
      </c>
      <c r="F455" s="224" t="s">
        <v>910</v>
      </c>
      <c r="G455" s="222"/>
      <c r="H455" s="223" t="s">
        <v>19</v>
      </c>
      <c r="I455" s="225"/>
      <c r="J455" s="222"/>
      <c r="K455" s="222"/>
      <c r="L455" s="226"/>
      <c r="M455" s="227"/>
      <c r="N455" s="228"/>
      <c r="O455" s="228"/>
      <c r="P455" s="228"/>
      <c r="Q455" s="228"/>
      <c r="R455" s="228"/>
      <c r="S455" s="228"/>
      <c r="T455" s="229"/>
      <c r="AT455" s="230" t="s">
        <v>129</v>
      </c>
      <c r="AU455" s="230" t="s">
        <v>125</v>
      </c>
      <c r="AV455" s="15" t="s">
        <v>76</v>
      </c>
      <c r="AW455" s="15" t="s">
        <v>33</v>
      </c>
      <c r="AX455" s="15" t="s">
        <v>71</v>
      </c>
      <c r="AY455" s="230" t="s">
        <v>116</v>
      </c>
    </row>
    <row r="456" spans="1:65" s="13" customFormat="1" ht="11.25">
      <c r="B456" s="188"/>
      <c r="C456" s="189"/>
      <c r="D456" s="190" t="s">
        <v>129</v>
      </c>
      <c r="E456" s="191" t="s">
        <v>19</v>
      </c>
      <c r="F456" s="192" t="s">
        <v>911</v>
      </c>
      <c r="G456" s="189"/>
      <c r="H456" s="193">
        <v>7.68</v>
      </c>
      <c r="I456" s="194"/>
      <c r="J456" s="189"/>
      <c r="K456" s="189"/>
      <c r="L456" s="195"/>
      <c r="M456" s="196"/>
      <c r="N456" s="197"/>
      <c r="O456" s="197"/>
      <c r="P456" s="197"/>
      <c r="Q456" s="197"/>
      <c r="R456" s="197"/>
      <c r="S456" s="197"/>
      <c r="T456" s="198"/>
      <c r="AT456" s="199" t="s">
        <v>129</v>
      </c>
      <c r="AU456" s="199" t="s">
        <v>125</v>
      </c>
      <c r="AV456" s="13" t="s">
        <v>125</v>
      </c>
      <c r="AW456" s="13" t="s">
        <v>33</v>
      </c>
      <c r="AX456" s="13" t="s">
        <v>71</v>
      </c>
      <c r="AY456" s="199" t="s">
        <v>116</v>
      </c>
    </row>
    <row r="457" spans="1:65" s="14" customFormat="1" ht="11.25">
      <c r="B457" s="200"/>
      <c r="C457" s="201"/>
      <c r="D457" s="190" t="s">
        <v>129</v>
      </c>
      <c r="E457" s="202" t="s">
        <v>19</v>
      </c>
      <c r="F457" s="203" t="s">
        <v>157</v>
      </c>
      <c r="G457" s="201"/>
      <c r="H457" s="204">
        <v>7.68</v>
      </c>
      <c r="I457" s="205"/>
      <c r="J457" s="201"/>
      <c r="K457" s="201"/>
      <c r="L457" s="206"/>
      <c r="M457" s="207"/>
      <c r="N457" s="208"/>
      <c r="O457" s="208"/>
      <c r="P457" s="208"/>
      <c r="Q457" s="208"/>
      <c r="R457" s="208"/>
      <c r="S457" s="208"/>
      <c r="T457" s="209"/>
      <c r="AT457" s="210" t="s">
        <v>129</v>
      </c>
      <c r="AU457" s="210" t="s">
        <v>125</v>
      </c>
      <c r="AV457" s="14" t="s">
        <v>124</v>
      </c>
      <c r="AW457" s="14" t="s">
        <v>4</v>
      </c>
      <c r="AX457" s="14" t="s">
        <v>76</v>
      </c>
      <c r="AY457" s="210" t="s">
        <v>116</v>
      </c>
    </row>
    <row r="458" spans="1:65" s="2" customFormat="1" ht="16.5" customHeight="1">
      <c r="A458" s="36"/>
      <c r="B458" s="37"/>
      <c r="C458" s="170" t="s">
        <v>912</v>
      </c>
      <c r="D458" s="170" t="s">
        <v>119</v>
      </c>
      <c r="E458" s="171" t="s">
        <v>913</v>
      </c>
      <c r="F458" s="172" t="s">
        <v>914</v>
      </c>
      <c r="G458" s="173" t="s">
        <v>265</v>
      </c>
      <c r="H458" s="174">
        <v>7.68</v>
      </c>
      <c r="I458" s="175"/>
      <c r="J458" s="176">
        <f>ROUND(I458*H458,2)</f>
        <v>0</v>
      </c>
      <c r="K458" s="172" t="s">
        <v>123</v>
      </c>
      <c r="L458" s="41"/>
      <c r="M458" s="177" t="s">
        <v>19</v>
      </c>
      <c r="N458" s="178" t="s">
        <v>43</v>
      </c>
      <c r="O458" s="66"/>
      <c r="P458" s="179">
        <f>O458*H458</f>
        <v>0</v>
      </c>
      <c r="Q458" s="179">
        <v>2.0000000000000002E-5</v>
      </c>
      <c r="R458" s="179">
        <f>Q458*H458</f>
        <v>1.5360000000000002E-4</v>
      </c>
      <c r="S458" s="179">
        <v>0</v>
      </c>
      <c r="T458" s="18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1" t="s">
        <v>170</v>
      </c>
      <c r="AT458" s="181" t="s">
        <v>119</v>
      </c>
      <c r="AU458" s="181" t="s">
        <v>125</v>
      </c>
      <c r="AY458" s="19" t="s">
        <v>116</v>
      </c>
      <c r="BE458" s="182">
        <f>IF(N458="základní",J458,0)</f>
        <v>0</v>
      </c>
      <c r="BF458" s="182">
        <f>IF(N458="snížená",J458,0)</f>
        <v>0</v>
      </c>
      <c r="BG458" s="182">
        <f>IF(N458="zákl. přenesená",J458,0)</f>
        <v>0</v>
      </c>
      <c r="BH458" s="182">
        <f>IF(N458="sníž. přenesená",J458,0)</f>
        <v>0</v>
      </c>
      <c r="BI458" s="182">
        <f>IF(N458="nulová",J458,0)</f>
        <v>0</v>
      </c>
      <c r="BJ458" s="19" t="s">
        <v>125</v>
      </c>
      <c r="BK458" s="182">
        <f>ROUND(I458*H458,2)</f>
        <v>0</v>
      </c>
      <c r="BL458" s="19" t="s">
        <v>170</v>
      </c>
      <c r="BM458" s="181" t="s">
        <v>915</v>
      </c>
    </row>
    <row r="459" spans="1:65" s="2" customFormat="1" ht="11.25">
      <c r="A459" s="36"/>
      <c r="B459" s="37"/>
      <c r="C459" s="38"/>
      <c r="D459" s="183" t="s">
        <v>127</v>
      </c>
      <c r="E459" s="38"/>
      <c r="F459" s="184" t="s">
        <v>916</v>
      </c>
      <c r="G459" s="38"/>
      <c r="H459" s="38"/>
      <c r="I459" s="185"/>
      <c r="J459" s="38"/>
      <c r="K459" s="38"/>
      <c r="L459" s="41"/>
      <c r="M459" s="186"/>
      <c r="N459" s="187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127</v>
      </c>
      <c r="AU459" s="19" t="s">
        <v>125</v>
      </c>
    </row>
    <row r="460" spans="1:65" s="2" customFormat="1" ht="16.5" customHeight="1">
      <c r="A460" s="36"/>
      <c r="B460" s="37"/>
      <c r="C460" s="170" t="s">
        <v>917</v>
      </c>
      <c r="D460" s="170" t="s">
        <v>119</v>
      </c>
      <c r="E460" s="171" t="s">
        <v>918</v>
      </c>
      <c r="F460" s="172" t="s">
        <v>919</v>
      </c>
      <c r="G460" s="173" t="s">
        <v>133</v>
      </c>
      <c r="H460" s="174">
        <v>2.4750000000000001</v>
      </c>
      <c r="I460" s="175"/>
      <c r="J460" s="176">
        <f>ROUND(I460*H460,2)</f>
        <v>0</v>
      </c>
      <c r="K460" s="172" t="s">
        <v>123</v>
      </c>
      <c r="L460" s="41"/>
      <c r="M460" s="177" t="s">
        <v>19</v>
      </c>
      <c r="N460" s="178" t="s">
        <v>43</v>
      </c>
      <c r="O460" s="66"/>
      <c r="P460" s="179">
        <f>O460*H460</f>
        <v>0</v>
      </c>
      <c r="Q460" s="179">
        <v>4.0999999999999999E-4</v>
      </c>
      <c r="R460" s="179">
        <f>Q460*H460</f>
        <v>1.01475E-3</v>
      </c>
      <c r="S460" s="179">
        <v>0</v>
      </c>
      <c r="T460" s="18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1" t="s">
        <v>170</v>
      </c>
      <c r="AT460" s="181" t="s">
        <v>119</v>
      </c>
      <c r="AU460" s="181" t="s">
        <v>125</v>
      </c>
      <c r="AY460" s="19" t="s">
        <v>116</v>
      </c>
      <c r="BE460" s="182">
        <f>IF(N460="základní",J460,0)</f>
        <v>0</v>
      </c>
      <c r="BF460" s="182">
        <f>IF(N460="snížená",J460,0)</f>
        <v>0</v>
      </c>
      <c r="BG460" s="182">
        <f>IF(N460="zákl. přenesená",J460,0)</f>
        <v>0</v>
      </c>
      <c r="BH460" s="182">
        <f>IF(N460="sníž. přenesená",J460,0)</f>
        <v>0</v>
      </c>
      <c r="BI460" s="182">
        <f>IF(N460="nulová",J460,0)</f>
        <v>0</v>
      </c>
      <c r="BJ460" s="19" t="s">
        <v>125</v>
      </c>
      <c r="BK460" s="182">
        <f>ROUND(I460*H460,2)</f>
        <v>0</v>
      </c>
      <c r="BL460" s="19" t="s">
        <v>170</v>
      </c>
      <c r="BM460" s="181" t="s">
        <v>920</v>
      </c>
    </row>
    <row r="461" spans="1:65" s="2" customFormat="1" ht="11.25">
      <c r="A461" s="36"/>
      <c r="B461" s="37"/>
      <c r="C461" s="38"/>
      <c r="D461" s="183" t="s">
        <v>127</v>
      </c>
      <c r="E461" s="38"/>
      <c r="F461" s="184" t="s">
        <v>921</v>
      </c>
      <c r="G461" s="38"/>
      <c r="H461" s="38"/>
      <c r="I461" s="185"/>
      <c r="J461" s="38"/>
      <c r="K461" s="38"/>
      <c r="L461" s="41"/>
      <c r="M461" s="186"/>
      <c r="N461" s="187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127</v>
      </c>
      <c r="AU461" s="19" t="s">
        <v>125</v>
      </c>
    </row>
    <row r="462" spans="1:65" s="2" customFormat="1" ht="21.75" customHeight="1">
      <c r="A462" s="36"/>
      <c r="B462" s="37"/>
      <c r="C462" s="170" t="s">
        <v>922</v>
      </c>
      <c r="D462" s="170" t="s">
        <v>119</v>
      </c>
      <c r="E462" s="171" t="s">
        <v>923</v>
      </c>
      <c r="F462" s="172" t="s">
        <v>924</v>
      </c>
      <c r="G462" s="173" t="s">
        <v>265</v>
      </c>
      <c r="H462" s="174">
        <v>7.68</v>
      </c>
      <c r="I462" s="175"/>
      <c r="J462" s="176">
        <f>ROUND(I462*H462,2)</f>
        <v>0</v>
      </c>
      <c r="K462" s="172" t="s">
        <v>123</v>
      </c>
      <c r="L462" s="41"/>
      <c r="M462" s="177" t="s">
        <v>19</v>
      </c>
      <c r="N462" s="178" t="s">
        <v>43</v>
      </c>
      <c r="O462" s="66"/>
      <c r="P462" s="179">
        <f>O462*H462</f>
        <v>0</v>
      </c>
      <c r="Q462" s="179">
        <v>3.0000000000000001E-5</v>
      </c>
      <c r="R462" s="179">
        <f>Q462*H462</f>
        <v>2.3039999999999999E-4</v>
      </c>
      <c r="S462" s="179">
        <v>0</v>
      </c>
      <c r="T462" s="18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1" t="s">
        <v>170</v>
      </c>
      <c r="AT462" s="181" t="s">
        <v>119</v>
      </c>
      <c r="AU462" s="181" t="s">
        <v>125</v>
      </c>
      <c r="AY462" s="19" t="s">
        <v>116</v>
      </c>
      <c r="BE462" s="182">
        <f>IF(N462="základní",J462,0)</f>
        <v>0</v>
      </c>
      <c r="BF462" s="182">
        <f>IF(N462="snížená",J462,0)</f>
        <v>0</v>
      </c>
      <c r="BG462" s="182">
        <f>IF(N462="zákl. přenesená",J462,0)</f>
        <v>0</v>
      </c>
      <c r="BH462" s="182">
        <f>IF(N462="sníž. přenesená",J462,0)</f>
        <v>0</v>
      </c>
      <c r="BI462" s="182">
        <f>IF(N462="nulová",J462,0)</f>
        <v>0</v>
      </c>
      <c r="BJ462" s="19" t="s">
        <v>125</v>
      </c>
      <c r="BK462" s="182">
        <f>ROUND(I462*H462,2)</f>
        <v>0</v>
      </c>
      <c r="BL462" s="19" t="s">
        <v>170</v>
      </c>
      <c r="BM462" s="181" t="s">
        <v>925</v>
      </c>
    </row>
    <row r="463" spans="1:65" s="2" customFormat="1" ht="11.25">
      <c r="A463" s="36"/>
      <c r="B463" s="37"/>
      <c r="C463" s="38"/>
      <c r="D463" s="183" t="s">
        <v>127</v>
      </c>
      <c r="E463" s="38"/>
      <c r="F463" s="184" t="s">
        <v>926</v>
      </c>
      <c r="G463" s="38"/>
      <c r="H463" s="38"/>
      <c r="I463" s="185"/>
      <c r="J463" s="38"/>
      <c r="K463" s="38"/>
      <c r="L463" s="41"/>
      <c r="M463" s="186"/>
      <c r="N463" s="187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127</v>
      </c>
      <c r="AU463" s="19" t="s">
        <v>125</v>
      </c>
    </row>
    <row r="464" spans="1:65" s="2" customFormat="1" ht="24.2" customHeight="1">
      <c r="A464" s="36"/>
      <c r="B464" s="37"/>
      <c r="C464" s="170" t="s">
        <v>927</v>
      </c>
      <c r="D464" s="170" t="s">
        <v>119</v>
      </c>
      <c r="E464" s="171" t="s">
        <v>928</v>
      </c>
      <c r="F464" s="172" t="s">
        <v>929</v>
      </c>
      <c r="G464" s="173" t="s">
        <v>133</v>
      </c>
      <c r="H464" s="174">
        <v>2.4750000000000001</v>
      </c>
      <c r="I464" s="175"/>
      <c r="J464" s="176">
        <f>ROUND(I464*H464,2)</f>
        <v>0</v>
      </c>
      <c r="K464" s="172" t="s">
        <v>123</v>
      </c>
      <c r="L464" s="41"/>
      <c r="M464" s="177" t="s">
        <v>19</v>
      </c>
      <c r="N464" s="178" t="s">
        <v>43</v>
      </c>
      <c r="O464" s="66"/>
      <c r="P464" s="179">
        <f>O464*H464</f>
        <v>0</v>
      </c>
      <c r="Q464" s="179">
        <v>4.0000000000000003E-5</v>
      </c>
      <c r="R464" s="179">
        <f>Q464*H464</f>
        <v>9.9000000000000008E-5</v>
      </c>
      <c r="S464" s="179">
        <v>0</v>
      </c>
      <c r="T464" s="18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1" t="s">
        <v>170</v>
      </c>
      <c r="AT464" s="181" t="s">
        <v>119</v>
      </c>
      <c r="AU464" s="181" t="s">
        <v>125</v>
      </c>
      <c r="AY464" s="19" t="s">
        <v>116</v>
      </c>
      <c r="BE464" s="182">
        <f>IF(N464="základní",J464,0)</f>
        <v>0</v>
      </c>
      <c r="BF464" s="182">
        <f>IF(N464="snížená",J464,0)</f>
        <v>0</v>
      </c>
      <c r="BG464" s="182">
        <f>IF(N464="zákl. přenesená",J464,0)</f>
        <v>0</v>
      </c>
      <c r="BH464" s="182">
        <f>IF(N464="sníž. přenesená",J464,0)</f>
        <v>0</v>
      </c>
      <c r="BI464" s="182">
        <f>IF(N464="nulová",J464,0)</f>
        <v>0</v>
      </c>
      <c r="BJ464" s="19" t="s">
        <v>125</v>
      </c>
      <c r="BK464" s="182">
        <f>ROUND(I464*H464,2)</f>
        <v>0</v>
      </c>
      <c r="BL464" s="19" t="s">
        <v>170</v>
      </c>
      <c r="BM464" s="181" t="s">
        <v>930</v>
      </c>
    </row>
    <row r="465" spans="1:65" s="2" customFormat="1" ht="11.25">
      <c r="A465" s="36"/>
      <c r="B465" s="37"/>
      <c r="C465" s="38"/>
      <c r="D465" s="183" t="s">
        <v>127</v>
      </c>
      <c r="E465" s="38"/>
      <c r="F465" s="184" t="s">
        <v>931</v>
      </c>
      <c r="G465" s="38"/>
      <c r="H465" s="38"/>
      <c r="I465" s="185"/>
      <c r="J465" s="38"/>
      <c r="K465" s="38"/>
      <c r="L465" s="41"/>
      <c r="M465" s="186"/>
      <c r="N465" s="18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127</v>
      </c>
      <c r="AU465" s="19" t="s">
        <v>125</v>
      </c>
    </row>
    <row r="466" spans="1:65" s="2" customFormat="1" ht="24.2" customHeight="1">
      <c r="A466" s="36"/>
      <c r="B466" s="37"/>
      <c r="C466" s="170" t="s">
        <v>932</v>
      </c>
      <c r="D466" s="170" t="s">
        <v>119</v>
      </c>
      <c r="E466" s="171" t="s">
        <v>933</v>
      </c>
      <c r="F466" s="172" t="s">
        <v>934</v>
      </c>
      <c r="G466" s="173" t="s">
        <v>265</v>
      </c>
      <c r="H466" s="174">
        <v>7.68</v>
      </c>
      <c r="I466" s="175"/>
      <c r="J466" s="176">
        <f>ROUND(I466*H466,2)</f>
        <v>0</v>
      </c>
      <c r="K466" s="172" t="s">
        <v>123</v>
      </c>
      <c r="L466" s="41"/>
      <c r="M466" s="177" t="s">
        <v>19</v>
      </c>
      <c r="N466" s="178" t="s">
        <v>43</v>
      </c>
      <c r="O466" s="66"/>
      <c r="P466" s="179">
        <f>O466*H466</f>
        <v>0</v>
      </c>
      <c r="Q466" s="179">
        <v>0</v>
      </c>
      <c r="R466" s="179">
        <f>Q466*H466</f>
        <v>0</v>
      </c>
      <c r="S466" s="179">
        <v>0</v>
      </c>
      <c r="T466" s="18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1" t="s">
        <v>170</v>
      </c>
      <c r="AT466" s="181" t="s">
        <v>119</v>
      </c>
      <c r="AU466" s="181" t="s">
        <v>125</v>
      </c>
      <c r="AY466" s="19" t="s">
        <v>116</v>
      </c>
      <c r="BE466" s="182">
        <f>IF(N466="základní",J466,0)</f>
        <v>0</v>
      </c>
      <c r="BF466" s="182">
        <f>IF(N466="snížená",J466,0)</f>
        <v>0</v>
      </c>
      <c r="BG466" s="182">
        <f>IF(N466="zákl. přenesená",J466,0)</f>
        <v>0</v>
      </c>
      <c r="BH466" s="182">
        <f>IF(N466="sníž. přenesená",J466,0)</f>
        <v>0</v>
      </c>
      <c r="BI466" s="182">
        <f>IF(N466="nulová",J466,0)</f>
        <v>0</v>
      </c>
      <c r="BJ466" s="19" t="s">
        <v>125</v>
      </c>
      <c r="BK466" s="182">
        <f>ROUND(I466*H466,2)</f>
        <v>0</v>
      </c>
      <c r="BL466" s="19" t="s">
        <v>170</v>
      </c>
      <c r="BM466" s="181" t="s">
        <v>935</v>
      </c>
    </row>
    <row r="467" spans="1:65" s="2" customFormat="1" ht="11.25">
      <c r="A467" s="36"/>
      <c r="B467" s="37"/>
      <c r="C467" s="38"/>
      <c r="D467" s="183" t="s">
        <v>127</v>
      </c>
      <c r="E467" s="38"/>
      <c r="F467" s="184" t="s">
        <v>936</v>
      </c>
      <c r="G467" s="38"/>
      <c r="H467" s="38"/>
      <c r="I467" s="185"/>
      <c r="J467" s="38"/>
      <c r="K467" s="38"/>
      <c r="L467" s="41"/>
      <c r="M467" s="186"/>
      <c r="N467" s="187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127</v>
      </c>
      <c r="AU467" s="19" t="s">
        <v>125</v>
      </c>
    </row>
    <row r="468" spans="1:65" s="12" customFormat="1" ht="22.9" customHeight="1">
      <c r="B468" s="154"/>
      <c r="C468" s="155"/>
      <c r="D468" s="156" t="s">
        <v>70</v>
      </c>
      <c r="E468" s="168" t="s">
        <v>937</v>
      </c>
      <c r="F468" s="168" t="s">
        <v>938</v>
      </c>
      <c r="G468" s="155"/>
      <c r="H468" s="155"/>
      <c r="I468" s="158"/>
      <c r="J468" s="169">
        <f>BK468</f>
        <v>0</v>
      </c>
      <c r="K468" s="155"/>
      <c r="L468" s="160"/>
      <c r="M468" s="161"/>
      <c r="N468" s="162"/>
      <c r="O468" s="162"/>
      <c r="P468" s="163">
        <f>SUM(P469:P486)</f>
        <v>0</v>
      </c>
      <c r="Q468" s="162"/>
      <c r="R468" s="163">
        <f>SUM(R469:R486)</f>
        <v>0.14655770000000001</v>
      </c>
      <c r="S468" s="162"/>
      <c r="T468" s="164">
        <f>SUM(T469:T486)</f>
        <v>3.0132000000000003E-2</v>
      </c>
      <c r="AR468" s="165" t="s">
        <v>125</v>
      </c>
      <c r="AT468" s="166" t="s">
        <v>70</v>
      </c>
      <c r="AU468" s="166" t="s">
        <v>76</v>
      </c>
      <c r="AY468" s="165" t="s">
        <v>116</v>
      </c>
      <c r="BK468" s="167">
        <f>SUM(BK469:BK486)</f>
        <v>0</v>
      </c>
    </row>
    <row r="469" spans="1:65" s="2" customFormat="1" ht="16.5" customHeight="1">
      <c r="A469" s="36"/>
      <c r="B469" s="37"/>
      <c r="C469" s="170" t="s">
        <v>939</v>
      </c>
      <c r="D469" s="170" t="s">
        <v>119</v>
      </c>
      <c r="E469" s="171" t="s">
        <v>940</v>
      </c>
      <c r="F469" s="172" t="s">
        <v>941</v>
      </c>
      <c r="G469" s="173" t="s">
        <v>133</v>
      </c>
      <c r="H469" s="174">
        <v>97.2</v>
      </c>
      <c r="I469" s="175"/>
      <c r="J469" s="176">
        <f>ROUND(I469*H469,2)</f>
        <v>0</v>
      </c>
      <c r="K469" s="172" t="s">
        <v>123</v>
      </c>
      <c r="L469" s="41"/>
      <c r="M469" s="177" t="s">
        <v>19</v>
      </c>
      <c r="N469" s="178" t="s">
        <v>43</v>
      </c>
      <c r="O469" s="66"/>
      <c r="P469" s="179">
        <f>O469*H469</f>
        <v>0</v>
      </c>
      <c r="Q469" s="179">
        <v>1E-3</v>
      </c>
      <c r="R469" s="179">
        <f>Q469*H469</f>
        <v>9.7200000000000009E-2</v>
      </c>
      <c r="S469" s="179">
        <v>3.1E-4</v>
      </c>
      <c r="T469" s="180">
        <f>S469*H469</f>
        <v>3.0132000000000003E-2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1" t="s">
        <v>170</v>
      </c>
      <c r="AT469" s="181" t="s">
        <v>119</v>
      </c>
      <c r="AU469" s="181" t="s">
        <v>125</v>
      </c>
      <c r="AY469" s="19" t="s">
        <v>116</v>
      </c>
      <c r="BE469" s="182">
        <f>IF(N469="základní",J469,0)</f>
        <v>0</v>
      </c>
      <c r="BF469" s="182">
        <f>IF(N469="snížená",J469,0)</f>
        <v>0</v>
      </c>
      <c r="BG469" s="182">
        <f>IF(N469="zákl. přenesená",J469,0)</f>
        <v>0</v>
      </c>
      <c r="BH469" s="182">
        <f>IF(N469="sníž. přenesená",J469,0)</f>
        <v>0</v>
      </c>
      <c r="BI469" s="182">
        <f>IF(N469="nulová",J469,0)</f>
        <v>0</v>
      </c>
      <c r="BJ469" s="19" t="s">
        <v>125</v>
      </c>
      <c r="BK469" s="182">
        <f>ROUND(I469*H469,2)</f>
        <v>0</v>
      </c>
      <c r="BL469" s="19" t="s">
        <v>170</v>
      </c>
      <c r="BM469" s="181" t="s">
        <v>942</v>
      </c>
    </row>
    <row r="470" spans="1:65" s="2" customFormat="1" ht="11.25">
      <c r="A470" s="36"/>
      <c r="B470" s="37"/>
      <c r="C470" s="38"/>
      <c r="D470" s="183" t="s">
        <v>127</v>
      </c>
      <c r="E470" s="38"/>
      <c r="F470" s="184" t="s">
        <v>943</v>
      </c>
      <c r="G470" s="38"/>
      <c r="H470" s="38"/>
      <c r="I470" s="185"/>
      <c r="J470" s="38"/>
      <c r="K470" s="38"/>
      <c r="L470" s="41"/>
      <c r="M470" s="186"/>
      <c r="N470" s="187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127</v>
      </c>
      <c r="AU470" s="19" t="s">
        <v>125</v>
      </c>
    </row>
    <row r="471" spans="1:65" s="13" customFormat="1" ht="11.25">
      <c r="B471" s="188"/>
      <c r="C471" s="189"/>
      <c r="D471" s="190" t="s">
        <v>129</v>
      </c>
      <c r="E471" s="191" t="s">
        <v>19</v>
      </c>
      <c r="F471" s="192" t="s">
        <v>944</v>
      </c>
      <c r="G471" s="189"/>
      <c r="H471" s="193">
        <v>14.04</v>
      </c>
      <c r="I471" s="194"/>
      <c r="J471" s="189"/>
      <c r="K471" s="189"/>
      <c r="L471" s="195"/>
      <c r="M471" s="196"/>
      <c r="N471" s="197"/>
      <c r="O471" s="197"/>
      <c r="P471" s="197"/>
      <c r="Q471" s="197"/>
      <c r="R471" s="197"/>
      <c r="S471" s="197"/>
      <c r="T471" s="198"/>
      <c r="AT471" s="199" t="s">
        <v>129</v>
      </c>
      <c r="AU471" s="199" t="s">
        <v>125</v>
      </c>
      <c r="AV471" s="13" t="s">
        <v>125</v>
      </c>
      <c r="AW471" s="13" t="s">
        <v>33</v>
      </c>
      <c r="AX471" s="13" t="s">
        <v>71</v>
      </c>
      <c r="AY471" s="199" t="s">
        <v>116</v>
      </c>
    </row>
    <row r="472" spans="1:65" s="13" customFormat="1" ht="11.25">
      <c r="B472" s="188"/>
      <c r="C472" s="189"/>
      <c r="D472" s="190" t="s">
        <v>129</v>
      </c>
      <c r="E472" s="191" t="s">
        <v>19</v>
      </c>
      <c r="F472" s="192" t="s">
        <v>945</v>
      </c>
      <c r="G472" s="189"/>
      <c r="H472" s="193">
        <v>80.16</v>
      </c>
      <c r="I472" s="194"/>
      <c r="J472" s="189"/>
      <c r="K472" s="189"/>
      <c r="L472" s="195"/>
      <c r="M472" s="196"/>
      <c r="N472" s="197"/>
      <c r="O472" s="197"/>
      <c r="P472" s="197"/>
      <c r="Q472" s="197"/>
      <c r="R472" s="197"/>
      <c r="S472" s="197"/>
      <c r="T472" s="198"/>
      <c r="AT472" s="199" t="s">
        <v>129</v>
      </c>
      <c r="AU472" s="199" t="s">
        <v>125</v>
      </c>
      <c r="AV472" s="13" t="s">
        <v>125</v>
      </c>
      <c r="AW472" s="13" t="s">
        <v>33</v>
      </c>
      <c r="AX472" s="13" t="s">
        <v>71</v>
      </c>
      <c r="AY472" s="199" t="s">
        <v>116</v>
      </c>
    </row>
    <row r="473" spans="1:65" s="13" customFormat="1" ht="11.25">
      <c r="B473" s="188"/>
      <c r="C473" s="189"/>
      <c r="D473" s="190" t="s">
        <v>129</v>
      </c>
      <c r="E473" s="191" t="s">
        <v>19</v>
      </c>
      <c r="F473" s="192" t="s">
        <v>946</v>
      </c>
      <c r="G473" s="189"/>
      <c r="H473" s="193">
        <v>0</v>
      </c>
      <c r="I473" s="194"/>
      <c r="J473" s="189"/>
      <c r="K473" s="189"/>
      <c r="L473" s="195"/>
      <c r="M473" s="196"/>
      <c r="N473" s="197"/>
      <c r="O473" s="197"/>
      <c r="P473" s="197"/>
      <c r="Q473" s="197"/>
      <c r="R473" s="197"/>
      <c r="S473" s="197"/>
      <c r="T473" s="198"/>
      <c r="AT473" s="199" t="s">
        <v>129</v>
      </c>
      <c r="AU473" s="199" t="s">
        <v>125</v>
      </c>
      <c r="AV473" s="13" t="s">
        <v>125</v>
      </c>
      <c r="AW473" s="13" t="s">
        <v>4</v>
      </c>
      <c r="AX473" s="13" t="s">
        <v>71</v>
      </c>
      <c r="AY473" s="199" t="s">
        <v>116</v>
      </c>
    </row>
    <row r="474" spans="1:65" s="13" customFormat="1" ht="11.25">
      <c r="B474" s="188"/>
      <c r="C474" s="189"/>
      <c r="D474" s="190" t="s">
        <v>129</v>
      </c>
      <c r="E474" s="191" t="s">
        <v>19</v>
      </c>
      <c r="F474" s="192" t="s">
        <v>947</v>
      </c>
      <c r="G474" s="189"/>
      <c r="H474" s="193">
        <v>0</v>
      </c>
      <c r="I474" s="194"/>
      <c r="J474" s="189"/>
      <c r="K474" s="189"/>
      <c r="L474" s="195"/>
      <c r="M474" s="196"/>
      <c r="N474" s="197"/>
      <c r="O474" s="197"/>
      <c r="P474" s="197"/>
      <c r="Q474" s="197"/>
      <c r="R474" s="197"/>
      <c r="S474" s="197"/>
      <c r="T474" s="198"/>
      <c r="AT474" s="199" t="s">
        <v>129</v>
      </c>
      <c r="AU474" s="199" t="s">
        <v>125</v>
      </c>
      <c r="AV474" s="13" t="s">
        <v>125</v>
      </c>
      <c r="AW474" s="13" t="s">
        <v>4</v>
      </c>
      <c r="AX474" s="13" t="s">
        <v>71</v>
      </c>
      <c r="AY474" s="199" t="s">
        <v>116</v>
      </c>
    </row>
    <row r="475" spans="1:65" s="13" customFormat="1" ht="11.25">
      <c r="B475" s="188"/>
      <c r="C475" s="189"/>
      <c r="D475" s="190" t="s">
        <v>129</v>
      </c>
      <c r="E475" s="191" t="s">
        <v>19</v>
      </c>
      <c r="F475" s="192" t="s">
        <v>948</v>
      </c>
      <c r="G475" s="189"/>
      <c r="H475" s="193">
        <v>3</v>
      </c>
      <c r="I475" s="194"/>
      <c r="J475" s="189"/>
      <c r="K475" s="189"/>
      <c r="L475" s="195"/>
      <c r="M475" s="196"/>
      <c r="N475" s="197"/>
      <c r="O475" s="197"/>
      <c r="P475" s="197"/>
      <c r="Q475" s="197"/>
      <c r="R475" s="197"/>
      <c r="S475" s="197"/>
      <c r="T475" s="198"/>
      <c r="AT475" s="199" t="s">
        <v>129</v>
      </c>
      <c r="AU475" s="199" t="s">
        <v>125</v>
      </c>
      <c r="AV475" s="13" t="s">
        <v>125</v>
      </c>
      <c r="AW475" s="13" t="s">
        <v>33</v>
      </c>
      <c r="AX475" s="13" t="s">
        <v>71</v>
      </c>
      <c r="AY475" s="199" t="s">
        <v>116</v>
      </c>
    </row>
    <row r="476" spans="1:65" s="14" customFormat="1" ht="11.25">
      <c r="B476" s="200"/>
      <c r="C476" s="201"/>
      <c r="D476" s="190" t="s">
        <v>129</v>
      </c>
      <c r="E476" s="202" t="s">
        <v>19</v>
      </c>
      <c r="F476" s="203" t="s">
        <v>157</v>
      </c>
      <c r="G476" s="201"/>
      <c r="H476" s="204">
        <v>97.2</v>
      </c>
      <c r="I476" s="205"/>
      <c r="J476" s="201"/>
      <c r="K476" s="201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129</v>
      </c>
      <c r="AU476" s="210" t="s">
        <v>125</v>
      </c>
      <c r="AV476" s="14" t="s">
        <v>124</v>
      </c>
      <c r="AW476" s="14" t="s">
        <v>33</v>
      </c>
      <c r="AX476" s="14" t="s">
        <v>76</v>
      </c>
      <c r="AY476" s="210" t="s">
        <v>116</v>
      </c>
    </row>
    <row r="477" spans="1:65" s="2" customFormat="1" ht="16.5" customHeight="1">
      <c r="A477" s="36"/>
      <c r="B477" s="37"/>
      <c r="C477" s="170" t="s">
        <v>949</v>
      </c>
      <c r="D477" s="170" t="s">
        <v>119</v>
      </c>
      <c r="E477" s="171" t="s">
        <v>950</v>
      </c>
      <c r="F477" s="172" t="s">
        <v>951</v>
      </c>
      <c r="G477" s="173" t="s">
        <v>133</v>
      </c>
      <c r="H477" s="174">
        <v>100.73</v>
      </c>
      <c r="I477" s="175"/>
      <c r="J477" s="176">
        <f>ROUND(I477*H477,2)</f>
        <v>0</v>
      </c>
      <c r="K477" s="172" t="s">
        <v>123</v>
      </c>
      <c r="L477" s="41"/>
      <c r="M477" s="177" t="s">
        <v>19</v>
      </c>
      <c r="N477" s="178" t="s">
        <v>43</v>
      </c>
      <c r="O477" s="66"/>
      <c r="P477" s="179">
        <f>O477*H477</f>
        <v>0</v>
      </c>
      <c r="Q477" s="179">
        <v>2.0000000000000001E-4</v>
      </c>
      <c r="R477" s="179">
        <f>Q477*H477</f>
        <v>2.0146000000000001E-2</v>
      </c>
      <c r="S477" s="179">
        <v>0</v>
      </c>
      <c r="T477" s="18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1" t="s">
        <v>170</v>
      </c>
      <c r="AT477" s="181" t="s">
        <v>119</v>
      </c>
      <c r="AU477" s="181" t="s">
        <v>125</v>
      </c>
      <c r="AY477" s="19" t="s">
        <v>116</v>
      </c>
      <c r="BE477" s="182">
        <f>IF(N477="základní",J477,0)</f>
        <v>0</v>
      </c>
      <c r="BF477" s="182">
        <f>IF(N477="snížená",J477,0)</f>
        <v>0</v>
      </c>
      <c r="BG477" s="182">
        <f>IF(N477="zákl. přenesená",J477,0)</f>
        <v>0</v>
      </c>
      <c r="BH477" s="182">
        <f>IF(N477="sníž. přenesená",J477,0)</f>
        <v>0</v>
      </c>
      <c r="BI477" s="182">
        <f>IF(N477="nulová",J477,0)</f>
        <v>0</v>
      </c>
      <c r="BJ477" s="19" t="s">
        <v>125</v>
      </c>
      <c r="BK477" s="182">
        <f>ROUND(I477*H477,2)</f>
        <v>0</v>
      </c>
      <c r="BL477" s="19" t="s">
        <v>170</v>
      </c>
      <c r="BM477" s="181" t="s">
        <v>952</v>
      </c>
    </row>
    <row r="478" spans="1:65" s="2" customFormat="1" ht="11.25">
      <c r="A478" s="36"/>
      <c r="B478" s="37"/>
      <c r="C478" s="38"/>
      <c r="D478" s="183" t="s">
        <v>127</v>
      </c>
      <c r="E478" s="38"/>
      <c r="F478" s="184" t="s">
        <v>953</v>
      </c>
      <c r="G478" s="38"/>
      <c r="H478" s="38"/>
      <c r="I478" s="185"/>
      <c r="J478" s="38"/>
      <c r="K478" s="38"/>
      <c r="L478" s="41"/>
      <c r="M478" s="186"/>
      <c r="N478" s="18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127</v>
      </c>
      <c r="AU478" s="19" t="s">
        <v>125</v>
      </c>
    </row>
    <row r="479" spans="1:65" s="13" customFormat="1" ht="11.25">
      <c r="B479" s="188"/>
      <c r="C479" s="189"/>
      <c r="D479" s="190" t="s">
        <v>129</v>
      </c>
      <c r="E479" s="191" t="s">
        <v>19</v>
      </c>
      <c r="F479" s="192" t="s">
        <v>944</v>
      </c>
      <c r="G479" s="189"/>
      <c r="H479" s="193">
        <v>14.04</v>
      </c>
      <c r="I479" s="194"/>
      <c r="J479" s="189"/>
      <c r="K479" s="189"/>
      <c r="L479" s="195"/>
      <c r="M479" s="196"/>
      <c r="N479" s="197"/>
      <c r="O479" s="197"/>
      <c r="P479" s="197"/>
      <c r="Q479" s="197"/>
      <c r="R479" s="197"/>
      <c r="S479" s="197"/>
      <c r="T479" s="198"/>
      <c r="AT479" s="199" t="s">
        <v>129</v>
      </c>
      <c r="AU479" s="199" t="s">
        <v>125</v>
      </c>
      <c r="AV479" s="13" t="s">
        <v>125</v>
      </c>
      <c r="AW479" s="13" t="s">
        <v>33</v>
      </c>
      <c r="AX479" s="13" t="s">
        <v>71</v>
      </c>
      <c r="AY479" s="199" t="s">
        <v>116</v>
      </c>
    </row>
    <row r="480" spans="1:65" s="13" customFormat="1" ht="11.25">
      <c r="B480" s="188"/>
      <c r="C480" s="189"/>
      <c r="D480" s="190" t="s">
        <v>129</v>
      </c>
      <c r="E480" s="191" t="s">
        <v>19</v>
      </c>
      <c r="F480" s="192" t="s">
        <v>945</v>
      </c>
      <c r="G480" s="189"/>
      <c r="H480" s="193">
        <v>80.16</v>
      </c>
      <c r="I480" s="194"/>
      <c r="J480" s="189"/>
      <c r="K480" s="189"/>
      <c r="L480" s="195"/>
      <c r="M480" s="196"/>
      <c r="N480" s="197"/>
      <c r="O480" s="197"/>
      <c r="P480" s="197"/>
      <c r="Q480" s="197"/>
      <c r="R480" s="197"/>
      <c r="S480" s="197"/>
      <c r="T480" s="198"/>
      <c r="AT480" s="199" t="s">
        <v>129</v>
      </c>
      <c r="AU480" s="199" t="s">
        <v>125</v>
      </c>
      <c r="AV480" s="13" t="s">
        <v>125</v>
      </c>
      <c r="AW480" s="13" t="s">
        <v>33</v>
      </c>
      <c r="AX480" s="13" t="s">
        <v>71</v>
      </c>
      <c r="AY480" s="199" t="s">
        <v>116</v>
      </c>
    </row>
    <row r="481" spans="1:65" s="13" customFormat="1" ht="11.25">
      <c r="B481" s="188"/>
      <c r="C481" s="189"/>
      <c r="D481" s="190" t="s">
        <v>129</v>
      </c>
      <c r="E481" s="191" t="s">
        <v>19</v>
      </c>
      <c r="F481" s="192" t="s">
        <v>946</v>
      </c>
      <c r="G481" s="189"/>
      <c r="H481" s="193">
        <v>0</v>
      </c>
      <c r="I481" s="194"/>
      <c r="J481" s="189"/>
      <c r="K481" s="189"/>
      <c r="L481" s="195"/>
      <c r="M481" s="196"/>
      <c r="N481" s="197"/>
      <c r="O481" s="197"/>
      <c r="P481" s="197"/>
      <c r="Q481" s="197"/>
      <c r="R481" s="197"/>
      <c r="S481" s="197"/>
      <c r="T481" s="198"/>
      <c r="AT481" s="199" t="s">
        <v>129</v>
      </c>
      <c r="AU481" s="199" t="s">
        <v>125</v>
      </c>
      <c r="AV481" s="13" t="s">
        <v>125</v>
      </c>
      <c r="AW481" s="13" t="s">
        <v>4</v>
      </c>
      <c r="AX481" s="13" t="s">
        <v>71</v>
      </c>
      <c r="AY481" s="199" t="s">
        <v>116</v>
      </c>
    </row>
    <row r="482" spans="1:65" s="13" customFormat="1" ht="11.25">
      <c r="B482" s="188"/>
      <c r="C482" s="189"/>
      <c r="D482" s="190" t="s">
        <v>129</v>
      </c>
      <c r="E482" s="191" t="s">
        <v>19</v>
      </c>
      <c r="F482" s="192" t="s">
        <v>216</v>
      </c>
      <c r="G482" s="189"/>
      <c r="H482" s="193">
        <v>3.53</v>
      </c>
      <c r="I482" s="194"/>
      <c r="J482" s="189"/>
      <c r="K482" s="189"/>
      <c r="L482" s="195"/>
      <c r="M482" s="196"/>
      <c r="N482" s="197"/>
      <c r="O482" s="197"/>
      <c r="P482" s="197"/>
      <c r="Q482" s="197"/>
      <c r="R482" s="197"/>
      <c r="S482" s="197"/>
      <c r="T482" s="198"/>
      <c r="AT482" s="199" t="s">
        <v>129</v>
      </c>
      <c r="AU482" s="199" t="s">
        <v>125</v>
      </c>
      <c r="AV482" s="13" t="s">
        <v>125</v>
      </c>
      <c r="AW482" s="13" t="s">
        <v>33</v>
      </c>
      <c r="AX482" s="13" t="s">
        <v>71</v>
      </c>
      <c r="AY482" s="199" t="s">
        <v>116</v>
      </c>
    </row>
    <row r="483" spans="1:65" s="13" customFormat="1" ht="11.25">
      <c r="B483" s="188"/>
      <c r="C483" s="189"/>
      <c r="D483" s="190" t="s">
        <v>129</v>
      </c>
      <c r="E483" s="191" t="s">
        <v>19</v>
      </c>
      <c r="F483" s="192" t="s">
        <v>948</v>
      </c>
      <c r="G483" s="189"/>
      <c r="H483" s="193">
        <v>3</v>
      </c>
      <c r="I483" s="194"/>
      <c r="J483" s="189"/>
      <c r="K483" s="189"/>
      <c r="L483" s="195"/>
      <c r="M483" s="196"/>
      <c r="N483" s="197"/>
      <c r="O483" s="197"/>
      <c r="P483" s="197"/>
      <c r="Q483" s="197"/>
      <c r="R483" s="197"/>
      <c r="S483" s="197"/>
      <c r="T483" s="198"/>
      <c r="AT483" s="199" t="s">
        <v>129</v>
      </c>
      <c r="AU483" s="199" t="s">
        <v>125</v>
      </c>
      <c r="AV483" s="13" t="s">
        <v>125</v>
      </c>
      <c r="AW483" s="13" t="s">
        <v>33</v>
      </c>
      <c r="AX483" s="13" t="s">
        <v>71</v>
      </c>
      <c r="AY483" s="199" t="s">
        <v>116</v>
      </c>
    </row>
    <row r="484" spans="1:65" s="14" customFormat="1" ht="11.25">
      <c r="B484" s="200"/>
      <c r="C484" s="201"/>
      <c r="D484" s="190" t="s">
        <v>129</v>
      </c>
      <c r="E484" s="202" t="s">
        <v>19</v>
      </c>
      <c r="F484" s="203" t="s">
        <v>157</v>
      </c>
      <c r="G484" s="201"/>
      <c r="H484" s="204">
        <v>100.73</v>
      </c>
      <c r="I484" s="205"/>
      <c r="J484" s="201"/>
      <c r="K484" s="201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129</v>
      </c>
      <c r="AU484" s="210" t="s">
        <v>125</v>
      </c>
      <c r="AV484" s="14" t="s">
        <v>124</v>
      </c>
      <c r="AW484" s="14" t="s">
        <v>33</v>
      </c>
      <c r="AX484" s="14" t="s">
        <v>76</v>
      </c>
      <c r="AY484" s="210" t="s">
        <v>116</v>
      </c>
    </row>
    <row r="485" spans="1:65" s="2" customFormat="1" ht="24.2" customHeight="1">
      <c r="A485" s="36"/>
      <c r="B485" s="37"/>
      <c r="C485" s="170" t="s">
        <v>954</v>
      </c>
      <c r="D485" s="170" t="s">
        <v>119</v>
      </c>
      <c r="E485" s="171" t="s">
        <v>955</v>
      </c>
      <c r="F485" s="172" t="s">
        <v>956</v>
      </c>
      <c r="G485" s="173" t="s">
        <v>133</v>
      </c>
      <c r="H485" s="174">
        <v>100.73</v>
      </c>
      <c r="I485" s="175"/>
      <c r="J485" s="176">
        <f>ROUND(I485*H485,2)</f>
        <v>0</v>
      </c>
      <c r="K485" s="172" t="s">
        <v>123</v>
      </c>
      <c r="L485" s="41"/>
      <c r="M485" s="177" t="s">
        <v>19</v>
      </c>
      <c r="N485" s="178" t="s">
        <v>43</v>
      </c>
      <c r="O485" s="66"/>
      <c r="P485" s="179">
        <f>O485*H485</f>
        <v>0</v>
      </c>
      <c r="Q485" s="179">
        <v>2.9E-4</v>
      </c>
      <c r="R485" s="179">
        <f>Q485*H485</f>
        <v>2.92117E-2</v>
      </c>
      <c r="S485" s="179">
        <v>0</v>
      </c>
      <c r="T485" s="18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1" t="s">
        <v>170</v>
      </c>
      <c r="AT485" s="181" t="s">
        <v>119</v>
      </c>
      <c r="AU485" s="181" t="s">
        <v>125</v>
      </c>
      <c r="AY485" s="19" t="s">
        <v>116</v>
      </c>
      <c r="BE485" s="182">
        <f>IF(N485="základní",J485,0)</f>
        <v>0</v>
      </c>
      <c r="BF485" s="182">
        <f>IF(N485="snížená",J485,0)</f>
        <v>0</v>
      </c>
      <c r="BG485" s="182">
        <f>IF(N485="zákl. přenesená",J485,0)</f>
        <v>0</v>
      </c>
      <c r="BH485" s="182">
        <f>IF(N485="sníž. přenesená",J485,0)</f>
        <v>0</v>
      </c>
      <c r="BI485" s="182">
        <f>IF(N485="nulová",J485,0)</f>
        <v>0</v>
      </c>
      <c r="BJ485" s="19" t="s">
        <v>125</v>
      </c>
      <c r="BK485" s="182">
        <f>ROUND(I485*H485,2)</f>
        <v>0</v>
      </c>
      <c r="BL485" s="19" t="s">
        <v>170</v>
      </c>
      <c r="BM485" s="181" t="s">
        <v>957</v>
      </c>
    </row>
    <row r="486" spans="1:65" s="2" customFormat="1" ht="11.25">
      <c r="A486" s="36"/>
      <c r="B486" s="37"/>
      <c r="C486" s="38"/>
      <c r="D486" s="183" t="s">
        <v>127</v>
      </c>
      <c r="E486" s="38"/>
      <c r="F486" s="184" t="s">
        <v>958</v>
      </c>
      <c r="G486" s="38"/>
      <c r="H486" s="38"/>
      <c r="I486" s="185"/>
      <c r="J486" s="38"/>
      <c r="K486" s="38"/>
      <c r="L486" s="41"/>
      <c r="M486" s="231"/>
      <c r="N486" s="232"/>
      <c r="O486" s="233"/>
      <c r="P486" s="233"/>
      <c r="Q486" s="233"/>
      <c r="R486" s="233"/>
      <c r="S486" s="233"/>
      <c r="T486" s="234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127</v>
      </c>
      <c r="AU486" s="19" t="s">
        <v>125</v>
      </c>
    </row>
    <row r="487" spans="1:65" s="2" customFormat="1" ht="6.95" customHeight="1">
      <c r="A487" s="36"/>
      <c r="B487" s="49"/>
      <c r="C487" s="50"/>
      <c r="D487" s="50"/>
      <c r="E487" s="50"/>
      <c r="F487" s="50"/>
      <c r="G487" s="50"/>
      <c r="H487" s="50"/>
      <c r="I487" s="50"/>
      <c r="J487" s="50"/>
      <c r="K487" s="50"/>
      <c r="L487" s="41"/>
      <c r="M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</row>
  </sheetData>
  <sheetProtection algorithmName="SHA-512" hashValue="8P3OgptDievzlb6l677ZnYBBCOKTE8RS28uaQRR/4thgj1mw7ELIHL47+OPj0BLvzodWKCqdCr381dRzdnVeQg==" saltValue="a6qMrpgbDr20G8grwUg4qsDoIYmIsDiOffCO8kefZrYkQUsUv6UTlhSPkWX/UgNoERhnEQk7pH/bCbaL2/3X7w==" spinCount="100000" sheet="1" objects="1" scenarios="1" formatColumns="0" formatRows="0" autoFilter="0"/>
  <autoFilter ref="C90:K486"/>
  <mergeCells count="6">
    <mergeCell ref="L2:V2"/>
    <mergeCell ref="E7:H7"/>
    <mergeCell ref="E16:H16"/>
    <mergeCell ref="E25:H25"/>
    <mergeCell ref="E46:H46"/>
    <mergeCell ref="E83:H83"/>
  </mergeCells>
  <hyperlinks>
    <hyperlink ref="F95" r:id="rId1"/>
    <hyperlink ref="F98" r:id="rId2"/>
    <hyperlink ref="F101" r:id="rId3"/>
    <hyperlink ref="F103" r:id="rId4"/>
    <hyperlink ref="F107" r:id="rId5"/>
    <hyperlink ref="F113" r:id="rId6"/>
    <hyperlink ref="F115" r:id="rId7"/>
    <hyperlink ref="F117" r:id="rId8"/>
    <hyperlink ref="F123" r:id="rId9"/>
    <hyperlink ref="F125" r:id="rId10"/>
    <hyperlink ref="F127" r:id="rId11"/>
    <hyperlink ref="F130" r:id="rId12"/>
    <hyperlink ref="F133" r:id="rId13"/>
    <hyperlink ref="F140" r:id="rId14"/>
    <hyperlink ref="F146" r:id="rId15"/>
    <hyperlink ref="F149" r:id="rId16"/>
    <hyperlink ref="F155" r:id="rId17"/>
    <hyperlink ref="F157" r:id="rId18"/>
    <hyperlink ref="F159" r:id="rId19"/>
    <hyperlink ref="F162" r:id="rId20"/>
    <hyperlink ref="F165" r:id="rId21"/>
    <hyperlink ref="F169" r:id="rId22"/>
    <hyperlink ref="F171" r:id="rId23"/>
    <hyperlink ref="F173" r:id="rId24"/>
    <hyperlink ref="F175" r:id="rId25"/>
    <hyperlink ref="F177" r:id="rId26"/>
    <hyperlink ref="F179" r:id="rId27"/>
    <hyperlink ref="F181" r:id="rId28"/>
    <hyperlink ref="F183" r:id="rId29"/>
    <hyperlink ref="F185" r:id="rId30"/>
    <hyperlink ref="F187" r:id="rId31"/>
    <hyperlink ref="F189" r:id="rId32"/>
    <hyperlink ref="F192" r:id="rId33"/>
    <hyperlink ref="F194" r:id="rId34"/>
    <hyperlink ref="F196" r:id="rId35"/>
    <hyperlink ref="F198" r:id="rId36"/>
    <hyperlink ref="F200" r:id="rId37"/>
    <hyperlink ref="F202" r:id="rId38"/>
    <hyperlink ref="F204" r:id="rId39"/>
    <hyperlink ref="F207" r:id="rId40"/>
    <hyperlink ref="F209" r:id="rId41"/>
    <hyperlink ref="F212" r:id="rId42"/>
    <hyperlink ref="F214" r:id="rId43"/>
    <hyperlink ref="F217" r:id="rId44"/>
    <hyperlink ref="F219" r:id="rId45"/>
    <hyperlink ref="F221" r:id="rId46"/>
    <hyperlink ref="F225" r:id="rId47"/>
    <hyperlink ref="F227" r:id="rId48"/>
    <hyperlink ref="F229" r:id="rId49"/>
    <hyperlink ref="F231" r:id="rId50"/>
    <hyperlink ref="F233" r:id="rId51"/>
    <hyperlink ref="F236" r:id="rId52"/>
    <hyperlink ref="F240" r:id="rId53"/>
    <hyperlink ref="F242" r:id="rId54"/>
    <hyperlink ref="F245" r:id="rId55"/>
    <hyperlink ref="F248" r:id="rId56"/>
    <hyperlink ref="F250" r:id="rId57"/>
    <hyperlink ref="F252" r:id="rId58"/>
    <hyperlink ref="F254" r:id="rId59"/>
    <hyperlink ref="F257" r:id="rId60"/>
    <hyperlink ref="F259" r:id="rId61"/>
    <hyperlink ref="F262" r:id="rId62"/>
    <hyperlink ref="F265" r:id="rId63"/>
    <hyperlink ref="F267" r:id="rId64"/>
    <hyperlink ref="F269" r:id="rId65"/>
    <hyperlink ref="F272" r:id="rId66"/>
    <hyperlink ref="F275" r:id="rId67"/>
    <hyperlink ref="F277" r:id="rId68"/>
    <hyperlink ref="F280" r:id="rId69"/>
    <hyperlink ref="F283" r:id="rId70"/>
    <hyperlink ref="F285" r:id="rId71"/>
    <hyperlink ref="F288" r:id="rId72"/>
    <hyperlink ref="F292" r:id="rId73"/>
    <hyperlink ref="F297" r:id="rId74"/>
    <hyperlink ref="F303" r:id="rId75"/>
    <hyperlink ref="F305" r:id="rId76"/>
    <hyperlink ref="F308" r:id="rId77"/>
    <hyperlink ref="F310" r:id="rId78"/>
    <hyperlink ref="F312" r:id="rId79"/>
    <hyperlink ref="F318" r:id="rId80"/>
    <hyperlink ref="F321" r:id="rId81"/>
    <hyperlink ref="F324" r:id="rId82"/>
    <hyperlink ref="F326" r:id="rId83"/>
    <hyperlink ref="F328" r:id="rId84"/>
    <hyperlink ref="F331" r:id="rId85"/>
    <hyperlink ref="F339" r:id="rId86"/>
    <hyperlink ref="F343" r:id="rId87"/>
    <hyperlink ref="F346" r:id="rId88"/>
    <hyperlink ref="F349" r:id="rId89"/>
    <hyperlink ref="F351" r:id="rId90"/>
    <hyperlink ref="F355" r:id="rId91"/>
    <hyperlink ref="F362" r:id="rId92"/>
    <hyperlink ref="F369" r:id="rId93"/>
    <hyperlink ref="F371" r:id="rId94"/>
    <hyperlink ref="F373" r:id="rId95"/>
    <hyperlink ref="F375" r:id="rId96"/>
    <hyperlink ref="F378" r:id="rId97"/>
    <hyperlink ref="F381" r:id="rId98"/>
    <hyperlink ref="F388" r:id="rId99"/>
    <hyperlink ref="F396" r:id="rId100"/>
    <hyperlink ref="F402" r:id="rId101"/>
    <hyperlink ref="F405" r:id="rId102"/>
    <hyperlink ref="F410" r:id="rId103"/>
    <hyperlink ref="F413" r:id="rId104"/>
    <hyperlink ref="F416" r:id="rId105"/>
    <hyperlink ref="F420" r:id="rId106"/>
    <hyperlink ref="F423" r:id="rId107"/>
    <hyperlink ref="F430" r:id="rId108"/>
    <hyperlink ref="F435" r:id="rId109"/>
    <hyperlink ref="F437" r:id="rId110"/>
    <hyperlink ref="F440" r:id="rId111"/>
    <hyperlink ref="F446" r:id="rId112"/>
    <hyperlink ref="F448" r:id="rId113"/>
    <hyperlink ref="F450" r:id="rId114"/>
    <hyperlink ref="F454" r:id="rId115"/>
    <hyperlink ref="F459" r:id="rId116"/>
    <hyperlink ref="F461" r:id="rId117"/>
    <hyperlink ref="F463" r:id="rId118"/>
    <hyperlink ref="F465" r:id="rId119"/>
    <hyperlink ref="F467" r:id="rId120"/>
    <hyperlink ref="F470" r:id="rId121"/>
    <hyperlink ref="F478" r:id="rId122"/>
    <hyperlink ref="F486" r:id="rId12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6" customFormat="1" ht="45" customHeight="1">
      <c r="B3" s="239"/>
      <c r="C3" s="370" t="s">
        <v>959</v>
      </c>
      <c r="D3" s="370"/>
      <c r="E3" s="370"/>
      <c r="F3" s="370"/>
      <c r="G3" s="370"/>
      <c r="H3" s="370"/>
      <c r="I3" s="370"/>
      <c r="J3" s="370"/>
      <c r="K3" s="240"/>
    </row>
    <row r="4" spans="2:11" s="1" customFormat="1" ht="25.5" customHeight="1">
      <c r="B4" s="241"/>
      <c r="C4" s="369" t="s">
        <v>960</v>
      </c>
      <c r="D4" s="369"/>
      <c r="E4" s="369"/>
      <c r="F4" s="369"/>
      <c r="G4" s="369"/>
      <c r="H4" s="369"/>
      <c r="I4" s="369"/>
      <c r="J4" s="369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368" t="s">
        <v>961</v>
      </c>
      <c r="D6" s="368"/>
      <c r="E6" s="368"/>
      <c r="F6" s="368"/>
      <c r="G6" s="368"/>
      <c r="H6" s="368"/>
      <c r="I6" s="368"/>
      <c r="J6" s="368"/>
      <c r="K6" s="242"/>
    </row>
    <row r="7" spans="2:11" s="1" customFormat="1" ht="15" customHeight="1">
      <c r="B7" s="245"/>
      <c r="C7" s="368" t="s">
        <v>962</v>
      </c>
      <c r="D7" s="368"/>
      <c r="E7" s="368"/>
      <c r="F7" s="368"/>
      <c r="G7" s="368"/>
      <c r="H7" s="368"/>
      <c r="I7" s="368"/>
      <c r="J7" s="368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368" t="s">
        <v>963</v>
      </c>
      <c r="D9" s="368"/>
      <c r="E9" s="368"/>
      <c r="F9" s="368"/>
      <c r="G9" s="368"/>
      <c r="H9" s="368"/>
      <c r="I9" s="368"/>
      <c r="J9" s="368"/>
      <c r="K9" s="242"/>
    </row>
    <row r="10" spans="2:11" s="1" customFormat="1" ht="15" customHeight="1">
      <c r="B10" s="245"/>
      <c r="C10" s="244"/>
      <c r="D10" s="368" t="s">
        <v>964</v>
      </c>
      <c r="E10" s="368"/>
      <c r="F10" s="368"/>
      <c r="G10" s="368"/>
      <c r="H10" s="368"/>
      <c r="I10" s="368"/>
      <c r="J10" s="368"/>
      <c r="K10" s="242"/>
    </row>
    <row r="11" spans="2:11" s="1" customFormat="1" ht="15" customHeight="1">
      <c r="B11" s="245"/>
      <c r="C11" s="246"/>
      <c r="D11" s="368" t="s">
        <v>965</v>
      </c>
      <c r="E11" s="368"/>
      <c r="F11" s="368"/>
      <c r="G11" s="368"/>
      <c r="H11" s="368"/>
      <c r="I11" s="368"/>
      <c r="J11" s="368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966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368" t="s">
        <v>967</v>
      </c>
      <c r="E15" s="368"/>
      <c r="F15" s="368"/>
      <c r="G15" s="368"/>
      <c r="H15" s="368"/>
      <c r="I15" s="368"/>
      <c r="J15" s="368"/>
      <c r="K15" s="242"/>
    </row>
    <row r="16" spans="2:11" s="1" customFormat="1" ht="15" customHeight="1">
      <c r="B16" s="245"/>
      <c r="C16" s="246"/>
      <c r="D16" s="368" t="s">
        <v>968</v>
      </c>
      <c r="E16" s="368"/>
      <c r="F16" s="368"/>
      <c r="G16" s="368"/>
      <c r="H16" s="368"/>
      <c r="I16" s="368"/>
      <c r="J16" s="368"/>
      <c r="K16" s="242"/>
    </row>
    <row r="17" spans="2:11" s="1" customFormat="1" ht="15" customHeight="1">
      <c r="B17" s="245"/>
      <c r="C17" s="246"/>
      <c r="D17" s="368" t="s">
        <v>969</v>
      </c>
      <c r="E17" s="368"/>
      <c r="F17" s="368"/>
      <c r="G17" s="368"/>
      <c r="H17" s="368"/>
      <c r="I17" s="368"/>
      <c r="J17" s="368"/>
      <c r="K17" s="242"/>
    </row>
    <row r="18" spans="2:11" s="1" customFormat="1" ht="15" customHeight="1">
      <c r="B18" s="245"/>
      <c r="C18" s="246"/>
      <c r="D18" s="246"/>
      <c r="E18" s="248" t="s">
        <v>75</v>
      </c>
      <c r="F18" s="368" t="s">
        <v>970</v>
      </c>
      <c r="G18" s="368"/>
      <c r="H18" s="368"/>
      <c r="I18" s="368"/>
      <c r="J18" s="368"/>
      <c r="K18" s="242"/>
    </row>
    <row r="19" spans="2:11" s="1" customFormat="1" ht="15" customHeight="1">
      <c r="B19" s="245"/>
      <c r="C19" s="246"/>
      <c r="D19" s="246"/>
      <c r="E19" s="248" t="s">
        <v>971</v>
      </c>
      <c r="F19" s="368" t="s">
        <v>972</v>
      </c>
      <c r="G19" s="368"/>
      <c r="H19" s="368"/>
      <c r="I19" s="368"/>
      <c r="J19" s="368"/>
      <c r="K19" s="242"/>
    </row>
    <row r="20" spans="2:11" s="1" customFormat="1" ht="15" customHeight="1">
      <c r="B20" s="245"/>
      <c r="C20" s="246"/>
      <c r="D20" s="246"/>
      <c r="E20" s="248" t="s">
        <v>973</v>
      </c>
      <c r="F20" s="368" t="s">
        <v>974</v>
      </c>
      <c r="G20" s="368"/>
      <c r="H20" s="368"/>
      <c r="I20" s="368"/>
      <c r="J20" s="368"/>
      <c r="K20" s="242"/>
    </row>
    <row r="21" spans="2:11" s="1" customFormat="1" ht="15" customHeight="1">
      <c r="B21" s="245"/>
      <c r="C21" s="246"/>
      <c r="D21" s="246"/>
      <c r="E21" s="248" t="s">
        <v>975</v>
      </c>
      <c r="F21" s="368" t="s">
        <v>976</v>
      </c>
      <c r="G21" s="368"/>
      <c r="H21" s="368"/>
      <c r="I21" s="368"/>
      <c r="J21" s="368"/>
      <c r="K21" s="242"/>
    </row>
    <row r="22" spans="2:11" s="1" customFormat="1" ht="15" customHeight="1">
      <c r="B22" s="245"/>
      <c r="C22" s="246"/>
      <c r="D22" s="246"/>
      <c r="E22" s="248" t="s">
        <v>977</v>
      </c>
      <c r="F22" s="368" t="s">
        <v>978</v>
      </c>
      <c r="G22" s="368"/>
      <c r="H22" s="368"/>
      <c r="I22" s="368"/>
      <c r="J22" s="368"/>
      <c r="K22" s="242"/>
    </row>
    <row r="23" spans="2:11" s="1" customFormat="1" ht="15" customHeight="1">
      <c r="B23" s="245"/>
      <c r="C23" s="246"/>
      <c r="D23" s="246"/>
      <c r="E23" s="248" t="s">
        <v>979</v>
      </c>
      <c r="F23" s="368" t="s">
        <v>980</v>
      </c>
      <c r="G23" s="368"/>
      <c r="H23" s="368"/>
      <c r="I23" s="368"/>
      <c r="J23" s="368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368" t="s">
        <v>981</v>
      </c>
      <c r="D25" s="368"/>
      <c r="E25" s="368"/>
      <c r="F25" s="368"/>
      <c r="G25" s="368"/>
      <c r="H25" s="368"/>
      <c r="I25" s="368"/>
      <c r="J25" s="368"/>
      <c r="K25" s="242"/>
    </row>
    <row r="26" spans="2:11" s="1" customFormat="1" ht="15" customHeight="1">
      <c r="B26" s="245"/>
      <c r="C26" s="368" t="s">
        <v>982</v>
      </c>
      <c r="D26" s="368"/>
      <c r="E26" s="368"/>
      <c r="F26" s="368"/>
      <c r="G26" s="368"/>
      <c r="H26" s="368"/>
      <c r="I26" s="368"/>
      <c r="J26" s="368"/>
      <c r="K26" s="242"/>
    </row>
    <row r="27" spans="2:11" s="1" customFormat="1" ht="15" customHeight="1">
      <c r="B27" s="245"/>
      <c r="C27" s="244"/>
      <c r="D27" s="368" t="s">
        <v>983</v>
      </c>
      <c r="E27" s="368"/>
      <c r="F27" s="368"/>
      <c r="G27" s="368"/>
      <c r="H27" s="368"/>
      <c r="I27" s="368"/>
      <c r="J27" s="368"/>
      <c r="K27" s="242"/>
    </row>
    <row r="28" spans="2:11" s="1" customFormat="1" ht="15" customHeight="1">
      <c r="B28" s="245"/>
      <c r="C28" s="246"/>
      <c r="D28" s="368" t="s">
        <v>984</v>
      </c>
      <c r="E28" s="368"/>
      <c r="F28" s="368"/>
      <c r="G28" s="368"/>
      <c r="H28" s="368"/>
      <c r="I28" s="368"/>
      <c r="J28" s="368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368" t="s">
        <v>985</v>
      </c>
      <c r="E30" s="368"/>
      <c r="F30" s="368"/>
      <c r="G30" s="368"/>
      <c r="H30" s="368"/>
      <c r="I30" s="368"/>
      <c r="J30" s="368"/>
      <c r="K30" s="242"/>
    </row>
    <row r="31" spans="2:11" s="1" customFormat="1" ht="15" customHeight="1">
      <c r="B31" s="245"/>
      <c r="C31" s="246"/>
      <c r="D31" s="368" t="s">
        <v>986</v>
      </c>
      <c r="E31" s="368"/>
      <c r="F31" s="368"/>
      <c r="G31" s="368"/>
      <c r="H31" s="368"/>
      <c r="I31" s="368"/>
      <c r="J31" s="368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368" t="s">
        <v>987</v>
      </c>
      <c r="E33" s="368"/>
      <c r="F33" s="368"/>
      <c r="G33" s="368"/>
      <c r="H33" s="368"/>
      <c r="I33" s="368"/>
      <c r="J33" s="368"/>
      <c r="K33" s="242"/>
    </row>
    <row r="34" spans="2:11" s="1" customFormat="1" ht="15" customHeight="1">
      <c r="B34" s="245"/>
      <c r="C34" s="246"/>
      <c r="D34" s="368" t="s">
        <v>988</v>
      </c>
      <c r="E34" s="368"/>
      <c r="F34" s="368"/>
      <c r="G34" s="368"/>
      <c r="H34" s="368"/>
      <c r="I34" s="368"/>
      <c r="J34" s="368"/>
      <c r="K34" s="242"/>
    </row>
    <row r="35" spans="2:11" s="1" customFormat="1" ht="15" customHeight="1">
      <c r="B35" s="245"/>
      <c r="C35" s="246"/>
      <c r="D35" s="368" t="s">
        <v>989</v>
      </c>
      <c r="E35" s="368"/>
      <c r="F35" s="368"/>
      <c r="G35" s="368"/>
      <c r="H35" s="368"/>
      <c r="I35" s="368"/>
      <c r="J35" s="368"/>
      <c r="K35" s="242"/>
    </row>
    <row r="36" spans="2:11" s="1" customFormat="1" ht="15" customHeight="1">
      <c r="B36" s="245"/>
      <c r="C36" s="246"/>
      <c r="D36" s="244"/>
      <c r="E36" s="247" t="s">
        <v>102</v>
      </c>
      <c r="F36" s="244"/>
      <c r="G36" s="368" t="s">
        <v>990</v>
      </c>
      <c r="H36" s="368"/>
      <c r="I36" s="368"/>
      <c r="J36" s="368"/>
      <c r="K36" s="242"/>
    </row>
    <row r="37" spans="2:11" s="1" customFormat="1" ht="30.75" customHeight="1">
      <c r="B37" s="245"/>
      <c r="C37" s="246"/>
      <c r="D37" s="244"/>
      <c r="E37" s="247" t="s">
        <v>991</v>
      </c>
      <c r="F37" s="244"/>
      <c r="G37" s="368" t="s">
        <v>992</v>
      </c>
      <c r="H37" s="368"/>
      <c r="I37" s="368"/>
      <c r="J37" s="368"/>
      <c r="K37" s="242"/>
    </row>
    <row r="38" spans="2:11" s="1" customFormat="1" ht="15" customHeight="1">
      <c r="B38" s="245"/>
      <c r="C38" s="246"/>
      <c r="D38" s="244"/>
      <c r="E38" s="247" t="s">
        <v>52</v>
      </c>
      <c r="F38" s="244"/>
      <c r="G38" s="368" t="s">
        <v>993</v>
      </c>
      <c r="H38" s="368"/>
      <c r="I38" s="368"/>
      <c r="J38" s="368"/>
      <c r="K38" s="242"/>
    </row>
    <row r="39" spans="2:11" s="1" customFormat="1" ht="15" customHeight="1">
      <c r="B39" s="245"/>
      <c r="C39" s="246"/>
      <c r="D39" s="244"/>
      <c r="E39" s="247" t="s">
        <v>53</v>
      </c>
      <c r="F39" s="244"/>
      <c r="G39" s="368" t="s">
        <v>994</v>
      </c>
      <c r="H39" s="368"/>
      <c r="I39" s="368"/>
      <c r="J39" s="368"/>
      <c r="K39" s="242"/>
    </row>
    <row r="40" spans="2:11" s="1" customFormat="1" ht="15" customHeight="1">
      <c r="B40" s="245"/>
      <c r="C40" s="246"/>
      <c r="D40" s="244"/>
      <c r="E40" s="247" t="s">
        <v>103</v>
      </c>
      <c r="F40" s="244"/>
      <c r="G40" s="368" t="s">
        <v>995</v>
      </c>
      <c r="H40" s="368"/>
      <c r="I40" s="368"/>
      <c r="J40" s="368"/>
      <c r="K40" s="242"/>
    </row>
    <row r="41" spans="2:11" s="1" customFormat="1" ht="15" customHeight="1">
      <c r="B41" s="245"/>
      <c r="C41" s="246"/>
      <c r="D41" s="244"/>
      <c r="E41" s="247" t="s">
        <v>104</v>
      </c>
      <c r="F41" s="244"/>
      <c r="G41" s="368" t="s">
        <v>996</v>
      </c>
      <c r="H41" s="368"/>
      <c r="I41" s="368"/>
      <c r="J41" s="368"/>
      <c r="K41" s="242"/>
    </row>
    <row r="42" spans="2:11" s="1" customFormat="1" ht="15" customHeight="1">
      <c r="B42" s="245"/>
      <c r="C42" s="246"/>
      <c r="D42" s="244"/>
      <c r="E42" s="247" t="s">
        <v>997</v>
      </c>
      <c r="F42" s="244"/>
      <c r="G42" s="368" t="s">
        <v>998</v>
      </c>
      <c r="H42" s="368"/>
      <c r="I42" s="368"/>
      <c r="J42" s="368"/>
      <c r="K42" s="242"/>
    </row>
    <row r="43" spans="2:11" s="1" customFormat="1" ht="15" customHeight="1">
      <c r="B43" s="245"/>
      <c r="C43" s="246"/>
      <c r="D43" s="244"/>
      <c r="E43" s="247"/>
      <c r="F43" s="244"/>
      <c r="G43" s="368" t="s">
        <v>999</v>
      </c>
      <c r="H43" s="368"/>
      <c r="I43" s="368"/>
      <c r="J43" s="368"/>
      <c r="K43" s="242"/>
    </row>
    <row r="44" spans="2:11" s="1" customFormat="1" ht="15" customHeight="1">
      <c r="B44" s="245"/>
      <c r="C44" s="246"/>
      <c r="D44" s="244"/>
      <c r="E44" s="247" t="s">
        <v>1000</v>
      </c>
      <c r="F44" s="244"/>
      <c r="G44" s="368" t="s">
        <v>1001</v>
      </c>
      <c r="H44" s="368"/>
      <c r="I44" s="368"/>
      <c r="J44" s="368"/>
      <c r="K44" s="242"/>
    </row>
    <row r="45" spans="2:11" s="1" customFormat="1" ht="15" customHeight="1">
      <c r="B45" s="245"/>
      <c r="C45" s="246"/>
      <c r="D45" s="244"/>
      <c r="E45" s="247" t="s">
        <v>106</v>
      </c>
      <c r="F45" s="244"/>
      <c r="G45" s="368" t="s">
        <v>1002</v>
      </c>
      <c r="H45" s="368"/>
      <c r="I45" s="368"/>
      <c r="J45" s="368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368" t="s">
        <v>1003</v>
      </c>
      <c r="E47" s="368"/>
      <c r="F47" s="368"/>
      <c r="G47" s="368"/>
      <c r="H47" s="368"/>
      <c r="I47" s="368"/>
      <c r="J47" s="368"/>
      <c r="K47" s="242"/>
    </row>
    <row r="48" spans="2:11" s="1" customFormat="1" ht="15" customHeight="1">
      <c r="B48" s="245"/>
      <c r="C48" s="246"/>
      <c r="D48" s="246"/>
      <c r="E48" s="368" t="s">
        <v>1004</v>
      </c>
      <c r="F48" s="368"/>
      <c r="G48" s="368"/>
      <c r="H48" s="368"/>
      <c r="I48" s="368"/>
      <c r="J48" s="368"/>
      <c r="K48" s="242"/>
    </row>
    <row r="49" spans="2:11" s="1" customFormat="1" ht="15" customHeight="1">
      <c r="B49" s="245"/>
      <c r="C49" s="246"/>
      <c r="D49" s="246"/>
      <c r="E49" s="368" t="s">
        <v>1005</v>
      </c>
      <c r="F49" s="368"/>
      <c r="G49" s="368"/>
      <c r="H49" s="368"/>
      <c r="I49" s="368"/>
      <c r="J49" s="368"/>
      <c r="K49" s="242"/>
    </row>
    <row r="50" spans="2:11" s="1" customFormat="1" ht="15" customHeight="1">
      <c r="B50" s="245"/>
      <c r="C50" s="246"/>
      <c r="D50" s="246"/>
      <c r="E50" s="368" t="s">
        <v>1006</v>
      </c>
      <c r="F50" s="368"/>
      <c r="G50" s="368"/>
      <c r="H50" s="368"/>
      <c r="I50" s="368"/>
      <c r="J50" s="368"/>
      <c r="K50" s="242"/>
    </row>
    <row r="51" spans="2:11" s="1" customFormat="1" ht="15" customHeight="1">
      <c r="B51" s="245"/>
      <c r="C51" s="246"/>
      <c r="D51" s="368" t="s">
        <v>1007</v>
      </c>
      <c r="E51" s="368"/>
      <c r="F51" s="368"/>
      <c r="G51" s="368"/>
      <c r="H51" s="368"/>
      <c r="I51" s="368"/>
      <c r="J51" s="368"/>
      <c r="K51" s="242"/>
    </row>
    <row r="52" spans="2:11" s="1" customFormat="1" ht="25.5" customHeight="1">
      <c r="B52" s="241"/>
      <c r="C52" s="369" t="s">
        <v>1008</v>
      </c>
      <c r="D52" s="369"/>
      <c r="E52" s="369"/>
      <c r="F52" s="369"/>
      <c r="G52" s="369"/>
      <c r="H52" s="369"/>
      <c r="I52" s="369"/>
      <c r="J52" s="369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368" t="s">
        <v>1009</v>
      </c>
      <c r="D54" s="368"/>
      <c r="E54" s="368"/>
      <c r="F54" s="368"/>
      <c r="G54" s="368"/>
      <c r="H54" s="368"/>
      <c r="I54" s="368"/>
      <c r="J54" s="368"/>
      <c r="K54" s="242"/>
    </row>
    <row r="55" spans="2:11" s="1" customFormat="1" ht="15" customHeight="1">
      <c r="B55" s="241"/>
      <c r="C55" s="368" t="s">
        <v>1010</v>
      </c>
      <c r="D55" s="368"/>
      <c r="E55" s="368"/>
      <c r="F55" s="368"/>
      <c r="G55" s="368"/>
      <c r="H55" s="368"/>
      <c r="I55" s="368"/>
      <c r="J55" s="368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368" t="s">
        <v>1011</v>
      </c>
      <c r="D57" s="368"/>
      <c r="E57" s="368"/>
      <c r="F57" s="368"/>
      <c r="G57" s="368"/>
      <c r="H57" s="368"/>
      <c r="I57" s="368"/>
      <c r="J57" s="368"/>
      <c r="K57" s="242"/>
    </row>
    <row r="58" spans="2:11" s="1" customFormat="1" ht="15" customHeight="1">
      <c r="B58" s="241"/>
      <c r="C58" s="246"/>
      <c r="D58" s="368" t="s">
        <v>1012</v>
      </c>
      <c r="E58" s="368"/>
      <c r="F58" s="368"/>
      <c r="G58" s="368"/>
      <c r="H58" s="368"/>
      <c r="I58" s="368"/>
      <c r="J58" s="368"/>
      <c r="K58" s="242"/>
    </row>
    <row r="59" spans="2:11" s="1" customFormat="1" ht="15" customHeight="1">
      <c r="B59" s="241"/>
      <c r="C59" s="246"/>
      <c r="D59" s="368" t="s">
        <v>1013</v>
      </c>
      <c r="E59" s="368"/>
      <c r="F59" s="368"/>
      <c r="G59" s="368"/>
      <c r="H59" s="368"/>
      <c r="I59" s="368"/>
      <c r="J59" s="368"/>
      <c r="K59" s="242"/>
    </row>
    <row r="60" spans="2:11" s="1" customFormat="1" ht="15" customHeight="1">
      <c r="B60" s="241"/>
      <c r="C60" s="246"/>
      <c r="D60" s="368" t="s">
        <v>1014</v>
      </c>
      <c r="E60" s="368"/>
      <c r="F60" s="368"/>
      <c r="G60" s="368"/>
      <c r="H60" s="368"/>
      <c r="I60" s="368"/>
      <c r="J60" s="368"/>
      <c r="K60" s="242"/>
    </row>
    <row r="61" spans="2:11" s="1" customFormat="1" ht="15" customHeight="1">
      <c r="B61" s="241"/>
      <c r="C61" s="246"/>
      <c r="D61" s="368" t="s">
        <v>1015</v>
      </c>
      <c r="E61" s="368"/>
      <c r="F61" s="368"/>
      <c r="G61" s="368"/>
      <c r="H61" s="368"/>
      <c r="I61" s="368"/>
      <c r="J61" s="368"/>
      <c r="K61" s="242"/>
    </row>
    <row r="62" spans="2:11" s="1" customFormat="1" ht="15" customHeight="1">
      <c r="B62" s="241"/>
      <c r="C62" s="246"/>
      <c r="D62" s="371" t="s">
        <v>1016</v>
      </c>
      <c r="E62" s="371"/>
      <c r="F62" s="371"/>
      <c r="G62" s="371"/>
      <c r="H62" s="371"/>
      <c r="I62" s="371"/>
      <c r="J62" s="371"/>
      <c r="K62" s="242"/>
    </row>
    <row r="63" spans="2:11" s="1" customFormat="1" ht="15" customHeight="1">
      <c r="B63" s="241"/>
      <c r="C63" s="246"/>
      <c r="D63" s="368" t="s">
        <v>1017</v>
      </c>
      <c r="E63" s="368"/>
      <c r="F63" s="368"/>
      <c r="G63" s="368"/>
      <c r="H63" s="368"/>
      <c r="I63" s="368"/>
      <c r="J63" s="368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368" t="s">
        <v>1018</v>
      </c>
      <c r="E65" s="368"/>
      <c r="F65" s="368"/>
      <c r="G65" s="368"/>
      <c r="H65" s="368"/>
      <c r="I65" s="368"/>
      <c r="J65" s="368"/>
      <c r="K65" s="242"/>
    </row>
    <row r="66" spans="2:11" s="1" customFormat="1" ht="15" customHeight="1">
      <c r="B66" s="241"/>
      <c r="C66" s="246"/>
      <c r="D66" s="371" t="s">
        <v>1019</v>
      </c>
      <c r="E66" s="371"/>
      <c r="F66" s="371"/>
      <c r="G66" s="371"/>
      <c r="H66" s="371"/>
      <c r="I66" s="371"/>
      <c r="J66" s="371"/>
      <c r="K66" s="242"/>
    </row>
    <row r="67" spans="2:11" s="1" customFormat="1" ht="15" customHeight="1">
      <c r="B67" s="241"/>
      <c r="C67" s="246"/>
      <c r="D67" s="368" t="s">
        <v>1020</v>
      </c>
      <c r="E67" s="368"/>
      <c r="F67" s="368"/>
      <c r="G67" s="368"/>
      <c r="H67" s="368"/>
      <c r="I67" s="368"/>
      <c r="J67" s="368"/>
      <c r="K67" s="242"/>
    </row>
    <row r="68" spans="2:11" s="1" customFormat="1" ht="15" customHeight="1">
      <c r="B68" s="241"/>
      <c r="C68" s="246"/>
      <c r="D68" s="368" t="s">
        <v>1021</v>
      </c>
      <c r="E68" s="368"/>
      <c r="F68" s="368"/>
      <c r="G68" s="368"/>
      <c r="H68" s="368"/>
      <c r="I68" s="368"/>
      <c r="J68" s="368"/>
      <c r="K68" s="242"/>
    </row>
    <row r="69" spans="2:11" s="1" customFormat="1" ht="15" customHeight="1">
      <c r="B69" s="241"/>
      <c r="C69" s="246"/>
      <c r="D69" s="368" t="s">
        <v>1022</v>
      </c>
      <c r="E69" s="368"/>
      <c r="F69" s="368"/>
      <c r="G69" s="368"/>
      <c r="H69" s="368"/>
      <c r="I69" s="368"/>
      <c r="J69" s="368"/>
      <c r="K69" s="242"/>
    </row>
    <row r="70" spans="2:11" s="1" customFormat="1" ht="15" customHeight="1">
      <c r="B70" s="241"/>
      <c r="C70" s="246"/>
      <c r="D70" s="368" t="s">
        <v>1023</v>
      </c>
      <c r="E70" s="368"/>
      <c r="F70" s="368"/>
      <c r="G70" s="368"/>
      <c r="H70" s="368"/>
      <c r="I70" s="368"/>
      <c r="J70" s="368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372" t="s">
        <v>1024</v>
      </c>
      <c r="D75" s="372"/>
      <c r="E75" s="372"/>
      <c r="F75" s="372"/>
      <c r="G75" s="372"/>
      <c r="H75" s="372"/>
      <c r="I75" s="372"/>
      <c r="J75" s="372"/>
      <c r="K75" s="259"/>
    </row>
    <row r="76" spans="2:11" s="1" customFormat="1" ht="17.25" customHeight="1">
      <c r="B76" s="258"/>
      <c r="C76" s="260" t="s">
        <v>1025</v>
      </c>
      <c r="D76" s="260"/>
      <c r="E76" s="260"/>
      <c r="F76" s="260" t="s">
        <v>1026</v>
      </c>
      <c r="G76" s="261"/>
      <c r="H76" s="260" t="s">
        <v>53</v>
      </c>
      <c r="I76" s="260" t="s">
        <v>56</v>
      </c>
      <c r="J76" s="260" t="s">
        <v>1027</v>
      </c>
      <c r="K76" s="259"/>
    </row>
    <row r="77" spans="2:11" s="1" customFormat="1" ht="17.25" customHeight="1">
      <c r="B77" s="258"/>
      <c r="C77" s="262" t="s">
        <v>1028</v>
      </c>
      <c r="D77" s="262"/>
      <c r="E77" s="262"/>
      <c r="F77" s="263" t="s">
        <v>1029</v>
      </c>
      <c r="G77" s="264"/>
      <c r="H77" s="262"/>
      <c r="I77" s="262"/>
      <c r="J77" s="262" t="s">
        <v>1030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52</v>
      </c>
      <c r="D79" s="267"/>
      <c r="E79" s="267"/>
      <c r="F79" s="268" t="s">
        <v>1031</v>
      </c>
      <c r="G79" s="269"/>
      <c r="H79" s="247" t="s">
        <v>1032</v>
      </c>
      <c r="I79" s="247" t="s">
        <v>1033</v>
      </c>
      <c r="J79" s="247">
        <v>20</v>
      </c>
      <c r="K79" s="259"/>
    </row>
    <row r="80" spans="2:11" s="1" customFormat="1" ht="15" customHeight="1">
      <c r="B80" s="258"/>
      <c r="C80" s="247" t="s">
        <v>1034</v>
      </c>
      <c r="D80" s="247"/>
      <c r="E80" s="247"/>
      <c r="F80" s="268" t="s">
        <v>1031</v>
      </c>
      <c r="G80" s="269"/>
      <c r="H80" s="247" t="s">
        <v>1035</v>
      </c>
      <c r="I80" s="247" t="s">
        <v>1033</v>
      </c>
      <c r="J80" s="247">
        <v>120</v>
      </c>
      <c r="K80" s="259"/>
    </row>
    <row r="81" spans="2:11" s="1" customFormat="1" ht="15" customHeight="1">
      <c r="B81" s="270"/>
      <c r="C81" s="247" t="s">
        <v>1036</v>
      </c>
      <c r="D81" s="247"/>
      <c r="E81" s="247"/>
      <c r="F81" s="268" t="s">
        <v>1037</v>
      </c>
      <c r="G81" s="269"/>
      <c r="H81" s="247" t="s">
        <v>1038</v>
      </c>
      <c r="I81" s="247" t="s">
        <v>1033</v>
      </c>
      <c r="J81" s="247">
        <v>50</v>
      </c>
      <c r="K81" s="259"/>
    </row>
    <row r="82" spans="2:11" s="1" customFormat="1" ht="15" customHeight="1">
      <c r="B82" s="270"/>
      <c r="C82" s="247" t="s">
        <v>1039</v>
      </c>
      <c r="D82" s="247"/>
      <c r="E82" s="247"/>
      <c r="F82" s="268" t="s">
        <v>1031</v>
      </c>
      <c r="G82" s="269"/>
      <c r="H82" s="247" t="s">
        <v>1040</v>
      </c>
      <c r="I82" s="247" t="s">
        <v>1041</v>
      </c>
      <c r="J82" s="247"/>
      <c r="K82" s="259"/>
    </row>
    <row r="83" spans="2:11" s="1" customFormat="1" ht="15" customHeight="1">
      <c r="B83" s="270"/>
      <c r="C83" s="271" t="s">
        <v>1042</v>
      </c>
      <c r="D83" s="271"/>
      <c r="E83" s="271"/>
      <c r="F83" s="272" t="s">
        <v>1037</v>
      </c>
      <c r="G83" s="271"/>
      <c r="H83" s="271" t="s">
        <v>1043</v>
      </c>
      <c r="I83" s="271" t="s">
        <v>1033</v>
      </c>
      <c r="J83" s="271">
        <v>15</v>
      </c>
      <c r="K83" s="259"/>
    </row>
    <row r="84" spans="2:11" s="1" customFormat="1" ht="15" customHeight="1">
      <c r="B84" s="270"/>
      <c r="C84" s="271" t="s">
        <v>1044</v>
      </c>
      <c r="D84" s="271"/>
      <c r="E84" s="271"/>
      <c r="F84" s="272" t="s">
        <v>1037</v>
      </c>
      <c r="G84" s="271"/>
      <c r="H84" s="271" t="s">
        <v>1045</v>
      </c>
      <c r="I84" s="271" t="s">
        <v>1033</v>
      </c>
      <c r="J84" s="271">
        <v>15</v>
      </c>
      <c r="K84" s="259"/>
    </row>
    <row r="85" spans="2:11" s="1" customFormat="1" ht="15" customHeight="1">
      <c r="B85" s="270"/>
      <c r="C85" s="271" t="s">
        <v>1046</v>
      </c>
      <c r="D85" s="271"/>
      <c r="E85" s="271"/>
      <c r="F85" s="272" t="s">
        <v>1037</v>
      </c>
      <c r="G85" s="271"/>
      <c r="H85" s="271" t="s">
        <v>1047</v>
      </c>
      <c r="I85" s="271" t="s">
        <v>1033</v>
      </c>
      <c r="J85" s="271">
        <v>20</v>
      </c>
      <c r="K85" s="259"/>
    </row>
    <row r="86" spans="2:11" s="1" customFormat="1" ht="15" customHeight="1">
      <c r="B86" s="270"/>
      <c r="C86" s="271" t="s">
        <v>1048</v>
      </c>
      <c r="D86" s="271"/>
      <c r="E86" s="271"/>
      <c r="F86" s="272" t="s">
        <v>1037</v>
      </c>
      <c r="G86" s="271"/>
      <c r="H86" s="271" t="s">
        <v>1049</v>
      </c>
      <c r="I86" s="271" t="s">
        <v>1033</v>
      </c>
      <c r="J86" s="271">
        <v>20</v>
      </c>
      <c r="K86" s="259"/>
    </row>
    <row r="87" spans="2:11" s="1" customFormat="1" ht="15" customHeight="1">
      <c r="B87" s="270"/>
      <c r="C87" s="247" t="s">
        <v>1050</v>
      </c>
      <c r="D87" s="247"/>
      <c r="E87" s="247"/>
      <c r="F87" s="268" t="s">
        <v>1037</v>
      </c>
      <c r="G87" s="269"/>
      <c r="H87" s="247" t="s">
        <v>1051</v>
      </c>
      <c r="I87" s="247" t="s">
        <v>1033</v>
      </c>
      <c r="J87" s="247">
        <v>50</v>
      </c>
      <c r="K87" s="259"/>
    </row>
    <row r="88" spans="2:11" s="1" customFormat="1" ht="15" customHeight="1">
      <c r="B88" s="270"/>
      <c r="C88" s="247" t="s">
        <v>1052</v>
      </c>
      <c r="D88" s="247"/>
      <c r="E88" s="247"/>
      <c r="F88" s="268" t="s">
        <v>1037</v>
      </c>
      <c r="G88" s="269"/>
      <c r="H88" s="247" t="s">
        <v>1053</v>
      </c>
      <c r="I88" s="247" t="s">
        <v>1033</v>
      </c>
      <c r="J88" s="247">
        <v>20</v>
      </c>
      <c r="K88" s="259"/>
    </row>
    <row r="89" spans="2:11" s="1" customFormat="1" ht="15" customHeight="1">
      <c r="B89" s="270"/>
      <c r="C89" s="247" t="s">
        <v>1054</v>
      </c>
      <c r="D89" s="247"/>
      <c r="E89" s="247"/>
      <c r="F89" s="268" t="s">
        <v>1037</v>
      </c>
      <c r="G89" s="269"/>
      <c r="H89" s="247" t="s">
        <v>1055</v>
      </c>
      <c r="I89" s="247" t="s">
        <v>1033</v>
      </c>
      <c r="J89" s="247">
        <v>20</v>
      </c>
      <c r="K89" s="259"/>
    </row>
    <row r="90" spans="2:11" s="1" customFormat="1" ht="15" customHeight="1">
      <c r="B90" s="270"/>
      <c r="C90" s="247" t="s">
        <v>1056</v>
      </c>
      <c r="D90" s="247"/>
      <c r="E90" s="247"/>
      <c r="F90" s="268" t="s">
        <v>1037</v>
      </c>
      <c r="G90" s="269"/>
      <c r="H90" s="247" t="s">
        <v>1057</v>
      </c>
      <c r="I90" s="247" t="s">
        <v>1033</v>
      </c>
      <c r="J90" s="247">
        <v>50</v>
      </c>
      <c r="K90" s="259"/>
    </row>
    <row r="91" spans="2:11" s="1" customFormat="1" ht="15" customHeight="1">
      <c r="B91" s="270"/>
      <c r="C91" s="247" t="s">
        <v>1058</v>
      </c>
      <c r="D91" s="247"/>
      <c r="E91" s="247"/>
      <c r="F91" s="268" t="s">
        <v>1037</v>
      </c>
      <c r="G91" s="269"/>
      <c r="H91" s="247" t="s">
        <v>1058</v>
      </c>
      <c r="I91" s="247" t="s">
        <v>1033</v>
      </c>
      <c r="J91" s="247">
        <v>50</v>
      </c>
      <c r="K91" s="259"/>
    </row>
    <row r="92" spans="2:11" s="1" customFormat="1" ht="15" customHeight="1">
      <c r="B92" s="270"/>
      <c r="C92" s="247" t="s">
        <v>1059</v>
      </c>
      <c r="D92" s="247"/>
      <c r="E92" s="247"/>
      <c r="F92" s="268" t="s">
        <v>1037</v>
      </c>
      <c r="G92" s="269"/>
      <c r="H92" s="247" t="s">
        <v>1060</v>
      </c>
      <c r="I92" s="247" t="s">
        <v>1033</v>
      </c>
      <c r="J92" s="247">
        <v>255</v>
      </c>
      <c r="K92" s="259"/>
    </row>
    <row r="93" spans="2:11" s="1" customFormat="1" ht="15" customHeight="1">
      <c r="B93" s="270"/>
      <c r="C93" s="247" t="s">
        <v>1061</v>
      </c>
      <c r="D93" s="247"/>
      <c r="E93" s="247"/>
      <c r="F93" s="268" t="s">
        <v>1031</v>
      </c>
      <c r="G93" s="269"/>
      <c r="H93" s="247" t="s">
        <v>1062</v>
      </c>
      <c r="I93" s="247" t="s">
        <v>1063</v>
      </c>
      <c r="J93" s="247"/>
      <c r="K93" s="259"/>
    </row>
    <row r="94" spans="2:11" s="1" customFormat="1" ht="15" customHeight="1">
      <c r="B94" s="270"/>
      <c r="C94" s="247" t="s">
        <v>1064</v>
      </c>
      <c r="D94" s="247"/>
      <c r="E94" s="247"/>
      <c r="F94" s="268" t="s">
        <v>1031</v>
      </c>
      <c r="G94" s="269"/>
      <c r="H94" s="247" t="s">
        <v>1065</v>
      </c>
      <c r="I94" s="247" t="s">
        <v>1066</v>
      </c>
      <c r="J94" s="247"/>
      <c r="K94" s="259"/>
    </row>
    <row r="95" spans="2:11" s="1" customFormat="1" ht="15" customHeight="1">
      <c r="B95" s="270"/>
      <c r="C95" s="247" t="s">
        <v>1067</v>
      </c>
      <c r="D95" s="247"/>
      <c r="E95" s="247"/>
      <c r="F95" s="268" t="s">
        <v>1031</v>
      </c>
      <c r="G95" s="269"/>
      <c r="H95" s="247" t="s">
        <v>1067</v>
      </c>
      <c r="I95" s="247" t="s">
        <v>1066</v>
      </c>
      <c r="J95" s="247"/>
      <c r="K95" s="259"/>
    </row>
    <row r="96" spans="2:11" s="1" customFormat="1" ht="15" customHeight="1">
      <c r="B96" s="270"/>
      <c r="C96" s="247" t="s">
        <v>37</v>
      </c>
      <c r="D96" s="247"/>
      <c r="E96" s="247"/>
      <c r="F96" s="268" t="s">
        <v>1031</v>
      </c>
      <c r="G96" s="269"/>
      <c r="H96" s="247" t="s">
        <v>1068</v>
      </c>
      <c r="I96" s="247" t="s">
        <v>1066</v>
      </c>
      <c r="J96" s="247"/>
      <c r="K96" s="259"/>
    </row>
    <row r="97" spans="2:11" s="1" customFormat="1" ht="15" customHeight="1">
      <c r="B97" s="270"/>
      <c r="C97" s="247" t="s">
        <v>47</v>
      </c>
      <c r="D97" s="247"/>
      <c r="E97" s="247"/>
      <c r="F97" s="268" t="s">
        <v>1031</v>
      </c>
      <c r="G97" s="269"/>
      <c r="H97" s="247" t="s">
        <v>1069</v>
      </c>
      <c r="I97" s="247" t="s">
        <v>1066</v>
      </c>
      <c r="J97" s="247"/>
      <c r="K97" s="259"/>
    </row>
    <row r="98" spans="2:11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pans="2:11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372" t="s">
        <v>1070</v>
      </c>
      <c r="D102" s="372"/>
      <c r="E102" s="372"/>
      <c r="F102" s="372"/>
      <c r="G102" s="372"/>
      <c r="H102" s="372"/>
      <c r="I102" s="372"/>
      <c r="J102" s="372"/>
      <c r="K102" s="259"/>
    </row>
    <row r="103" spans="2:11" s="1" customFormat="1" ht="17.25" customHeight="1">
      <c r="B103" s="258"/>
      <c r="C103" s="260" t="s">
        <v>1025</v>
      </c>
      <c r="D103" s="260"/>
      <c r="E103" s="260"/>
      <c r="F103" s="260" t="s">
        <v>1026</v>
      </c>
      <c r="G103" s="261"/>
      <c r="H103" s="260" t="s">
        <v>53</v>
      </c>
      <c r="I103" s="260" t="s">
        <v>56</v>
      </c>
      <c r="J103" s="260" t="s">
        <v>1027</v>
      </c>
      <c r="K103" s="259"/>
    </row>
    <row r="104" spans="2:11" s="1" customFormat="1" ht="17.25" customHeight="1">
      <c r="B104" s="258"/>
      <c r="C104" s="262" t="s">
        <v>1028</v>
      </c>
      <c r="D104" s="262"/>
      <c r="E104" s="262"/>
      <c r="F104" s="263" t="s">
        <v>1029</v>
      </c>
      <c r="G104" s="264"/>
      <c r="H104" s="262"/>
      <c r="I104" s="262"/>
      <c r="J104" s="262" t="s">
        <v>1030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pans="2:11" s="1" customFormat="1" ht="15" customHeight="1">
      <c r="B106" s="258"/>
      <c r="C106" s="247" t="s">
        <v>52</v>
      </c>
      <c r="D106" s="267"/>
      <c r="E106" s="267"/>
      <c r="F106" s="268" t="s">
        <v>1031</v>
      </c>
      <c r="G106" s="247"/>
      <c r="H106" s="247" t="s">
        <v>1071</v>
      </c>
      <c r="I106" s="247" t="s">
        <v>1033</v>
      </c>
      <c r="J106" s="247">
        <v>20</v>
      </c>
      <c r="K106" s="259"/>
    </row>
    <row r="107" spans="2:11" s="1" customFormat="1" ht="15" customHeight="1">
      <c r="B107" s="258"/>
      <c r="C107" s="247" t="s">
        <v>1034</v>
      </c>
      <c r="D107" s="247"/>
      <c r="E107" s="247"/>
      <c r="F107" s="268" t="s">
        <v>1031</v>
      </c>
      <c r="G107" s="247"/>
      <c r="H107" s="247" t="s">
        <v>1071</v>
      </c>
      <c r="I107" s="247" t="s">
        <v>1033</v>
      </c>
      <c r="J107" s="247">
        <v>120</v>
      </c>
      <c r="K107" s="259"/>
    </row>
    <row r="108" spans="2:11" s="1" customFormat="1" ht="15" customHeight="1">
      <c r="B108" s="270"/>
      <c r="C108" s="247" t="s">
        <v>1036</v>
      </c>
      <c r="D108" s="247"/>
      <c r="E108" s="247"/>
      <c r="F108" s="268" t="s">
        <v>1037</v>
      </c>
      <c r="G108" s="247"/>
      <c r="H108" s="247" t="s">
        <v>1071</v>
      </c>
      <c r="I108" s="247" t="s">
        <v>1033</v>
      </c>
      <c r="J108" s="247">
        <v>50</v>
      </c>
      <c r="K108" s="259"/>
    </row>
    <row r="109" spans="2:11" s="1" customFormat="1" ht="15" customHeight="1">
      <c r="B109" s="270"/>
      <c r="C109" s="247" t="s">
        <v>1039</v>
      </c>
      <c r="D109" s="247"/>
      <c r="E109" s="247"/>
      <c r="F109" s="268" t="s">
        <v>1031</v>
      </c>
      <c r="G109" s="247"/>
      <c r="H109" s="247" t="s">
        <v>1071</v>
      </c>
      <c r="I109" s="247" t="s">
        <v>1041</v>
      </c>
      <c r="J109" s="247"/>
      <c r="K109" s="259"/>
    </row>
    <row r="110" spans="2:11" s="1" customFormat="1" ht="15" customHeight="1">
      <c r="B110" s="270"/>
      <c r="C110" s="247" t="s">
        <v>1050</v>
      </c>
      <c r="D110" s="247"/>
      <c r="E110" s="247"/>
      <c r="F110" s="268" t="s">
        <v>1037</v>
      </c>
      <c r="G110" s="247"/>
      <c r="H110" s="247" t="s">
        <v>1071</v>
      </c>
      <c r="I110" s="247" t="s">
        <v>1033</v>
      </c>
      <c r="J110" s="247">
        <v>50</v>
      </c>
      <c r="K110" s="259"/>
    </row>
    <row r="111" spans="2:11" s="1" customFormat="1" ht="15" customHeight="1">
      <c r="B111" s="270"/>
      <c r="C111" s="247" t="s">
        <v>1058</v>
      </c>
      <c r="D111" s="247"/>
      <c r="E111" s="247"/>
      <c r="F111" s="268" t="s">
        <v>1037</v>
      </c>
      <c r="G111" s="247"/>
      <c r="H111" s="247" t="s">
        <v>1071</v>
      </c>
      <c r="I111" s="247" t="s">
        <v>1033</v>
      </c>
      <c r="J111" s="247">
        <v>50</v>
      </c>
      <c r="K111" s="259"/>
    </row>
    <row r="112" spans="2:11" s="1" customFormat="1" ht="15" customHeight="1">
      <c r="B112" s="270"/>
      <c r="C112" s="247" t="s">
        <v>1056</v>
      </c>
      <c r="D112" s="247"/>
      <c r="E112" s="247"/>
      <c r="F112" s="268" t="s">
        <v>1037</v>
      </c>
      <c r="G112" s="247"/>
      <c r="H112" s="247" t="s">
        <v>1071</v>
      </c>
      <c r="I112" s="247" t="s">
        <v>1033</v>
      </c>
      <c r="J112" s="247">
        <v>50</v>
      </c>
      <c r="K112" s="259"/>
    </row>
    <row r="113" spans="2:11" s="1" customFormat="1" ht="15" customHeight="1">
      <c r="B113" s="270"/>
      <c r="C113" s="247" t="s">
        <v>52</v>
      </c>
      <c r="D113" s="247"/>
      <c r="E113" s="247"/>
      <c r="F113" s="268" t="s">
        <v>1031</v>
      </c>
      <c r="G113" s="247"/>
      <c r="H113" s="247" t="s">
        <v>1072</v>
      </c>
      <c r="I113" s="247" t="s">
        <v>1033</v>
      </c>
      <c r="J113" s="247">
        <v>20</v>
      </c>
      <c r="K113" s="259"/>
    </row>
    <row r="114" spans="2:11" s="1" customFormat="1" ht="15" customHeight="1">
      <c r="B114" s="270"/>
      <c r="C114" s="247" t="s">
        <v>1073</v>
      </c>
      <c r="D114" s="247"/>
      <c r="E114" s="247"/>
      <c r="F114" s="268" t="s">
        <v>1031</v>
      </c>
      <c r="G114" s="247"/>
      <c r="H114" s="247" t="s">
        <v>1074</v>
      </c>
      <c r="I114" s="247" t="s">
        <v>1033</v>
      </c>
      <c r="J114" s="247">
        <v>120</v>
      </c>
      <c r="K114" s="259"/>
    </row>
    <row r="115" spans="2:11" s="1" customFormat="1" ht="15" customHeight="1">
      <c r="B115" s="270"/>
      <c r="C115" s="247" t="s">
        <v>37</v>
      </c>
      <c r="D115" s="247"/>
      <c r="E115" s="247"/>
      <c r="F115" s="268" t="s">
        <v>1031</v>
      </c>
      <c r="G115" s="247"/>
      <c r="H115" s="247" t="s">
        <v>1075</v>
      </c>
      <c r="I115" s="247" t="s">
        <v>1066</v>
      </c>
      <c r="J115" s="247"/>
      <c r="K115" s="259"/>
    </row>
    <row r="116" spans="2:11" s="1" customFormat="1" ht="15" customHeight="1">
      <c r="B116" s="270"/>
      <c r="C116" s="247" t="s">
        <v>47</v>
      </c>
      <c r="D116" s="247"/>
      <c r="E116" s="247"/>
      <c r="F116" s="268" t="s">
        <v>1031</v>
      </c>
      <c r="G116" s="247"/>
      <c r="H116" s="247" t="s">
        <v>1076</v>
      </c>
      <c r="I116" s="247" t="s">
        <v>1066</v>
      </c>
      <c r="J116" s="247"/>
      <c r="K116" s="259"/>
    </row>
    <row r="117" spans="2:11" s="1" customFormat="1" ht="15" customHeight="1">
      <c r="B117" s="270"/>
      <c r="C117" s="247" t="s">
        <v>56</v>
      </c>
      <c r="D117" s="247"/>
      <c r="E117" s="247"/>
      <c r="F117" s="268" t="s">
        <v>1031</v>
      </c>
      <c r="G117" s="247"/>
      <c r="H117" s="247" t="s">
        <v>1077</v>
      </c>
      <c r="I117" s="247" t="s">
        <v>1078</v>
      </c>
      <c r="J117" s="247"/>
      <c r="K117" s="259"/>
    </row>
    <row r="118" spans="2:11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pans="2:11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s="1" customFormat="1" ht="45" customHeight="1">
      <c r="B122" s="286"/>
      <c r="C122" s="370" t="s">
        <v>1079</v>
      </c>
      <c r="D122" s="370"/>
      <c r="E122" s="370"/>
      <c r="F122" s="370"/>
      <c r="G122" s="370"/>
      <c r="H122" s="370"/>
      <c r="I122" s="370"/>
      <c r="J122" s="370"/>
      <c r="K122" s="287"/>
    </row>
    <row r="123" spans="2:11" s="1" customFormat="1" ht="17.25" customHeight="1">
      <c r="B123" s="288"/>
      <c r="C123" s="260" t="s">
        <v>1025</v>
      </c>
      <c r="D123" s="260"/>
      <c r="E123" s="260"/>
      <c r="F123" s="260" t="s">
        <v>1026</v>
      </c>
      <c r="G123" s="261"/>
      <c r="H123" s="260" t="s">
        <v>53</v>
      </c>
      <c r="I123" s="260" t="s">
        <v>56</v>
      </c>
      <c r="J123" s="260" t="s">
        <v>1027</v>
      </c>
      <c r="K123" s="289"/>
    </row>
    <row r="124" spans="2:11" s="1" customFormat="1" ht="17.25" customHeight="1">
      <c r="B124" s="288"/>
      <c r="C124" s="262" t="s">
        <v>1028</v>
      </c>
      <c r="D124" s="262"/>
      <c r="E124" s="262"/>
      <c r="F124" s="263" t="s">
        <v>1029</v>
      </c>
      <c r="G124" s="264"/>
      <c r="H124" s="262"/>
      <c r="I124" s="262"/>
      <c r="J124" s="262" t="s">
        <v>1030</v>
      </c>
      <c r="K124" s="289"/>
    </row>
    <row r="125" spans="2:11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pans="2:11" s="1" customFormat="1" ht="15" customHeight="1">
      <c r="B126" s="290"/>
      <c r="C126" s="247" t="s">
        <v>1034</v>
      </c>
      <c r="D126" s="267"/>
      <c r="E126" s="267"/>
      <c r="F126" s="268" t="s">
        <v>1031</v>
      </c>
      <c r="G126" s="247"/>
      <c r="H126" s="247" t="s">
        <v>1071</v>
      </c>
      <c r="I126" s="247" t="s">
        <v>1033</v>
      </c>
      <c r="J126" s="247">
        <v>120</v>
      </c>
      <c r="K126" s="293"/>
    </row>
    <row r="127" spans="2:11" s="1" customFormat="1" ht="15" customHeight="1">
      <c r="B127" s="290"/>
      <c r="C127" s="247" t="s">
        <v>1080</v>
      </c>
      <c r="D127" s="247"/>
      <c r="E127" s="247"/>
      <c r="F127" s="268" t="s">
        <v>1031</v>
      </c>
      <c r="G127" s="247"/>
      <c r="H127" s="247" t="s">
        <v>1081</v>
      </c>
      <c r="I127" s="247" t="s">
        <v>1033</v>
      </c>
      <c r="J127" s="247" t="s">
        <v>1082</v>
      </c>
      <c r="K127" s="293"/>
    </row>
    <row r="128" spans="2:11" s="1" customFormat="1" ht="15" customHeight="1">
      <c r="B128" s="290"/>
      <c r="C128" s="247" t="s">
        <v>979</v>
      </c>
      <c r="D128" s="247"/>
      <c r="E128" s="247"/>
      <c r="F128" s="268" t="s">
        <v>1031</v>
      </c>
      <c r="G128" s="247"/>
      <c r="H128" s="247" t="s">
        <v>1083</v>
      </c>
      <c r="I128" s="247" t="s">
        <v>1033</v>
      </c>
      <c r="J128" s="247" t="s">
        <v>1082</v>
      </c>
      <c r="K128" s="293"/>
    </row>
    <row r="129" spans="2:11" s="1" customFormat="1" ht="15" customHeight="1">
      <c r="B129" s="290"/>
      <c r="C129" s="247" t="s">
        <v>1042</v>
      </c>
      <c r="D129" s="247"/>
      <c r="E129" s="247"/>
      <c r="F129" s="268" t="s">
        <v>1037</v>
      </c>
      <c r="G129" s="247"/>
      <c r="H129" s="247" t="s">
        <v>1043</v>
      </c>
      <c r="I129" s="247" t="s">
        <v>1033</v>
      </c>
      <c r="J129" s="247">
        <v>15</v>
      </c>
      <c r="K129" s="293"/>
    </row>
    <row r="130" spans="2:11" s="1" customFormat="1" ht="15" customHeight="1">
      <c r="B130" s="290"/>
      <c r="C130" s="271" t="s">
        <v>1044</v>
      </c>
      <c r="D130" s="271"/>
      <c r="E130" s="271"/>
      <c r="F130" s="272" t="s">
        <v>1037</v>
      </c>
      <c r="G130" s="271"/>
      <c r="H130" s="271" t="s">
        <v>1045</v>
      </c>
      <c r="I130" s="271" t="s">
        <v>1033</v>
      </c>
      <c r="J130" s="271">
        <v>15</v>
      </c>
      <c r="K130" s="293"/>
    </row>
    <row r="131" spans="2:11" s="1" customFormat="1" ht="15" customHeight="1">
      <c r="B131" s="290"/>
      <c r="C131" s="271" t="s">
        <v>1046</v>
      </c>
      <c r="D131" s="271"/>
      <c r="E131" s="271"/>
      <c r="F131" s="272" t="s">
        <v>1037</v>
      </c>
      <c r="G131" s="271"/>
      <c r="H131" s="271" t="s">
        <v>1047</v>
      </c>
      <c r="I131" s="271" t="s">
        <v>1033</v>
      </c>
      <c r="J131" s="271">
        <v>20</v>
      </c>
      <c r="K131" s="293"/>
    </row>
    <row r="132" spans="2:11" s="1" customFormat="1" ht="15" customHeight="1">
      <c r="B132" s="290"/>
      <c r="C132" s="271" t="s">
        <v>1048</v>
      </c>
      <c r="D132" s="271"/>
      <c r="E132" s="271"/>
      <c r="F132" s="272" t="s">
        <v>1037</v>
      </c>
      <c r="G132" s="271"/>
      <c r="H132" s="271" t="s">
        <v>1049</v>
      </c>
      <c r="I132" s="271" t="s">
        <v>1033</v>
      </c>
      <c r="J132" s="271">
        <v>20</v>
      </c>
      <c r="K132" s="293"/>
    </row>
    <row r="133" spans="2:11" s="1" customFormat="1" ht="15" customHeight="1">
      <c r="B133" s="290"/>
      <c r="C133" s="247" t="s">
        <v>1036</v>
      </c>
      <c r="D133" s="247"/>
      <c r="E133" s="247"/>
      <c r="F133" s="268" t="s">
        <v>1037</v>
      </c>
      <c r="G133" s="247"/>
      <c r="H133" s="247" t="s">
        <v>1071</v>
      </c>
      <c r="I133" s="247" t="s">
        <v>1033</v>
      </c>
      <c r="J133" s="247">
        <v>50</v>
      </c>
      <c r="K133" s="293"/>
    </row>
    <row r="134" spans="2:11" s="1" customFormat="1" ht="15" customHeight="1">
      <c r="B134" s="290"/>
      <c r="C134" s="247" t="s">
        <v>1050</v>
      </c>
      <c r="D134" s="247"/>
      <c r="E134" s="247"/>
      <c r="F134" s="268" t="s">
        <v>1037</v>
      </c>
      <c r="G134" s="247"/>
      <c r="H134" s="247" t="s">
        <v>1071</v>
      </c>
      <c r="I134" s="247" t="s">
        <v>1033</v>
      </c>
      <c r="J134" s="247">
        <v>50</v>
      </c>
      <c r="K134" s="293"/>
    </row>
    <row r="135" spans="2:11" s="1" customFormat="1" ht="15" customHeight="1">
      <c r="B135" s="290"/>
      <c r="C135" s="247" t="s">
        <v>1056</v>
      </c>
      <c r="D135" s="247"/>
      <c r="E135" s="247"/>
      <c r="F135" s="268" t="s">
        <v>1037</v>
      </c>
      <c r="G135" s="247"/>
      <c r="H135" s="247" t="s">
        <v>1071</v>
      </c>
      <c r="I135" s="247" t="s">
        <v>1033</v>
      </c>
      <c r="J135" s="247">
        <v>50</v>
      </c>
      <c r="K135" s="293"/>
    </row>
    <row r="136" spans="2:11" s="1" customFormat="1" ht="15" customHeight="1">
      <c r="B136" s="290"/>
      <c r="C136" s="247" t="s">
        <v>1058</v>
      </c>
      <c r="D136" s="247"/>
      <c r="E136" s="247"/>
      <c r="F136" s="268" t="s">
        <v>1037</v>
      </c>
      <c r="G136" s="247"/>
      <c r="H136" s="247" t="s">
        <v>1071</v>
      </c>
      <c r="I136" s="247" t="s">
        <v>1033</v>
      </c>
      <c r="J136" s="247">
        <v>50</v>
      </c>
      <c r="K136" s="293"/>
    </row>
    <row r="137" spans="2:11" s="1" customFormat="1" ht="15" customHeight="1">
      <c r="B137" s="290"/>
      <c r="C137" s="247" t="s">
        <v>1059</v>
      </c>
      <c r="D137" s="247"/>
      <c r="E137" s="247"/>
      <c r="F137" s="268" t="s">
        <v>1037</v>
      </c>
      <c r="G137" s="247"/>
      <c r="H137" s="247" t="s">
        <v>1084</v>
      </c>
      <c r="I137" s="247" t="s">
        <v>1033</v>
      </c>
      <c r="J137" s="247">
        <v>255</v>
      </c>
      <c r="K137" s="293"/>
    </row>
    <row r="138" spans="2:11" s="1" customFormat="1" ht="15" customHeight="1">
      <c r="B138" s="290"/>
      <c r="C138" s="247" t="s">
        <v>1061</v>
      </c>
      <c r="D138" s="247"/>
      <c r="E138" s="247"/>
      <c r="F138" s="268" t="s">
        <v>1031</v>
      </c>
      <c r="G138" s="247"/>
      <c r="H138" s="247" t="s">
        <v>1085</v>
      </c>
      <c r="I138" s="247" t="s">
        <v>1063</v>
      </c>
      <c r="J138" s="247"/>
      <c r="K138" s="293"/>
    </row>
    <row r="139" spans="2:11" s="1" customFormat="1" ht="15" customHeight="1">
      <c r="B139" s="290"/>
      <c r="C139" s="247" t="s">
        <v>1064</v>
      </c>
      <c r="D139" s="247"/>
      <c r="E139" s="247"/>
      <c r="F139" s="268" t="s">
        <v>1031</v>
      </c>
      <c r="G139" s="247"/>
      <c r="H139" s="247" t="s">
        <v>1086</v>
      </c>
      <c r="I139" s="247" t="s">
        <v>1066</v>
      </c>
      <c r="J139" s="247"/>
      <c r="K139" s="293"/>
    </row>
    <row r="140" spans="2:11" s="1" customFormat="1" ht="15" customHeight="1">
      <c r="B140" s="290"/>
      <c r="C140" s="247" t="s">
        <v>1067</v>
      </c>
      <c r="D140" s="247"/>
      <c r="E140" s="247"/>
      <c r="F140" s="268" t="s">
        <v>1031</v>
      </c>
      <c r="G140" s="247"/>
      <c r="H140" s="247" t="s">
        <v>1067</v>
      </c>
      <c r="I140" s="247" t="s">
        <v>1066</v>
      </c>
      <c r="J140" s="247"/>
      <c r="K140" s="293"/>
    </row>
    <row r="141" spans="2:11" s="1" customFormat="1" ht="15" customHeight="1">
      <c r="B141" s="290"/>
      <c r="C141" s="247" t="s">
        <v>37</v>
      </c>
      <c r="D141" s="247"/>
      <c r="E141" s="247"/>
      <c r="F141" s="268" t="s">
        <v>1031</v>
      </c>
      <c r="G141" s="247"/>
      <c r="H141" s="247" t="s">
        <v>1087</v>
      </c>
      <c r="I141" s="247" t="s">
        <v>1066</v>
      </c>
      <c r="J141" s="247"/>
      <c r="K141" s="293"/>
    </row>
    <row r="142" spans="2:11" s="1" customFormat="1" ht="15" customHeight="1">
      <c r="B142" s="290"/>
      <c r="C142" s="247" t="s">
        <v>1088</v>
      </c>
      <c r="D142" s="247"/>
      <c r="E142" s="247"/>
      <c r="F142" s="268" t="s">
        <v>1031</v>
      </c>
      <c r="G142" s="247"/>
      <c r="H142" s="247" t="s">
        <v>1089</v>
      </c>
      <c r="I142" s="247" t="s">
        <v>1066</v>
      </c>
      <c r="J142" s="247"/>
      <c r="K142" s="293"/>
    </row>
    <row r="143" spans="2:11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pans="2:11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372" t="s">
        <v>1090</v>
      </c>
      <c r="D147" s="372"/>
      <c r="E147" s="372"/>
      <c r="F147" s="372"/>
      <c r="G147" s="372"/>
      <c r="H147" s="372"/>
      <c r="I147" s="372"/>
      <c r="J147" s="372"/>
      <c r="K147" s="259"/>
    </row>
    <row r="148" spans="2:11" s="1" customFormat="1" ht="17.25" customHeight="1">
      <c r="B148" s="258"/>
      <c r="C148" s="260" t="s">
        <v>1025</v>
      </c>
      <c r="D148" s="260"/>
      <c r="E148" s="260"/>
      <c r="F148" s="260" t="s">
        <v>1026</v>
      </c>
      <c r="G148" s="261"/>
      <c r="H148" s="260" t="s">
        <v>53</v>
      </c>
      <c r="I148" s="260" t="s">
        <v>56</v>
      </c>
      <c r="J148" s="260" t="s">
        <v>1027</v>
      </c>
      <c r="K148" s="259"/>
    </row>
    <row r="149" spans="2:11" s="1" customFormat="1" ht="17.25" customHeight="1">
      <c r="B149" s="258"/>
      <c r="C149" s="262" t="s">
        <v>1028</v>
      </c>
      <c r="D149" s="262"/>
      <c r="E149" s="262"/>
      <c r="F149" s="263" t="s">
        <v>1029</v>
      </c>
      <c r="G149" s="264"/>
      <c r="H149" s="262"/>
      <c r="I149" s="262"/>
      <c r="J149" s="262" t="s">
        <v>1030</v>
      </c>
      <c r="K149" s="259"/>
    </row>
    <row r="150" spans="2:11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pans="2:11" s="1" customFormat="1" ht="15" customHeight="1">
      <c r="B151" s="270"/>
      <c r="C151" s="297" t="s">
        <v>1034</v>
      </c>
      <c r="D151" s="247"/>
      <c r="E151" s="247"/>
      <c r="F151" s="298" t="s">
        <v>1031</v>
      </c>
      <c r="G151" s="247"/>
      <c r="H151" s="297" t="s">
        <v>1071</v>
      </c>
      <c r="I151" s="297" t="s">
        <v>1033</v>
      </c>
      <c r="J151" s="297">
        <v>120</v>
      </c>
      <c r="K151" s="293"/>
    </row>
    <row r="152" spans="2:11" s="1" customFormat="1" ht="15" customHeight="1">
      <c r="B152" s="270"/>
      <c r="C152" s="297" t="s">
        <v>1080</v>
      </c>
      <c r="D152" s="247"/>
      <c r="E152" s="247"/>
      <c r="F152" s="298" t="s">
        <v>1031</v>
      </c>
      <c r="G152" s="247"/>
      <c r="H152" s="297" t="s">
        <v>1091</v>
      </c>
      <c r="I152" s="297" t="s">
        <v>1033</v>
      </c>
      <c r="J152" s="297" t="s">
        <v>1082</v>
      </c>
      <c r="K152" s="293"/>
    </row>
    <row r="153" spans="2:11" s="1" customFormat="1" ht="15" customHeight="1">
      <c r="B153" s="270"/>
      <c r="C153" s="297" t="s">
        <v>979</v>
      </c>
      <c r="D153" s="247"/>
      <c r="E153" s="247"/>
      <c r="F153" s="298" t="s">
        <v>1031</v>
      </c>
      <c r="G153" s="247"/>
      <c r="H153" s="297" t="s">
        <v>1092</v>
      </c>
      <c r="I153" s="297" t="s">
        <v>1033</v>
      </c>
      <c r="J153" s="297" t="s">
        <v>1082</v>
      </c>
      <c r="K153" s="293"/>
    </row>
    <row r="154" spans="2:11" s="1" customFormat="1" ht="15" customHeight="1">
      <c r="B154" s="270"/>
      <c r="C154" s="297" t="s">
        <v>1036</v>
      </c>
      <c r="D154" s="247"/>
      <c r="E154" s="247"/>
      <c r="F154" s="298" t="s">
        <v>1037</v>
      </c>
      <c r="G154" s="247"/>
      <c r="H154" s="297" t="s">
        <v>1071</v>
      </c>
      <c r="I154" s="297" t="s">
        <v>1033</v>
      </c>
      <c r="J154" s="297">
        <v>50</v>
      </c>
      <c r="K154" s="293"/>
    </row>
    <row r="155" spans="2:11" s="1" customFormat="1" ht="15" customHeight="1">
      <c r="B155" s="270"/>
      <c r="C155" s="297" t="s">
        <v>1039</v>
      </c>
      <c r="D155" s="247"/>
      <c r="E155" s="247"/>
      <c r="F155" s="298" t="s">
        <v>1031</v>
      </c>
      <c r="G155" s="247"/>
      <c r="H155" s="297" t="s">
        <v>1071</v>
      </c>
      <c r="I155" s="297" t="s">
        <v>1041</v>
      </c>
      <c r="J155" s="297"/>
      <c r="K155" s="293"/>
    </row>
    <row r="156" spans="2:11" s="1" customFormat="1" ht="15" customHeight="1">
      <c r="B156" s="270"/>
      <c r="C156" s="297" t="s">
        <v>1050</v>
      </c>
      <c r="D156" s="247"/>
      <c r="E156" s="247"/>
      <c r="F156" s="298" t="s">
        <v>1037</v>
      </c>
      <c r="G156" s="247"/>
      <c r="H156" s="297" t="s">
        <v>1071</v>
      </c>
      <c r="I156" s="297" t="s">
        <v>1033</v>
      </c>
      <c r="J156" s="297">
        <v>50</v>
      </c>
      <c r="K156" s="293"/>
    </row>
    <row r="157" spans="2:11" s="1" customFormat="1" ht="15" customHeight="1">
      <c r="B157" s="270"/>
      <c r="C157" s="297" t="s">
        <v>1058</v>
      </c>
      <c r="D157" s="247"/>
      <c r="E157" s="247"/>
      <c r="F157" s="298" t="s">
        <v>1037</v>
      </c>
      <c r="G157" s="247"/>
      <c r="H157" s="297" t="s">
        <v>1071</v>
      </c>
      <c r="I157" s="297" t="s">
        <v>1033</v>
      </c>
      <c r="J157" s="297">
        <v>50</v>
      </c>
      <c r="K157" s="293"/>
    </row>
    <row r="158" spans="2:11" s="1" customFormat="1" ht="15" customHeight="1">
      <c r="B158" s="270"/>
      <c r="C158" s="297" t="s">
        <v>1056</v>
      </c>
      <c r="D158" s="247"/>
      <c r="E158" s="247"/>
      <c r="F158" s="298" t="s">
        <v>1037</v>
      </c>
      <c r="G158" s="247"/>
      <c r="H158" s="297" t="s">
        <v>1071</v>
      </c>
      <c r="I158" s="297" t="s">
        <v>1033</v>
      </c>
      <c r="J158" s="297">
        <v>50</v>
      </c>
      <c r="K158" s="293"/>
    </row>
    <row r="159" spans="2:11" s="1" customFormat="1" ht="15" customHeight="1">
      <c r="B159" s="270"/>
      <c r="C159" s="297" t="s">
        <v>80</v>
      </c>
      <c r="D159" s="247"/>
      <c r="E159" s="247"/>
      <c r="F159" s="298" t="s">
        <v>1031</v>
      </c>
      <c r="G159" s="247"/>
      <c r="H159" s="297" t="s">
        <v>1093</v>
      </c>
      <c r="I159" s="297" t="s">
        <v>1033</v>
      </c>
      <c r="J159" s="297" t="s">
        <v>1094</v>
      </c>
      <c r="K159" s="293"/>
    </row>
    <row r="160" spans="2:11" s="1" customFormat="1" ht="15" customHeight="1">
      <c r="B160" s="270"/>
      <c r="C160" s="297" t="s">
        <v>1095</v>
      </c>
      <c r="D160" s="247"/>
      <c r="E160" s="247"/>
      <c r="F160" s="298" t="s">
        <v>1031</v>
      </c>
      <c r="G160" s="247"/>
      <c r="H160" s="297" t="s">
        <v>1096</v>
      </c>
      <c r="I160" s="297" t="s">
        <v>1066</v>
      </c>
      <c r="J160" s="297"/>
      <c r="K160" s="293"/>
    </row>
    <row r="161" spans="2:1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pans="2:11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370" t="s">
        <v>1097</v>
      </c>
      <c r="D165" s="370"/>
      <c r="E165" s="370"/>
      <c r="F165" s="370"/>
      <c r="G165" s="370"/>
      <c r="H165" s="370"/>
      <c r="I165" s="370"/>
      <c r="J165" s="370"/>
      <c r="K165" s="240"/>
    </row>
    <row r="166" spans="2:11" s="1" customFormat="1" ht="17.25" customHeight="1">
      <c r="B166" s="239"/>
      <c r="C166" s="260" t="s">
        <v>1025</v>
      </c>
      <c r="D166" s="260"/>
      <c r="E166" s="260"/>
      <c r="F166" s="260" t="s">
        <v>1026</v>
      </c>
      <c r="G166" s="302"/>
      <c r="H166" s="303" t="s">
        <v>53</v>
      </c>
      <c r="I166" s="303" t="s">
        <v>56</v>
      </c>
      <c r="J166" s="260" t="s">
        <v>1027</v>
      </c>
      <c r="K166" s="240"/>
    </row>
    <row r="167" spans="2:11" s="1" customFormat="1" ht="17.25" customHeight="1">
      <c r="B167" s="241"/>
      <c r="C167" s="262" t="s">
        <v>1028</v>
      </c>
      <c r="D167" s="262"/>
      <c r="E167" s="262"/>
      <c r="F167" s="263" t="s">
        <v>1029</v>
      </c>
      <c r="G167" s="304"/>
      <c r="H167" s="305"/>
      <c r="I167" s="305"/>
      <c r="J167" s="262" t="s">
        <v>1030</v>
      </c>
      <c r="K167" s="242"/>
    </row>
    <row r="168" spans="2:11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pans="2:11" s="1" customFormat="1" ht="15" customHeight="1">
      <c r="B169" s="270"/>
      <c r="C169" s="247" t="s">
        <v>1034</v>
      </c>
      <c r="D169" s="247"/>
      <c r="E169" s="247"/>
      <c r="F169" s="268" t="s">
        <v>1031</v>
      </c>
      <c r="G169" s="247"/>
      <c r="H169" s="247" t="s">
        <v>1071</v>
      </c>
      <c r="I169" s="247" t="s">
        <v>1033</v>
      </c>
      <c r="J169" s="247">
        <v>120</v>
      </c>
      <c r="K169" s="293"/>
    </row>
    <row r="170" spans="2:11" s="1" customFormat="1" ht="15" customHeight="1">
      <c r="B170" s="270"/>
      <c r="C170" s="247" t="s">
        <v>1080</v>
      </c>
      <c r="D170" s="247"/>
      <c r="E170" s="247"/>
      <c r="F170" s="268" t="s">
        <v>1031</v>
      </c>
      <c r="G170" s="247"/>
      <c r="H170" s="247" t="s">
        <v>1081</v>
      </c>
      <c r="I170" s="247" t="s">
        <v>1033</v>
      </c>
      <c r="J170" s="247" t="s">
        <v>1082</v>
      </c>
      <c r="K170" s="293"/>
    </row>
    <row r="171" spans="2:11" s="1" customFormat="1" ht="15" customHeight="1">
      <c r="B171" s="270"/>
      <c r="C171" s="247" t="s">
        <v>979</v>
      </c>
      <c r="D171" s="247"/>
      <c r="E171" s="247"/>
      <c r="F171" s="268" t="s">
        <v>1031</v>
      </c>
      <c r="G171" s="247"/>
      <c r="H171" s="247" t="s">
        <v>1098</v>
      </c>
      <c r="I171" s="247" t="s">
        <v>1033</v>
      </c>
      <c r="J171" s="247" t="s">
        <v>1082</v>
      </c>
      <c r="K171" s="293"/>
    </row>
    <row r="172" spans="2:11" s="1" customFormat="1" ht="15" customHeight="1">
      <c r="B172" s="270"/>
      <c r="C172" s="247" t="s">
        <v>1036</v>
      </c>
      <c r="D172" s="247"/>
      <c r="E172" s="247"/>
      <c r="F172" s="268" t="s">
        <v>1037</v>
      </c>
      <c r="G172" s="247"/>
      <c r="H172" s="247" t="s">
        <v>1098</v>
      </c>
      <c r="I172" s="247" t="s">
        <v>1033</v>
      </c>
      <c r="J172" s="247">
        <v>50</v>
      </c>
      <c r="K172" s="293"/>
    </row>
    <row r="173" spans="2:11" s="1" customFormat="1" ht="15" customHeight="1">
      <c r="B173" s="270"/>
      <c r="C173" s="247" t="s">
        <v>1039</v>
      </c>
      <c r="D173" s="247"/>
      <c r="E173" s="247"/>
      <c r="F173" s="268" t="s">
        <v>1031</v>
      </c>
      <c r="G173" s="247"/>
      <c r="H173" s="247" t="s">
        <v>1098</v>
      </c>
      <c r="I173" s="247" t="s">
        <v>1041</v>
      </c>
      <c r="J173" s="247"/>
      <c r="K173" s="293"/>
    </row>
    <row r="174" spans="2:11" s="1" customFormat="1" ht="15" customHeight="1">
      <c r="B174" s="270"/>
      <c r="C174" s="247" t="s">
        <v>1050</v>
      </c>
      <c r="D174" s="247"/>
      <c r="E174" s="247"/>
      <c r="F174" s="268" t="s">
        <v>1037</v>
      </c>
      <c r="G174" s="247"/>
      <c r="H174" s="247" t="s">
        <v>1098</v>
      </c>
      <c r="I174" s="247" t="s">
        <v>1033</v>
      </c>
      <c r="J174" s="247">
        <v>50</v>
      </c>
      <c r="K174" s="293"/>
    </row>
    <row r="175" spans="2:11" s="1" customFormat="1" ht="15" customHeight="1">
      <c r="B175" s="270"/>
      <c r="C175" s="247" t="s">
        <v>1058</v>
      </c>
      <c r="D175" s="247"/>
      <c r="E175" s="247"/>
      <c r="F175" s="268" t="s">
        <v>1037</v>
      </c>
      <c r="G175" s="247"/>
      <c r="H175" s="247" t="s">
        <v>1098</v>
      </c>
      <c r="I175" s="247" t="s">
        <v>1033</v>
      </c>
      <c r="J175" s="247">
        <v>50</v>
      </c>
      <c r="K175" s="293"/>
    </row>
    <row r="176" spans="2:11" s="1" customFormat="1" ht="15" customHeight="1">
      <c r="B176" s="270"/>
      <c r="C176" s="247" t="s">
        <v>1056</v>
      </c>
      <c r="D176" s="247"/>
      <c r="E176" s="247"/>
      <c r="F176" s="268" t="s">
        <v>1037</v>
      </c>
      <c r="G176" s="247"/>
      <c r="H176" s="247" t="s">
        <v>1098</v>
      </c>
      <c r="I176" s="247" t="s">
        <v>1033</v>
      </c>
      <c r="J176" s="247">
        <v>50</v>
      </c>
      <c r="K176" s="293"/>
    </row>
    <row r="177" spans="2:11" s="1" customFormat="1" ht="15" customHeight="1">
      <c r="B177" s="270"/>
      <c r="C177" s="247" t="s">
        <v>102</v>
      </c>
      <c r="D177" s="247"/>
      <c r="E177" s="247"/>
      <c r="F177" s="268" t="s">
        <v>1031</v>
      </c>
      <c r="G177" s="247"/>
      <c r="H177" s="247" t="s">
        <v>1099</v>
      </c>
      <c r="I177" s="247" t="s">
        <v>1100</v>
      </c>
      <c r="J177" s="247"/>
      <c r="K177" s="293"/>
    </row>
    <row r="178" spans="2:11" s="1" customFormat="1" ht="15" customHeight="1">
      <c r="B178" s="270"/>
      <c r="C178" s="247" t="s">
        <v>56</v>
      </c>
      <c r="D178" s="247"/>
      <c r="E178" s="247"/>
      <c r="F178" s="268" t="s">
        <v>1031</v>
      </c>
      <c r="G178" s="247"/>
      <c r="H178" s="247" t="s">
        <v>1101</v>
      </c>
      <c r="I178" s="247" t="s">
        <v>1102</v>
      </c>
      <c r="J178" s="247">
        <v>1</v>
      </c>
      <c r="K178" s="293"/>
    </row>
    <row r="179" spans="2:11" s="1" customFormat="1" ht="15" customHeight="1">
      <c r="B179" s="270"/>
      <c r="C179" s="247" t="s">
        <v>52</v>
      </c>
      <c r="D179" s="247"/>
      <c r="E179" s="247"/>
      <c r="F179" s="268" t="s">
        <v>1031</v>
      </c>
      <c r="G179" s="247"/>
      <c r="H179" s="247" t="s">
        <v>1103</v>
      </c>
      <c r="I179" s="247" t="s">
        <v>1033</v>
      </c>
      <c r="J179" s="247">
        <v>20</v>
      </c>
      <c r="K179" s="293"/>
    </row>
    <row r="180" spans="2:11" s="1" customFormat="1" ht="15" customHeight="1">
      <c r="B180" s="270"/>
      <c r="C180" s="247" t="s">
        <v>53</v>
      </c>
      <c r="D180" s="247"/>
      <c r="E180" s="247"/>
      <c r="F180" s="268" t="s">
        <v>1031</v>
      </c>
      <c r="G180" s="247"/>
      <c r="H180" s="247" t="s">
        <v>1104</v>
      </c>
      <c r="I180" s="247" t="s">
        <v>1033</v>
      </c>
      <c r="J180" s="247">
        <v>255</v>
      </c>
      <c r="K180" s="293"/>
    </row>
    <row r="181" spans="2:11" s="1" customFormat="1" ht="15" customHeight="1">
      <c r="B181" s="270"/>
      <c r="C181" s="247" t="s">
        <v>103</v>
      </c>
      <c r="D181" s="247"/>
      <c r="E181" s="247"/>
      <c r="F181" s="268" t="s">
        <v>1031</v>
      </c>
      <c r="G181" s="247"/>
      <c r="H181" s="247" t="s">
        <v>995</v>
      </c>
      <c r="I181" s="247" t="s">
        <v>1033</v>
      </c>
      <c r="J181" s="247">
        <v>10</v>
      </c>
      <c r="K181" s="293"/>
    </row>
    <row r="182" spans="2:11" s="1" customFormat="1" ht="15" customHeight="1">
      <c r="B182" s="270"/>
      <c r="C182" s="247" t="s">
        <v>104</v>
      </c>
      <c r="D182" s="247"/>
      <c r="E182" s="247"/>
      <c r="F182" s="268" t="s">
        <v>1031</v>
      </c>
      <c r="G182" s="247"/>
      <c r="H182" s="247" t="s">
        <v>1105</v>
      </c>
      <c r="I182" s="247" t="s">
        <v>1066</v>
      </c>
      <c r="J182" s="247"/>
      <c r="K182" s="293"/>
    </row>
    <row r="183" spans="2:11" s="1" customFormat="1" ht="15" customHeight="1">
      <c r="B183" s="270"/>
      <c r="C183" s="247" t="s">
        <v>1106</v>
      </c>
      <c r="D183" s="247"/>
      <c r="E183" s="247"/>
      <c r="F183" s="268" t="s">
        <v>1031</v>
      </c>
      <c r="G183" s="247"/>
      <c r="H183" s="247" t="s">
        <v>1107</v>
      </c>
      <c r="I183" s="247" t="s">
        <v>1066</v>
      </c>
      <c r="J183" s="247"/>
      <c r="K183" s="293"/>
    </row>
    <row r="184" spans="2:11" s="1" customFormat="1" ht="15" customHeight="1">
      <c r="B184" s="270"/>
      <c r="C184" s="247" t="s">
        <v>1095</v>
      </c>
      <c r="D184" s="247"/>
      <c r="E184" s="247"/>
      <c r="F184" s="268" t="s">
        <v>1031</v>
      </c>
      <c r="G184" s="247"/>
      <c r="H184" s="247" t="s">
        <v>1108</v>
      </c>
      <c r="I184" s="247" t="s">
        <v>1066</v>
      </c>
      <c r="J184" s="247"/>
      <c r="K184" s="293"/>
    </row>
    <row r="185" spans="2:11" s="1" customFormat="1" ht="15" customHeight="1">
      <c r="B185" s="270"/>
      <c r="C185" s="247" t="s">
        <v>106</v>
      </c>
      <c r="D185" s="247"/>
      <c r="E185" s="247"/>
      <c r="F185" s="268" t="s">
        <v>1037</v>
      </c>
      <c r="G185" s="247"/>
      <c r="H185" s="247" t="s">
        <v>1109</v>
      </c>
      <c r="I185" s="247" t="s">
        <v>1033</v>
      </c>
      <c r="J185" s="247">
        <v>50</v>
      </c>
      <c r="K185" s="293"/>
    </row>
    <row r="186" spans="2:11" s="1" customFormat="1" ht="15" customHeight="1">
      <c r="B186" s="270"/>
      <c r="C186" s="247" t="s">
        <v>1110</v>
      </c>
      <c r="D186" s="247"/>
      <c r="E186" s="247"/>
      <c r="F186" s="268" t="s">
        <v>1037</v>
      </c>
      <c r="G186" s="247"/>
      <c r="H186" s="247" t="s">
        <v>1111</v>
      </c>
      <c r="I186" s="247" t="s">
        <v>1112</v>
      </c>
      <c r="J186" s="247"/>
      <c r="K186" s="293"/>
    </row>
    <row r="187" spans="2:11" s="1" customFormat="1" ht="15" customHeight="1">
      <c r="B187" s="270"/>
      <c r="C187" s="247" t="s">
        <v>1113</v>
      </c>
      <c r="D187" s="247"/>
      <c r="E187" s="247"/>
      <c r="F187" s="268" t="s">
        <v>1037</v>
      </c>
      <c r="G187" s="247"/>
      <c r="H187" s="247" t="s">
        <v>1114</v>
      </c>
      <c r="I187" s="247" t="s">
        <v>1112</v>
      </c>
      <c r="J187" s="247"/>
      <c r="K187" s="293"/>
    </row>
    <row r="188" spans="2:11" s="1" customFormat="1" ht="15" customHeight="1">
      <c r="B188" s="270"/>
      <c r="C188" s="247" t="s">
        <v>1115</v>
      </c>
      <c r="D188" s="247"/>
      <c r="E188" s="247"/>
      <c r="F188" s="268" t="s">
        <v>1037</v>
      </c>
      <c r="G188" s="247"/>
      <c r="H188" s="247" t="s">
        <v>1116</v>
      </c>
      <c r="I188" s="247" t="s">
        <v>1112</v>
      </c>
      <c r="J188" s="247"/>
      <c r="K188" s="293"/>
    </row>
    <row r="189" spans="2:11" s="1" customFormat="1" ht="15" customHeight="1">
      <c r="B189" s="270"/>
      <c r="C189" s="306" t="s">
        <v>1117</v>
      </c>
      <c r="D189" s="247"/>
      <c r="E189" s="247"/>
      <c r="F189" s="268" t="s">
        <v>1037</v>
      </c>
      <c r="G189" s="247"/>
      <c r="H189" s="247" t="s">
        <v>1118</v>
      </c>
      <c r="I189" s="247" t="s">
        <v>1119</v>
      </c>
      <c r="J189" s="307" t="s">
        <v>1120</v>
      </c>
      <c r="K189" s="293"/>
    </row>
    <row r="190" spans="2:11" s="17" customFormat="1" ht="15" customHeight="1">
      <c r="B190" s="308"/>
      <c r="C190" s="309" t="s">
        <v>1121</v>
      </c>
      <c r="D190" s="310"/>
      <c r="E190" s="310"/>
      <c r="F190" s="311" t="s">
        <v>1037</v>
      </c>
      <c r="G190" s="310"/>
      <c r="H190" s="310" t="s">
        <v>1122</v>
      </c>
      <c r="I190" s="310" t="s">
        <v>1119</v>
      </c>
      <c r="J190" s="312" t="s">
        <v>1120</v>
      </c>
      <c r="K190" s="313"/>
    </row>
    <row r="191" spans="2:11" s="1" customFormat="1" ht="15" customHeight="1">
      <c r="B191" s="270"/>
      <c r="C191" s="306" t="s">
        <v>41</v>
      </c>
      <c r="D191" s="247"/>
      <c r="E191" s="247"/>
      <c r="F191" s="268" t="s">
        <v>1031</v>
      </c>
      <c r="G191" s="247"/>
      <c r="H191" s="244" t="s">
        <v>1123</v>
      </c>
      <c r="I191" s="247" t="s">
        <v>1124</v>
      </c>
      <c r="J191" s="247"/>
      <c r="K191" s="293"/>
    </row>
    <row r="192" spans="2:11" s="1" customFormat="1" ht="15" customHeight="1">
      <c r="B192" s="270"/>
      <c r="C192" s="306" t="s">
        <v>1125</v>
      </c>
      <c r="D192" s="247"/>
      <c r="E192" s="247"/>
      <c r="F192" s="268" t="s">
        <v>1031</v>
      </c>
      <c r="G192" s="247"/>
      <c r="H192" s="247" t="s">
        <v>1126</v>
      </c>
      <c r="I192" s="247" t="s">
        <v>1066</v>
      </c>
      <c r="J192" s="247"/>
      <c r="K192" s="293"/>
    </row>
    <row r="193" spans="2:11" s="1" customFormat="1" ht="15" customHeight="1">
      <c r="B193" s="270"/>
      <c r="C193" s="306" t="s">
        <v>1127</v>
      </c>
      <c r="D193" s="247"/>
      <c r="E193" s="247"/>
      <c r="F193" s="268" t="s">
        <v>1031</v>
      </c>
      <c r="G193" s="247"/>
      <c r="H193" s="247" t="s">
        <v>1128</v>
      </c>
      <c r="I193" s="247" t="s">
        <v>1066</v>
      </c>
      <c r="J193" s="247"/>
      <c r="K193" s="293"/>
    </row>
    <row r="194" spans="2:11" s="1" customFormat="1" ht="15" customHeight="1">
      <c r="B194" s="270"/>
      <c r="C194" s="306" t="s">
        <v>1129</v>
      </c>
      <c r="D194" s="247"/>
      <c r="E194" s="247"/>
      <c r="F194" s="268" t="s">
        <v>1037</v>
      </c>
      <c r="G194" s="247"/>
      <c r="H194" s="247" t="s">
        <v>1130</v>
      </c>
      <c r="I194" s="247" t="s">
        <v>1066</v>
      </c>
      <c r="J194" s="247"/>
      <c r="K194" s="293"/>
    </row>
    <row r="195" spans="2:11" s="1" customFormat="1" ht="15" customHeight="1">
      <c r="B195" s="299"/>
      <c r="C195" s="314"/>
      <c r="D195" s="279"/>
      <c r="E195" s="279"/>
      <c r="F195" s="279"/>
      <c r="G195" s="279"/>
      <c r="H195" s="279"/>
      <c r="I195" s="279"/>
      <c r="J195" s="279"/>
      <c r="K195" s="300"/>
    </row>
    <row r="196" spans="2:11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pans="2:11" s="1" customFormat="1" ht="18.75" customHeight="1">
      <c r="B197" s="281"/>
      <c r="C197" s="291"/>
      <c r="D197" s="291"/>
      <c r="E197" s="291"/>
      <c r="F197" s="301"/>
      <c r="G197" s="291"/>
      <c r="H197" s="291"/>
      <c r="I197" s="291"/>
      <c r="J197" s="291"/>
      <c r="K197" s="281"/>
    </row>
    <row r="198" spans="2:11" s="1" customFormat="1" ht="18.75" customHeight="1"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</row>
    <row r="199" spans="2:11" s="1" customFormat="1" ht="13.5">
      <c r="B199" s="236"/>
      <c r="C199" s="237"/>
      <c r="D199" s="237"/>
      <c r="E199" s="237"/>
      <c r="F199" s="237"/>
      <c r="G199" s="237"/>
      <c r="H199" s="237"/>
      <c r="I199" s="237"/>
      <c r="J199" s="237"/>
      <c r="K199" s="238"/>
    </row>
    <row r="200" spans="2:11" s="1" customFormat="1" ht="21">
      <c r="B200" s="239"/>
      <c r="C200" s="370" t="s">
        <v>1131</v>
      </c>
      <c r="D200" s="370"/>
      <c r="E200" s="370"/>
      <c r="F200" s="370"/>
      <c r="G200" s="370"/>
      <c r="H200" s="370"/>
      <c r="I200" s="370"/>
      <c r="J200" s="370"/>
      <c r="K200" s="240"/>
    </row>
    <row r="201" spans="2:11" s="1" customFormat="1" ht="25.5" customHeight="1">
      <c r="B201" s="239"/>
      <c r="C201" s="315" t="s">
        <v>1132</v>
      </c>
      <c r="D201" s="315"/>
      <c r="E201" s="315"/>
      <c r="F201" s="315" t="s">
        <v>1133</v>
      </c>
      <c r="G201" s="316"/>
      <c r="H201" s="373" t="s">
        <v>1134</v>
      </c>
      <c r="I201" s="373"/>
      <c r="J201" s="373"/>
      <c r="K201" s="240"/>
    </row>
    <row r="202" spans="2:11" s="1" customFormat="1" ht="5.25" customHeight="1">
      <c r="B202" s="270"/>
      <c r="C202" s="265"/>
      <c r="D202" s="265"/>
      <c r="E202" s="265"/>
      <c r="F202" s="265"/>
      <c r="G202" s="291"/>
      <c r="H202" s="265"/>
      <c r="I202" s="265"/>
      <c r="J202" s="265"/>
      <c r="K202" s="293"/>
    </row>
    <row r="203" spans="2:11" s="1" customFormat="1" ht="15" customHeight="1">
      <c r="B203" s="270"/>
      <c r="C203" s="247" t="s">
        <v>1124</v>
      </c>
      <c r="D203" s="247"/>
      <c r="E203" s="247"/>
      <c r="F203" s="268" t="s">
        <v>42</v>
      </c>
      <c r="G203" s="247"/>
      <c r="H203" s="374" t="s">
        <v>1135</v>
      </c>
      <c r="I203" s="374"/>
      <c r="J203" s="374"/>
      <c r="K203" s="293"/>
    </row>
    <row r="204" spans="2:11" s="1" customFormat="1" ht="15" customHeight="1">
      <c r="B204" s="270"/>
      <c r="C204" s="247"/>
      <c r="D204" s="247"/>
      <c r="E204" s="247"/>
      <c r="F204" s="268" t="s">
        <v>43</v>
      </c>
      <c r="G204" s="247"/>
      <c r="H204" s="374" t="s">
        <v>1136</v>
      </c>
      <c r="I204" s="374"/>
      <c r="J204" s="374"/>
      <c r="K204" s="293"/>
    </row>
    <row r="205" spans="2:11" s="1" customFormat="1" ht="15" customHeight="1">
      <c r="B205" s="270"/>
      <c r="C205" s="247"/>
      <c r="D205" s="247"/>
      <c r="E205" s="247"/>
      <c r="F205" s="268" t="s">
        <v>46</v>
      </c>
      <c r="G205" s="247"/>
      <c r="H205" s="374" t="s">
        <v>1137</v>
      </c>
      <c r="I205" s="374"/>
      <c r="J205" s="374"/>
      <c r="K205" s="293"/>
    </row>
    <row r="206" spans="2:11" s="1" customFormat="1" ht="15" customHeight="1">
      <c r="B206" s="270"/>
      <c r="C206" s="247"/>
      <c r="D206" s="247"/>
      <c r="E206" s="247"/>
      <c r="F206" s="268" t="s">
        <v>44</v>
      </c>
      <c r="G206" s="247"/>
      <c r="H206" s="374" t="s">
        <v>1138</v>
      </c>
      <c r="I206" s="374"/>
      <c r="J206" s="374"/>
      <c r="K206" s="293"/>
    </row>
    <row r="207" spans="2:11" s="1" customFormat="1" ht="15" customHeight="1">
      <c r="B207" s="270"/>
      <c r="C207" s="247"/>
      <c r="D207" s="247"/>
      <c r="E207" s="247"/>
      <c r="F207" s="268" t="s">
        <v>45</v>
      </c>
      <c r="G207" s="247"/>
      <c r="H207" s="374" t="s">
        <v>1139</v>
      </c>
      <c r="I207" s="374"/>
      <c r="J207" s="374"/>
      <c r="K207" s="293"/>
    </row>
    <row r="208" spans="2:11" s="1" customFormat="1" ht="15" customHeight="1">
      <c r="B208" s="270"/>
      <c r="C208" s="247"/>
      <c r="D208" s="247"/>
      <c r="E208" s="247"/>
      <c r="F208" s="268"/>
      <c r="G208" s="247"/>
      <c r="H208" s="247"/>
      <c r="I208" s="247"/>
      <c r="J208" s="247"/>
      <c r="K208" s="293"/>
    </row>
    <row r="209" spans="2:11" s="1" customFormat="1" ht="15" customHeight="1">
      <c r="B209" s="270"/>
      <c r="C209" s="247" t="s">
        <v>1078</v>
      </c>
      <c r="D209" s="247"/>
      <c r="E209" s="247"/>
      <c r="F209" s="268" t="s">
        <v>75</v>
      </c>
      <c r="G209" s="247"/>
      <c r="H209" s="374" t="s">
        <v>1140</v>
      </c>
      <c r="I209" s="374"/>
      <c r="J209" s="374"/>
      <c r="K209" s="293"/>
    </row>
    <row r="210" spans="2:11" s="1" customFormat="1" ht="15" customHeight="1">
      <c r="B210" s="270"/>
      <c r="C210" s="247"/>
      <c r="D210" s="247"/>
      <c r="E210" s="247"/>
      <c r="F210" s="268" t="s">
        <v>973</v>
      </c>
      <c r="G210" s="247"/>
      <c r="H210" s="374" t="s">
        <v>974</v>
      </c>
      <c r="I210" s="374"/>
      <c r="J210" s="374"/>
      <c r="K210" s="293"/>
    </row>
    <row r="211" spans="2:11" s="1" customFormat="1" ht="15" customHeight="1">
      <c r="B211" s="270"/>
      <c r="C211" s="247"/>
      <c r="D211" s="247"/>
      <c r="E211" s="247"/>
      <c r="F211" s="268" t="s">
        <v>971</v>
      </c>
      <c r="G211" s="247"/>
      <c r="H211" s="374" t="s">
        <v>1141</v>
      </c>
      <c r="I211" s="374"/>
      <c r="J211" s="374"/>
      <c r="K211" s="293"/>
    </row>
    <row r="212" spans="2:11" s="1" customFormat="1" ht="15" customHeight="1">
      <c r="B212" s="317"/>
      <c r="C212" s="247"/>
      <c r="D212" s="247"/>
      <c r="E212" s="247"/>
      <c r="F212" s="268" t="s">
        <v>975</v>
      </c>
      <c r="G212" s="306"/>
      <c r="H212" s="375" t="s">
        <v>976</v>
      </c>
      <c r="I212" s="375"/>
      <c r="J212" s="375"/>
      <c r="K212" s="318"/>
    </row>
    <row r="213" spans="2:11" s="1" customFormat="1" ht="15" customHeight="1">
      <c r="B213" s="317"/>
      <c r="C213" s="247"/>
      <c r="D213" s="247"/>
      <c r="E213" s="247"/>
      <c r="F213" s="268" t="s">
        <v>977</v>
      </c>
      <c r="G213" s="306"/>
      <c r="H213" s="375" t="s">
        <v>1142</v>
      </c>
      <c r="I213" s="375"/>
      <c r="J213" s="375"/>
      <c r="K213" s="318"/>
    </row>
    <row r="214" spans="2:11" s="1" customFormat="1" ht="15" customHeight="1">
      <c r="B214" s="317"/>
      <c r="C214" s="247"/>
      <c r="D214" s="247"/>
      <c r="E214" s="247"/>
      <c r="F214" s="268"/>
      <c r="G214" s="306"/>
      <c r="H214" s="297"/>
      <c r="I214" s="297"/>
      <c r="J214" s="297"/>
      <c r="K214" s="318"/>
    </row>
    <row r="215" spans="2:11" s="1" customFormat="1" ht="15" customHeight="1">
      <c r="B215" s="317"/>
      <c r="C215" s="247" t="s">
        <v>1102</v>
      </c>
      <c r="D215" s="247"/>
      <c r="E215" s="247"/>
      <c r="F215" s="268">
        <v>1</v>
      </c>
      <c r="G215" s="306"/>
      <c r="H215" s="375" t="s">
        <v>1143</v>
      </c>
      <c r="I215" s="375"/>
      <c r="J215" s="375"/>
      <c r="K215" s="318"/>
    </row>
    <row r="216" spans="2:11" s="1" customFormat="1" ht="15" customHeight="1">
      <c r="B216" s="317"/>
      <c r="C216" s="247"/>
      <c r="D216" s="247"/>
      <c r="E216" s="247"/>
      <c r="F216" s="268">
        <v>2</v>
      </c>
      <c r="G216" s="306"/>
      <c r="H216" s="375" t="s">
        <v>1144</v>
      </c>
      <c r="I216" s="375"/>
      <c r="J216" s="375"/>
      <c r="K216" s="318"/>
    </row>
    <row r="217" spans="2:11" s="1" customFormat="1" ht="15" customHeight="1">
      <c r="B217" s="317"/>
      <c r="C217" s="247"/>
      <c r="D217" s="247"/>
      <c r="E217" s="247"/>
      <c r="F217" s="268">
        <v>3</v>
      </c>
      <c r="G217" s="306"/>
      <c r="H217" s="375" t="s">
        <v>1145</v>
      </c>
      <c r="I217" s="375"/>
      <c r="J217" s="375"/>
      <c r="K217" s="318"/>
    </row>
    <row r="218" spans="2:11" s="1" customFormat="1" ht="15" customHeight="1">
      <c r="B218" s="317"/>
      <c r="C218" s="247"/>
      <c r="D218" s="247"/>
      <c r="E218" s="247"/>
      <c r="F218" s="268">
        <v>4</v>
      </c>
      <c r="G218" s="306"/>
      <c r="H218" s="375" t="s">
        <v>1146</v>
      </c>
      <c r="I218" s="375"/>
      <c r="J218" s="375"/>
      <c r="K218" s="318"/>
    </row>
    <row r="219" spans="2:11" s="1" customFormat="1" ht="12.75" customHeight="1">
      <c r="B219" s="319"/>
      <c r="C219" s="320"/>
      <c r="D219" s="320"/>
      <c r="E219" s="320"/>
      <c r="F219" s="320"/>
      <c r="G219" s="320"/>
      <c r="H219" s="320"/>
      <c r="I219" s="320"/>
      <c r="J219" s="320"/>
      <c r="K219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871-01 - Stavební úpravy ...</vt:lpstr>
      <vt:lpstr>Pokyny pro vyplnění</vt:lpstr>
      <vt:lpstr>'871-01 - Stavební úpravy ...'!Názvy_tisku</vt:lpstr>
      <vt:lpstr>'Rekapitulace stavby'!Názvy_tisku</vt:lpstr>
      <vt:lpstr>'871-01 - Stavební úpravy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Baturný</dc:creator>
  <cp:lastModifiedBy>Mońská Naděžda</cp:lastModifiedBy>
  <dcterms:created xsi:type="dcterms:W3CDTF">2024-08-28T16:26:01Z</dcterms:created>
  <dcterms:modified xsi:type="dcterms:W3CDTF">2024-09-13T10:44:20Z</dcterms:modified>
</cp:coreProperties>
</file>