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Rekapitulace stavby" sheetId="1" r:id="rId1"/>
    <sheet name="00 - PŘÍPRAVA ÚZEMÍ" sheetId="2" r:id="rId2"/>
    <sheet name="01 - HŘIŠTĚ NA MINITENIS" sheetId="3" r:id="rId3"/>
    <sheet name="02 - OPLOCENÍ HRACÍ PLOCHY" sheetId="4" r:id="rId4"/>
    <sheet name="03 - BOURÁNÍ OBJEKTU SKLADU" sheetId="5" r:id="rId5"/>
    <sheet name="04 - VEDLEJŠÍ ROZPOČTOVÉ ..." sheetId="6" r:id="rId6"/>
  </sheets>
  <definedNames>
    <definedName name="_xlnm._FilterDatabase" localSheetId="1" hidden="1">'00 - PŘÍPRAVA ÚZEMÍ'!$C$121:$K$207</definedName>
    <definedName name="_xlnm._FilterDatabase" localSheetId="2" hidden="1">'01 - HŘIŠTĚ NA MINITENIS'!$C$122:$K$189</definedName>
    <definedName name="_xlnm._FilterDatabase" localSheetId="3" hidden="1">'02 - OPLOCENÍ HRACÍ PLOCHY'!$C$125:$K$241</definedName>
    <definedName name="_xlnm._FilterDatabase" localSheetId="4" hidden="1">'03 - BOURÁNÍ OBJEKTU SKLADU'!$C$121:$K$166</definedName>
    <definedName name="_xlnm._FilterDatabase" localSheetId="5" hidden="1">'04 - VEDLEJŠÍ ROZPOČTOVÉ ...'!$C$121:$K$156</definedName>
    <definedName name="_xlnm.Print_Titles" localSheetId="1">'00 - PŘÍPRAVA ÚZEMÍ'!$121:$121</definedName>
    <definedName name="_xlnm.Print_Titles" localSheetId="2">'01 - HŘIŠTĚ NA MINITENIS'!$122:$122</definedName>
    <definedName name="_xlnm.Print_Titles" localSheetId="3">'02 - OPLOCENÍ HRACÍ PLOCHY'!$125:$125</definedName>
    <definedName name="_xlnm.Print_Titles" localSheetId="4">'03 - BOURÁNÍ OBJEKTU SKLADU'!$121:$121</definedName>
    <definedName name="_xlnm.Print_Titles" localSheetId="5">'04 - VEDLEJŠÍ ROZPOČTOVÉ ...'!$121:$121</definedName>
    <definedName name="_xlnm.Print_Titles" localSheetId="0">'Rekapitulace stavby'!$92:$92</definedName>
    <definedName name="_xlnm.Print_Area" localSheetId="1">'00 - PŘÍPRAVA ÚZEMÍ'!$C$4:$J$76,'00 - PŘÍPRAVA ÚZEMÍ'!$C$82:$J$103,'00 - PŘÍPRAVA ÚZEMÍ'!$C$109:$J$207</definedName>
    <definedName name="_xlnm.Print_Area" localSheetId="2">'01 - HŘIŠTĚ NA MINITENIS'!$C$4:$J$76,'01 - HŘIŠTĚ NA MINITENIS'!$C$82:$J$104,'01 - HŘIŠTĚ NA MINITENIS'!$C$110:$J$189</definedName>
    <definedName name="_xlnm.Print_Area" localSheetId="3">'02 - OPLOCENÍ HRACÍ PLOCHY'!$C$4:$J$76,'02 - OPLOCENÍ HRACÍ PLOCHY'!$C$82:$J$107,'02 - OPLOCENÍ HRACÍ PLOCHY'!$C$113:$J$241</definedName>
    <definedName name="_xlnm.Print_Area" localSheetId="4">'03 - BOURÁNÍ OBJEKTU SKLADU'!$C$4:$J$76,'03 - BOURÁNÍ OBJEKTU SKLADU'!$C$82:$J$103,'03 - BOURÁNÍ OBJEKTU SKLADU'!$C$109:$J$166</definedName>
    <definedName name="_xlnm.Print_Area" localSheetId="5">'04 - VEDLEJŠÍ ROZPOČTOVÉ ...'!$C$4:$J$76,'04 - VEDLEJŠÍ ROZPOČTOVÉ ...'!$C$82:$J$103,'04 - VEDLEJŠÍ ROZPOČTOVÉ ...'!$C$109:$J$156</definedName>
    <definedName name="_xlnm.Print_Area" localSheetId="0">'Rekapitulace stavby'!$D$4:$AO$76,'Rekapitulace stavby'!$C$82:$AQ$100</definedName>
  </definedNames>
  <calcPr calcId="145621"/>
</workbook>
</file>

<file path=xl/calcChain.xml><?xml version="1.0" encoding="utf-8"?>
<calcChain xmlns="http://schemas.openxmlformats.org/spreadsheetml/2006/main">
  <c r="J37" i="6" l="1"/>
  <c r="J36" i="6"/>
  <c r="AY99" i="1"/>
  <c r="J35" i="6"/>
  <c r="AX99" i="1"/>
  <c r="BI155" i="6"/>
  <c r="BH155" i="6"/>
  <c r="BG155" i="6"/>
  <c r="BF155" i="6"/>
  <c r="T155" i="6"/>
  <c r="T154" i="6"/>
  <c r="R155" i="6"/>
  <c r="R154" i="6"/>
  <c r="P155" i="6"/>
  <c r="P154" i="6" s="1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25" i="6"/>
  <c r="BH125" i="6"/>
  <c r="BG125" i="6"/>
  <c r="BF125" i="6"/>
  <c r="T125" i="6"/>
  <c r="T124" i="6"/>
  <c r="T123" i="6"/>
  <c r="R125" i="6"/>
  <c r="R124" i="6"/>
  <c r="R123" i="6"/>
  <c r="P125" i="6"/>
  <c r="P124" i="6" s="1"/>
  <c r="P123" i="6" s="1"/>
  <c r="J118" i="6"/>
  <c r="F118" i="6"/>
  <c r="F116" i="6"/>
  <c r="E114" i="6"/>
  <c r="J91" i="6"/>
  <c r="F91" i="6"/>
  <c r="F89" i="6"/>
  <c r="E87" i="6"/>
  <c r="J24" i="6"/>
  <c r="E24" i="6"/>
  <c r="J119" i="6" s="1"/>
  <c r="J23" i="6"/>
  <c r="J18" i="6"/>
  <c r="E18" i="6"/>
  <c r="F92" i="6" s="1"/>
  <c r="J17" i="6"/>
  <c r="J12" i="6"/>
  <c r="J89" i="6"/>
  <c r="E7" i="6"/>
  <c r="E85" i="6"/>
  <c r="J37" i="5"/>
  <c r="J36" i="5"/>
  <c r="AY98" i="1" s="1"/>
  <c r="J35" i="5"/>
  <c r="AX98" i="1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5" i="5"/>
  <c r="BH155" i="5"/>
  <c r="BG155" i="5"/>
  <c r="BF155" i="5"/>
  <c r="T155" i="5"/>
  <c r="T154" i="5"/>
  <c r="R155" i="5"/>
  <c r="R154" i="5"/>
  <c r="P155" i="5"/>
  <c r="P154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25" i="5"/>
  <c r="BH125" i="5"/>
  <c r="BG125" i="5"/>
  <c r="BF125" i="5"/>
  <c r="T125" i="5"/>
  <c r="R125" i="5"/>
  <c r="P125" i="5"/>
  <c r="J118" i="5"/>
  <c r="F118" i="5"/>
  <c r="F116" i="5"/>
  <c r="E114" i="5"/>
  <c r="J91" i="5"/>
  <c r="F91" i="5"/>
  <c r="F89" i="5"/>
  <c r="E87" i="5"/>
  <c r="J24" i="5"/>
  <c r="E24" i="5"/>
  <c r="J119" i="5" s="1"/>
  <c r="J23" i="5"/>
  <c r="J18" i="5"/>
  <c r="E18" i="5"/>
  <c r="F119" i="5" s="1"/>
  <c r="J17" i="5"/>
  <c r="J12" i="5"/>
  <c r="J116" i="5"/>
  <c r="E7" i="5"/>
  <c r="E112" i="5"/>
  <c r="J37" i="4"/>
  <c r="J36" i="4"/>
  <c r="AY97" i="1" s="1"/>
  <c r="J35" i="4"/>
  <c r="AX97" i="1"/>
  <c r="BI232" i="4"/>
  <c r="BH232" i="4"/>
  <c r="BG232" i="4"/>
  <c r="BF232" i="4"/>
  <c r="T232" i="4"/>
  <c r="T231" i="4" s="1"/>
  <c r="T230" i="4" s="1"/>
  <c r="R232" i="4"/>
  <c r="R231" i="4"/>
  <c r="R230" i="4" s="1"/>
  <c r="P232" i="4"/>
  <c r="P231" i="4" s="1"/>
  <c r="P230" i="4" s="1"/>
  <c r="BI229" i="4"/>
  <c r="BH229" i="4"/>
  <c r="BG229" i="4"/>
  <c r="BF229" i="4"/>
  <c r="T229" i="4"/>
  <c r="T228" i="4"/>
  <c r="R229" i="4"/>
  <c r="R228" i="4"/>
  <c r="P229" i="4"/>
  <c r="P228" i="4"/>
  <c r="BI226" i="4"/>
  <c r="BH226" i="4"/>
  <c r="BG226" i="4"/>
  <c r="BF226" i="4"/>
  <c r="T226" i="4"/>
  <c r="T225" i="4"/>
  <c r="R226" i="4"/>
  <c r="R225" i="4"/>
  <c r="P226" i="4"/>
  <c r="P225" i="4"/>
  <c r="BI222" i="4"/>
  <c r="BH222" i="4"/>
  <c r="BG222" i="4"/>
  <c r="BF222" i="4"/>
  <c r="T222" i="4"/>
  <c r="R222" i="4"/>
  <c r="P222" i="4"/>
  <c r="BI219" i="4"/>
  <c r="BH219" i="4"/>
  <c r="BG219" i="4"/>
  <c r="BF219" i="4"/>
  <c r="T219" i="4"/>
  <c r="R219" i="4"/>
  <c r="P219" i="4"/>
  <c r="BI208" i="4"/>
  <c r="BH208" i="4"/>
  <c r="BG208" i="4"/>
  <c r="BF208" i="4"/>
  <c r="T208" i="4"/>
  <c r="T197" i="4"/>
  <c r="R208" i="4"/>
  <c r="P208" i="4"/>
  <c r="P197" i="4"/>
  <c r="BI198" i="4"/>
  <c r="BH198" i="4"/>
  <c r="BG198" i="4"/>
  <c r="BF198" i="4"/>
  <c r="T198" i="4"/>
  <c r="R198" i="4"/>
  <c r="R197" i="4" s="1"/>
  <c r="P198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3" i="4"/>
  <c r="BH183" i="4"/>
  <c r="BG183" i="4"/>
  <c r="BF183" i="4"/>
  <c r="T183" i="4"/>
  <c r="R183" i="4"/>
  <c r="P183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1" i="4"/>
  <c r="BH171" i="4"/>
  <c r="BG171" i="4"/>
  <c r="BF171" i="4"/>
  <c r="T171" i="4"/>
  <c r="R171" i="4"/>
  <c r="P171" i="4"/>
  <c r="BI166" i="4"/>
  <c r="BH166" i="4"/>
  <c r="BG166" i="4"/>
  <c r="BF166" i="4"/>
  <c r="T166" i="4"/>
  <c r="R166" i="4"/>
  <c r="P166" i="4"/>
  <c r="BI157" i="4"/>
  <c r="BH157" i="4"/>
  <c r="BG157" i="4"/>
  <c r="BF157" i="4"/>
  <c r="T157" i="4"/>
  <c r="R157" i="4"/>
  <c r="P157" i="4"/>
  <c r="BI148" i="4"/>
  <c r="BH148" i="4"/>
  <c r="BG148" i="4"/>
  <c r="BF148" i="4"/>
  <c r="T148" i="4"/>
  <c r="R148" i="4"/>
  <c r="P148" i="4"/>
  <c r="BI138" i="4"/>
  <c r="BH138" i="4"/>
  <c r="BG138" i="4"/>
  <c r="BF138" i="4"/>
  <c r="T138" i="4"/>
  <c r="R138" i="4"/>
  <c r="P138" i="4"/>
  <c r="BI129" i="4"/>
  <c r="BH129" i="4"/>
  <c r="BG129" i="4"/>
  <c r="BF129" i="4"/>
  <c r="T129" i="4"/>
  <c r="R129" i="4"/>
  <c r="P129" i="4"/>
  <c r="J122" i="4"/>
  <c r="F122" i="4"/>
  <c r="F120" i="4"/>
  <c r="E118" i="4"/>
  <c r="J91" i="4"/>
  <c r="F91" i="4"/>
  <c r="F89" i="4"/>
  <c r="E87" i="4"/>
  <c r="J24" i="4"/>
  <c r="E24" i="4"/>
  <c r="J92" i="4" s="1"/>
  <c r="J23" i="4"/>
  <c r="J18" i="4"/>
  <c r="E18" i="4"/>
  <c r="F123" i="4" s="1"/>
  <c r="J17" i="4"/>
  <c r="J12" i="4"/>
  <c r="J120" i="4"/>
  <c r="E7" i="4"/>
  <c r="E85" i="4"/>
  <c r="J37" i="3"/>
  <c r="J36" i="3"/>
  <c r="AY96" i="1" s="1"/>
  <c r="J35" i="3"/>
  <c r="AX96" i="1" s="1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39" i="3"/>
  <c r="BH139" i="3"/>
  <c r="BG139" i="3"/>
  <c r="BF139" i="3"/>
  <c r="T139" i="3"/>
  <c r="R139" i="3"/>
  <c r="P139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6" i="3"/>
  <c r="BH126" i="3"/>
  <c r="BG126" i="3"/>
  <c r="BF126" i="3"/>
  <c r="T126" i="3"/>
  <c r="T125" i="3" s="1"/>
  <c r="R126" i="3"/>
  <c r="R125" i="3" s="1"/>
  <c r="P126" i="3"/>
  <c r="P125" i="3" s="1"/>
  <c r="J119" i="3"/>
  <c r="F119" i="3"/>
  <c r="F117" i="3"/>
  <c r="E115" i="3"/>
  <c r="J91" i="3"/>
  <c r="F91" i="3"/>
  <c r="F89" i="3"/>
  <c r="E87" i="3"/>
  <c r="J24" i="3"/>
  <c r="E24" i="3"/>
  <c r="J120" i="3" s="1"/>
  <c r="J23" i="3"/>
  <c r="J18" i="3"/>
  <c r="E18" i="3"/>
  <c r="F120" i="3" s="1"/>
  <c r="J17" i="3"/>
  <c r="J12" i="3"/>
  <c r="J117" i="3" s="1"/>
  <c r="E7" i="3"/>
  <c r="E85" i="3"/>
  <c r="J37" i="2"/>
  <c r="J36" i="2"/>
  <c r="AY95" i="1" s="1"/>
  <c r="J35" i="2"/>
  <c r="AX95" i="1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T157" i="2"/>
  <c r="R158" i="2"/>
  <c r="R157" i="2" s="1"/>
  <c r="P158" i="2"/>
  <c r="P157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4" i="2"/>
  <c r="BH134" i="2"/>
  <c r="BG134" i="2"/>
  <c r="BF134" i="2"/>
  <c r="T134" i="2"/>
  <c r="R134" i="2"/>
  <c r="P134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J118" i="2"/>
  <c r="F118" i="2"/>
  <c r="F116" i="2"/>
  <c r="E114" i="2"/>
  <c r="J91" i="2"/>
  <c r="F91" i="2"/>
  <c r="F89" i="2"/>
  <c r="E87" i="2"/>
  <c r="J24" i="2"/>
  <c r="E24" i="2"/>
  <c r="J119" i="2" s="1"/>
  <c r="J23" i="2"/>
  <c r="J18" i="2"/>
  <c r="E18" i="2"/>
  <c r="F92" i="2" s="1"/>
  <c r="J17" i="2"/>
  <c r="J12" i="2"/>
  <c r="J116" i="2" s="1"/>
  <c r="E7" i="2"/>
  <c r="E112" i="2"/>
  <c r="L90" i="1"/>
  <c r="AM90" i="1"/>
  <c r="AM89" i="1"/>
  <c r="L89" i="1"/>
  <c r="AM87" i="1"/>
  <c r="L87" i="1"/>
  <c r="L85" i="1"/>
  <c r="L84" i="1"/>
  <c r="J178" i="2"/>
  <c r="J172" i="2"/>
  <c r="BK162" i="2"/>
  <c r="BK140" i="2"/>
  <c r="BK194" i="2"/>
  <c r="J187" i="2"/>
  <c r="BK128" i="2"/>
  <c r="BK200" i="2"/>
  <c r="BK190" i="2"/>
  <c r="BK175" i="2"/>
  <c r="J162" i="2"/>
  <c r="J152" i="2"/>
  <c r="J140" i="2"/>
  <c r="BK203" i="2"/>
  <c r="BK152" i="2"/>
  <c r="BK134" i="2"/>
  <c r="AS94" i="1"/>
  <c r="J160" i="3"/>
  <c r="BK187" i="3"/>
  <c r="J170" i="3"/>
  <c r="J139" i="3"/>
  <c r="BK177" i="3"/>
  <c r="BK158" i="3"/>
  <c r="J181" i="3"/>
  <c r="J166" i="3"/>
  <c r="BK126" i="3"/>
  <c r="J219" i="4"/>
  <c r="J166" i="4"/>
  <c r="J129" i="4"/>
  <c r="BK177" i="4"/>
  <c r="BK226" i="4"/>
  <c r="BK191" i="4"/>
  <c r="BK174" i="4"/>
  <c r="BK232" i="4"/>
  <c r="J194" i="4"/>
  <c r="BK183" i="4"/>
  <c r="BK166" i="4"/>
  <c r="BK162" i="5"/>
  <c r="BK164" i="5"/>
  <c r="BK144" i="5"/>
  <c r="J125" i="5"/>
  <c r="J149" i="5"/>
  <c r="J147" i="5"/>
  <c r="BK148" i="6"/>
  <c r="BK138" i="6"/>
  <c r="J155" i="6"/>
  <c r="J151" i="6"/>
  <c r="J133" i="6"/>
  <c r="BK205" i="2"/>
  <c r="BK169" i="2"/>
  <c r="J158" i="2"/>
  <c r="J146" i="2"/>
  <c r="J200" i="2"/>
  <c r="BK187" i="2"/>
  <c r="J155" i="2"/>
  <c r="J203" i="2"/>
  <c r="J194" i="2"/>
  <c r="BK178" i="2"/>
  <c r="J169" i="2"/>
  <c r="BK155" i="2"/>
  <c r="J143" i="2"/>
  <c r="BK196" i="2"/>
  <c r="BK149" i="2"/>
  <c r="J128" i="2"/>
  <c r="BK181" i="3"/>
  <c r="J173" i="3"/>
  <c r="J155" i="3"/>
  <c r="BK130" i="3"/>
  <c r="BK173" i="3"/>
  <c r="BK145" i="3"/>
  <c r="J130" i="3"/>
  <c r="BK170" i="3"/>
  <c r="J126" i="3"/>
  <c r="J179" i="3"/>
  <c r="BK160" i="3"/>
  <c r="BK229" i="4"/>
  <c r="BK208" i="4"/>
  <c r="BK157" i="4"/>
  <c r="BK190" i="4"/>
  <c r="J174" i="4"/>
  <c r="J222" i="4"/>
  <c r="J187" i="4"/>
  <c r="J157" i="4"/>
  <c r="J208" i="4"/>
  <c r="J190" i="4"/>
  <c r="J177" i="4"/>
  <c r="J164" i="5"/>
  <c r="J144" i="5"/>
  <c r="J151" i="5"/>
  <c r="BK137" i="5"/>
  <c r="J137" i="5"/>
  <c r="J140" i="5"/>
  <c r="BK142" i="6"/>
  <c r="BK151" i="6"/>
  <c r="BK133" i="6"/>
  <c r="J142" i="6"/>
  <c r="J175" i="2"/>
  <c r="BK165" i="2"/>
  <c r="J149" i="2"/>
  <c r="J134" i="2"/>
  <c r="J190" i="2"/>
  <c r="J165" i="2"/>
  <c r="BK125" i="2"/>
  <c r="J196" i="2"/>
  <c r="J184" i="2"/>
  <c r="BK172" i="2"/>
  <c r="BK158" i="2"/>
  <c r="BK146" i="2"/>
  <c r="J205" i="2"/>
  <c r="BK184" i="2"/>
  <c r="BK143" i="2"/>
  <c r="J125" i="2"/>
  <c r="J187" i="3"/>
  <c r="J174" i="3"/>
  <c r="J169" i="3"/>
  <c r="J133" i="3"/>
  <c r="J177" i="3"/>
  <c r="BK155" i="3"/>
  <c r="BK133" i="3"/>
  <c r="BK179" i="3"/>
  <c r="BK166" i="3"/>
  <c r="J184" i="3"/>
  <c r="BK169" i="3"/>
  <c r="J148" i="3"/>
  <c r="BK222" i="4"/>
  <c r="J171" i="4"/>
  <c r="BK138" i="4"/>
  <c r="BK187" i="4"/>
  <c r="J229" i="4"/>
  <c r="BK194" i="4"/>
  <c r="BK180" i="4"/>
  <c r="BK129" i="4"/>
  <c r="BK198" i="4"/>
  <c r="J186" i="4"/>
  <c r="BK148" i="4"/>
  <c r="BK155" i="5"/>
  <c r="J159" i="5"/>
  <c r="BK140" i="5"/>
  <c r="J155" i="5"/>
  <c r="BK151" i="5"/>
  <c r="BK125" i="5"/>
  <c r="J138" i="6"/>
  <c r="J135" i="6"/>
  <c r="J148" i="6"/>
  <c r="BK139" i="3"/>
  <c r="BK148" i="3"/>
  <c r="BK184" i="3"/>
  <c r="J145" i="3"/>
  <c r="BK174" i="3"/>
  <c r="J158" i="3"/>
  <c r="J226" i="4"/>
  <c r="J183" i="4"/>
  <c r="J148" i="4"/>
  <c r="BK186" i="4"/>
  <c r="J232" i="4"/>
  <c r="J198" i="4"/>
  <c r="BK171" i="4"/>
  <c r="BK219" i="4"/>
  <c r="J191" i="4"/>
  <c r="J180" i="4"/>
  <c r="J138" i="4"/>
  <c r="BK149" i="5"/>
  <c r="J162" i="5"/>
  <c r="J145" i="5"/>
  <c r="BK159" i="5"/>
  <c r="BK147" i="5"/>
  <c r="BK145" i="5"/>
  <c r="J145" i="6"/>
  <c r="BK155" i="6"/>
  <c r="BK125" i="6"/>
  <c r="BK145" i="6"/>
  <c r="BK135" i="6"/>
  <c r="J125" i="6"/>
  <c r="R129" i="3" l="1"/>
  <c r="R154" i="3"/>
  <c r="R124" i="3" s="1"/>
  <c r="R178" i="3"/>
  <c r="P183" i="3"/>
  <c r="P182" i="3"/>
  <c r="T128" i="4"/>
  <c r="R147" i="4"/>
  <c r="BK170" i="4"/>
  <c r="J170" i="4"/>
  <c r="J100" i="4"/>
  <c r="R218" i="4"/>
  <c r="R124" i="5"/>
  <c r="BK143" i="5"/>
  <c r="J143" i="5"/>
  <c r="J99" i="5" s="1"/>
  <c r="R143" i="5"/>
  <c r="BK158" i="5"/>
  <c r="J158" i="5"/>
  <c r="J102" i="5" s="1"/>
  <c r="R158" i="5"/>
  <c r="R153" i="5"/>
  <c r="T132" i="6"/>
  <c r="BK124" i="2"/>
  <c r="J124" i="2"/>
  <c r="J98" i="2"/>
  <c r="R124" i="2"/>
  <c r="BK161" i="2"/>
  <c r="J161" i="2"/>
  <c r="J100" i="2"/>
  <c r="R161" i="2"/>
  <c r="P168" i="2"/>
  <c r="BK193" i="2"/>
  <c r="J193" i="2"/>
  <c r="J102" i="2"/>
  <c r="P193" i="2"/>
  <c r="BK129" i="3"/>
  <c r="J129" i="3"/>
  <c r="J99" i="3"/>
  <c r="BK154" i="3"/>
  <c r="J154" i="3"/>
  <c r="J100" i="3"/>
  <c r="BK178" i="3"/>
  <c r="J178" i="3" s="1"/>
  <c r="J101" i="3" s="1"/>
  <c r="BK183" i="3"/>
  <c r="J183" i="3"/>
  <c r="J103" i="3" s="1"/>
  <c r="BK128" i="4"/>
  <c r="J128" i="4"/>
  <c r="J98" i="4"/>
  <c r="T147" i="4"/>
  <c r="R170" i="4"/>
  <c r="T218" i="4"/>
  <c r="P124" i="5"/>
  <c r="P132" i="6"/>
  <c r="P124" i="2"/>
  <c r="P123" i="2"/>
  <c r="P122" i="2"/>
  <c r="AU95" i="1" s="1"/>
  <c r="P161" i="2"/>
  <c r="T161" i="2"/>
  <c r="T168" i="2"/>
  <c r="T193" i="2"/>
  <c r="P129" i="3"/>
  <c r="T154" i="3"/>
  <c r="T178" i="3"/>
  <c r="R183" i="3"/>
  <c r="R182" i="3" s="1"/>
  <c r="P128" i="4"/>
  <c r="P147" i="4"/>
  <c r="P170" i="4"/>
  <c r="BK218" i="4"/>
  <c r="J218" i="4"/>
  <c r="J102" i="4"/>
  <c r="T124" i="5"/>
  <c r="P143" i="5"/>
  <c r="T143" i="5"/>
  <c r="P158" i="5"/>
  <c r="P153" i="5"/>
  <c r="T158" i="5"/>
  <c r="T153" i="5"/>
  <c r="BK141" i="6"/>
  <c r="J141" i="6"/>
  <c r="J101" i="6" s="1"/>
  <c r="R141" i="6"/>
  <c r="T124" i="2"/>
  <c r="T123" i="2"/>
  <c r="T122" i="2" s="1"/>
  <c r="BK168" i="2"/>
  <c r="J168" i="2"/>
  <c r="J101" i="2"/>
  <c r="R168" i="2"/>
  <c r="R193" i="2"/>
  <c r="T129" i="3"/>
  <c r="T124" i="3"/>
  <c r="P154" i="3"/>
  <c r="P124" i="3" s="1"/>
  <c r="P123" i="3" s="1"/>
  <c r="AU96" i="1" s="1"/>
  <c r="P178" i="3"/>
  <c r="T183" i="3"/>
  <c r="T182" i="3" s="1"/>
  <c r="R128" i="4"/>
  <c r="R127" i="4"/>
  <c r="R126" i="4"/>
  <c r="BK147" i="4"/>
  <c r="J147" i="4"/>
  <c r="J99" i="4"/>
  <c r="T170" i="4"/>
  <c r="P218" i="4"/>
  <c r="BK124" i="5"/>
  <c r="J124" i="5"/>
  <c r="J98" i="5"/>
  <c r="BK132" i="6"/>
  <c r="R132" i="6"/>
  <c r="R131" i="6"/>
  <c r="R122" i="6"/>
  <c r="P141" i="6"/>
  <c r="T141" i="6"/>
  <c r="BK154" i="5"/>
  <c r="J154" i="5"/>
  <c r="J101" i="5" s="1"/>
  <c r="BK125" i="3"/>
  <c r="J125" i="3"/>
  <c r="J98" i="3"/>
  <c r="BK157" i="2"/>
  <c r="J157" i="2"/>
  <c r="J99" i="2"/>
  <c r="BK197" i="4"/>
  <c r="J197" i="4" s="1"/>
  <c r="J101" i="4" s="1"/>
  <c r="BK225" i="4"/>
  <c r="J225" i="4"/>
  <c r="J103" i="4" s="1"/>
  <c r="BK228" i="4"/>
  <c r="J228" i="4"/>
  <c r="J104" i="4"/>
  <c r="BK231" i="4"/>
  <c r="J231" i="4"/>
  <c r="J106" i="4"/>
  <c r="BK124" i="6"/>
  <c r="J124" i="6" s="1"/>
  <c r="J98" i="6" s="1"/>
  <c r="BK154" i="6"/>
  <c r="J154" i="6"/>
  <c r="J102" i="6" s="1"/>
  <c r="J116" i="6"/>
  <c r="BE142" i="6"/>
  <c r="BE148" i="6"/>
  <c r="BE155" i="6"/>
  <c r="E112" i="6"/>
  <c r="F119" i="6"/>
  <c r="BE125" i="6"/>
  <c r="BE135" i="6"/>
  <c r="BE138" i="6"/>
  <c r="J92" i="6"/>
  <c r="BE145" i="6"/>
  <c r="BE133" i="6"/>
  <c r="BE151" i="6"/>
  <c r="J92" i="5"/>
  <c r="BE137" i="5"/>
  <c r="BE149" i="5"/>
  <c r="BE159" i="5"/>
  <c r="F92" i="5"/>
  <c r="BE140" i="5"/>
  <c r="BE144" i="5"/>
  <c r="BE162" i="5"/>
  <c r="J89" i="5"/>
  <c r="BE147" i="5"/>
  <c r="BE151" i="5"/>
  <c r="BE155" i="5"/>
  <c r="BE164" i="5"/>
  <c r="E85" i="5"/>
  <c r="BE125" i="5"/>
  <c r="BE145" i="5"/>
  <c r="J89" i="4"/>
  <c r="E116" i="4"/>
  <c r="J123" i="4"/>
  <c r="BE157" i="4"/>
  <c r="BE171" i="4"/>
  <c r="BE226" i="4"/>
  <c r="BE183" i="4"/>
  <c r="BE208" i="4"/>
  <c r="BE229" i="4"/>
  <c r="F92" i="4"/>
  <c r="BE129" i="4"/>
  <c r="BE138" i="4"/>
  <c r="BE148" i="4"/>
  <c r="BE166" i="4"/>
  <c r="BE180" i="4"/>
  <c r="BE187" i="4"/>
  <c r="BE194" i="4"/>
  <c r="BE198" i="4"/>
  <c r="BE219" i="4"/>
  <c r="BE222" i="4"/>
  <c r="BE174" i="4"/>
  <c r="BE177" i="4"/>
  <c r="BE186" i="4"/>
  <c r="BE190" i="4"/>
  <c r="BE191" i="4"/>
  <c r="BE232" i="4"/>
  <c r="J89" i="3"/>
  <c r="F92" i="3"/>
  <c r="BE130" i="3"/>
  <c r="BE139" i="3"/>
  <c r="BE158" i="3"/>
  <c r="BE170" i="3"/>
  <c r="E113" i="3"/>
  <c r="BE126" i="3"/>
  <c r="BE133" i="3"/>
  <c r="BE148" i="3"/>
  <c r="BE173" i="3"/>
  <c r="BE179" i="3"/>
  <c r="BE187" i="3"/>
  <c r="J92" i="3"/>
  <c r="BE166" i="3"/>
  <c r="BE181" i="3"/>
  <c r="BE184" i="3"/>
  <c r="BE145" i="3"/>
  <c r="BE155" i="3"/>
  <c r="BE160" i="3"/>
  <c r="BE169" i="3"/>
  <c r="BE174" i="3"/>
  <c r="BE177" i="3"/>
  <c r="BE196" i="2"/>
  <c r="BE200" i="2"/>
  <c r="E85" i="2"/>
  <c r="J92" i="2"/>
  <c r="BE125" i="2"/>
  <c r="BE128" i="2"/>
  <c r="BE158" i="2"/>
  <c r="BE162" i="2"/>
  <c r="BE165" i="2"/>
  <c r="BE169" i="2"/>
  <c r="BE175" i="2"/>
  <c r="BE194" i="2"/>
  <c r="BE205" i="2"/>
  <c r="J89" i="2"/>
  <c r="F119" i="2"/>
  <c r="BE134" i="2"/>
  <c r="BE140" i="2"/>
  <c r="BE143" i="2"/>
  <c r="BE146" i="2"/>
  <c r="BE155" i="2"/>
  <c r="BE184" i="2"/>
  <c r="BE187" i="2"/>
  <c r="BE190" i="2"/>
  <c r="BE203" i="2"/>
  <c r="BE149" i="2"/>
  <c r="BE152" i="2"/>
  <c r="BE172" i="2"/>
  <c r="BE178" i="2"/>
  <c r="F35" i="2"/>
  <c r="BB95" i="1"/>
  <c r="F36" i="3"/>
  <c r="BC96" i="1"/>
  <c r="F36" i="4"/>
  <c r="BC97" i="1"/>
  <c r="J34" i="5"/>
  <c r="AW98" i="1"/>
  <c r="F37" i="5"/>
  <c r="BD98" i="1" s="1"/>
  <c r="F34" i="6"/>
  <c r="BA99" i="1"/>
  <c r="F37" i="2"/>
  <c r="BD95" i="1" s="1"/>
  <c r="F36" i="2"/>
  <c r="BC95" i="1"/>
  <c r="F35" i="3"/>
  <c r="BB96" i="1" s="1"/>
  <c r="J34" i="4"/>
  <c r="AW97" i="1"/>
  <c r="F36" i="5"/>
  <c r="BC98" i="1" s="1"/>
  <c r="F35" i="5"/>
  <c r="BB98" i="1"/>
  <c r="F37" i="6"/>
  <c r="BD99" i="1" s="1"/>
  <c r="F34" i="2"/>
  <c r="BA95" i="1"/>
  <c r="J34" i="3"/>
  <c r="AW96" i="1" s="1"/>
  <c r="F34" i="4"/>
  <c r="BA97" i="1"/>
  <c r="F35" i="4"/>
  <c r="BB97" i="1" s="1"/>
  <c r="F35" i="6"/>
  <c r="BB99" i="1"/>
  <c r="J34" i="2"/>
  <c r="AW95" i="1" s="1"/>
  <c r="F37" i="3"/>
  <c r="BD96" i="1"/>
  <c r="F34" i="3"/>
  <c r="BA96" i="1" s="1"/>
  <c r="F37" i="4"/>
  <c r="BD97" i="1"/>
  <c r="F34" i="5"/>
  <c r="BA98" i="1" s="1"/>
  <c r="J34" i="6"/>
  <c r="AW99" i="1"/>
  <c r="F36" i="6"/>
  <c r="BC99" i="1" s="1"/>
  <c r="T123" i="3" l="1"/>
  <c r="R123" i="3"/>
  <c r="BK127" i="4"/>
  <c r="BK131" i="6"/>
  <c r="J131" i="6"/>
  <c r="J99" i="6" s="1"/>
  <c r="P123" i="5"/>
  <c r="P122" i="5" s="1"/>
  <c r="AU98" i="1" s="1"/>
  <c r="R123" i="5"/>
  <c r="R122" i="5"/>
  <c r="T127" i="4"/>
  <c r="T126" i="4"/>
  <c r="T123" i="5"/>
  <c r="T122" i="5"/>
  <c r="P131" i="6"/>
  <c r="P122" i="6"/>
  <c r="AU99" i="1" s="1"/>
  <c r="R123" i="2"/>
  <c r="R122" i="2"/>
  <c r="P127" i="4"/>
  <c r="P126" i="4" s="1"/>
  <c r="AU97" i="1" s="1"/>
  <c r="T131" i="6"/>
  <c r="T122" i="6"/>
  <c r="BK123" i="5"/>
  <c r="J123" i="5"/>
  <c r="J97" i="5" s="1"/>
  <c r="BK153" i="5"/>
  <c r="J153" i="5" s="1"/>
  <c r="J100" i="5" s="1"/>
  <c r="BK123" i="6"/>
  <c r="J123" i="6"/>
  <c r="J97" i="6" s="1"/>
  <c r="BK124" i="3"/>
  <c r="J124" i="3" s="1"/>
  <c r="J97" i="3" s="1"/>
  <c r="BK230" i="4"/>
  <c r="J230" i="4"/>
  <c r="J105" i="4" s="1"/>
  <c r="J132" i="6"/>
  <c r="J100" i="6" s="1"/>
  <c r="BK123" i="2"/>
  <c r="J123" i="2" s="1"/>
  <c r="J97" i="2" s="1"/>
  <c r="BK182" i="3"/>
  <c r="J182" i="3"/>
  <c r="J102" i="3" s="1"/>
  <c r="J127" i="4"/>
  <c r="J97" i="4" s="1"/>
  <c r="J33" i="2"/>
  <c r="AV95" i="1" s="1"/>
  <c r="AT95" i="1" s="1"/>
  <c r="J33" i="4"/>
  <c r="AV97" i="1"/>
  <c r="AT97" i="1"/>
  <c r="BD94" i="1"/>
  <c r="W33" i="1" s="1"/>
  <c r="BC94" i="1"/>
  <c r="AY94" i="1"/>
  <c r="F33" i="3"/>
  <c r="AZ96" i="1" s="1"/>
  <c r="F33" i="5"/>
  <c r="AZ98" i="1"/>
  <c r="J33" i="6"/>
  <c r="AV99" i="1" s="1"/>
  <c r="AT99" i="1" s="1"/>
  <c r="BA94" i="1"/>
  <c r="W30" i="1"/>
  <c r="F33" i="2"/>
  <c r="AZ95" i="1"/>
  <c r="F33" i="4"/>
  <c r="AZ97" i="1"/>
  <c r="BB94" i="1"/>
  <c r="W31" i="1"/>
  <c r="J33" i="3"/>
  <c r="AV96" i="1"/>
  <c r="AT96" i="1" s="1"/>
  <c r="J33" i="5"/>
  <c r="AV98" i="1"/>
  <c r="AT98" i="1"/>
  <c r="F33" i="6"/>
  <c r="AZ99" i="1"/>
  <c r="BK122" i="5" l="1"/>
  <c r="J122" i="5"/>
  <c r="J96" i="5" s="1"/>
  <c r="BK126" i="4"/>
  <c r="J126" i="4" s="1"/>
  <c r="J96" i="4" s="1"/>
  <c r="BK122" i="6"/>
  <c r="J122" i="6" s="1"/>
  <c r="J30" i="6" s="1"/>
  <c r="AG99" i="1" s="1"/>
  <c r="BK123" i="3"/>
  <c r="J123" i="3"/>
  <c r="J96" i="3" s="1"/>
  <c r="BK122" i="2"/>
  <c r="J122" i="2" s="1"/>
  <c r="J96" i="2" s="1"/>
  <c r="AU94" i="1"/>
  <c r="W32" i="1"/>
  <c r="AZ94" i="1"/>
  <c r="W29" i="1"/>
  <c r="AX94" i="1"/>
  <c r="AW94" i="1"/>
  <c r="AK30" i="1"/>
  <c r="J39" i="6" l="1"/>
  <c r="J96" i="6"/>
  <c r="AN99" i="1"/>
  <c r="J30" i="3"/>
  <c r="AG96" i="1" s="1"/>
  <c r="J30" i="4"/>
  <c r="AG97" i="1"/>
  <c r="AN97" i="1"/>
  <c r="J30" i="5"/>
  <c r="AG98" i="1"/>
  <c r="J30" i="2"/>
  <c r="AG95" i="1"/>
  <c r="AN95" i="1" s="1"/>
  <c r="AV94" i="1"/>
  <c r="AK29" i="1"/>
  <c r="J39" i="3" l="1"/>
  <c r="J39" i="2"/>
  <c r="J39" i="5"/>
  <c r="J39" i="4"/>
  <c r="AN96" i="1"/>
  <c r="AN98" i="1"/>
  <c r="AG94" i="1"/>
  <c r="AN94" i="1" s="1"/>
  <c r="AK26" i="1"/>
  <c r="AT94" i="1"/>
  <c r="AK35" i="1" l="1"/>
</calcChain>
</file>

<file path=xl/sharedStrings.xml><?xml version="1.0" encoding="utf-8"?>
<sst xmlns="http://schemas.openxmlformats.org/spreadsheetml/2006/main" count="4256" uniqueCount="590">
  <si>
    <t>Export Komplet</t>
  </si>
  <si>
    <t/>
  </si>
  <si>
    <t>2.0</t>
  </si>
  <si>
    <t>ZAMOK</t>
  </si>
  <si>
    <t>False</t>
  </si>
  <si>
    <t>{c8643f33-fc96-4334-92ec-212e91fd8175}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</si>
  <si>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</si>
  <si>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</si>
  <si>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</si>
  <si>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</si>
  <si>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</si>
  <si>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</si>
  <si>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</si>
  <si>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</si>
  <si>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05/2023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</si>
  <si>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</si>
  <si>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</si>
  <si>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MINIHŘIŠTĚ S UMĚLÝM POVRCHEM V TENISOVÉM AREÁLU NA UL. SPORTOVNÍ</t>
  </si>
  <si>
    <t>KSO:</t>
  </si>
  <si>
    <t>CC-CZ:</t>
  </si>
  <si>
    <t>Místo:</t>
  </si>
  <si>
    <t>Karviná</t>
  </si>
  <si>
    <t>Datum:</t>
  </si>
  <si>
    <t>16. 7. 2024</t>
  </si>
  <si>
    <t>Zadavatel:</t>
  </si>
  <si>
    <t>IČ:</t>
  </si>
  <si>
    <t>00297534</t>
  </si>
  <si>
    <t>Statutární město Karviná</t>
  </si>
  <si>
    <t>DIČ:</t>
  </si>
  <si>
    <t>CZ00297534</t>
  </si>
  <si>
    <t>Uchazeč:</t>
  </si>
  <si>
    <t>Vyplň údaj</t>
  </si>
  <si>
    <t>Projektant:</t>
  </si>
  <si>
    <t>87696754</t>
  </si>
  <si>
    <t>Ing. Marek Papoušek</t>
  </si>
  <si>
    <t>CZ7601245564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</si>
  <si>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</si>
  <si>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</si>
  <si>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</si>
  <si>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</si>
  <si>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</si>
  <si>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</si>
  <si>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</si>
  <si>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</si>
  <si>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</si>
  <si>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</si>
  <si>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</si>
  <si>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</si>
  <si>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</si>
  <si>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</si>
  <si>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</si>
  <si>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</si>
  <si>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</si>
  <si>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</si>
  <si>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</si>
  <si>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</si>
  <si>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</si>
  <si>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</si>
  <si>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</si>
  <si>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</si>
  <si>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</si>
  <si>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</si>
  <si>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</si>
  <si>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</si>
  <si>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</si>
  <si>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</si>
  <si>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</si>
  <si>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</si>
  <si>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</si>
  <si>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</si>
  <si>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</si>
  <si>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</si>
  <si>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</si>
  <si>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</si>
  <si>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</si>
  <si>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</si>
  <si>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</si>
  <si>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</si>
  <si>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</si>
  <si>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</si>
  <si>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</si>
  <si>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</si>
  <si>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</si>
  <si>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</si>
  <si>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</si>
  <si>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</si>
  <si>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PŘÍPRAVA ÚZEMÍ</t>
  </si>
  <si>
    <t>STA</t>
  </si>
  <si>
    <t>1</t>
  </si>
  <si>
    <t>{cb4fc8ac-c0a0-420b-a810-88fe17d91d02}</t>
  </si>
  <si>
    <t>2</t>
  </si>
  <si>
    <t>01</t>
  </si>
  <si>
    <t>HŘIŠTĚ NA MINITENIS</t>
  </si>
  <si>
    <t>{13f6e99c-0b11-46d1-8ca5-0445be1959aa}</t>
  </si>
  <si>
    <t>02</t>
  </si>
  <si>
    <t>OPLOCENÍ HRACÍ PLOCHY</t>
  </si>
  <si>
    <t>{94950c3d-292b-4185-a1dd-15331a5551a4}</t>
  </si>
  <si>
    <t>03</t>
  </si>
  <si>
    <t>BOURÁNÍ OBJEKTU SKLADU</t>
  </si>
  <si>
    <t>{50e092d9-d404-42b1-8437-33a3e9bc71fc}</t>
  </si>
  <si>
    <t>04</t>
  </si>
  <si>
    <t>VEDLEJŠÍ ROZPOČTOVÉ NÁKLADY</t>
  </si>
  <si>
    <t>{ba8f1103-d368-427e-bab0-d77fbd74dbdf}</t>
  </si>
  <si>
    <t>KRYCÍ LIST SOUPISU PRACÍ</t>
  </si>
  <si>
    <t>Objekt:</t>
  </si>
  <si>
    <t>00 - PŘÍPRAVA ÚZEMÍ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</si>
  <si>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</si>
  <si>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</si>
  <si>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</si>
  <si>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</si>
  <si>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</si>
  <si>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</si>
  <si>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</si>
  <si>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</si>
  <si>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</si>
  <si>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</si>
  <si>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</si>
  <si>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</si>
  <si>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</si>
  <si>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</si>
  <si>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</si>
  <si>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</si>
  <si>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</si>
  <si>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</si>
  <si>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</si>
  <si>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</si>
  <si>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</si>
  <si>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</si>
  <si>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</si>
  <si>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</si>
  <si>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</si>
  <si>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</si>
  <si>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</si>
  <si>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</si>
  <si>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</si>
  <si>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</si>
  <si>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</si>
  <si>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</si>
  <si>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4</t>
  </si>
  <si>
    <t>1989122244</t>
  </si>
  <si>
    <t>VV</t>
  </si>
  <si>
    <t>25,0</t>
  </si>
  <si>
    <t>A,B,C.3,D.2 - stávající keř</t>
  </si>
  <si>
    <t>113154114</t>
  </si>
  <si>
    <t>Frézování živičného krytu tl 100 mm pruh š 0,5 m pl do 500 m2 bez překážek v trase</t>
  </si>
  <si>
    <t>-1822799013</t>
  </si>
  <si>
    <t>117,0</t>
  </si>
  <si>
    <t>B,C.3,D.2 - frézování betonu na požadovaný sklon pláně, průměrně 100mm</t>
  </si>
  <si>
    <t>(18,0+3,0)*0,50</t>
  </si>
  <si>
    <t>B,C.3,D.2 - frézování betonu pro uložení obrub a hloubení patek oplocení, průměrně 100mm</t>
  </si>
  <si>
    <t>Součet</t>
  </si>
  <si>
    <t>3</t>
  </si>
  <si>
    <t>162251101</t>
  </si>
  <si>
    <t>Vodorovné přemístění do 20 m výkopku/sypaniny z horniny třídy těžitelnosti I skupiny 1 až 3</t>
  </si>
  <si>
    <t>m3</t>
  </si>
  <si>
    <t>-1737445501</t>
  </si>
  <si>
    <t>131251102</t>
  </si>
  <si>
    <t>Hloubení jam nezapažených v hornině třídy těžitelnosti I skupiny 3 objem do 50 m3 strojně</t>
  </si>
  <si>
    <t>1308865252</t>
  </si>
  <si>
    <t>157,0*0,20</t>
  </si>
  <si>
    <t>A,B,C.3,D.3 - hloubení mimo stávající beton. plochu, odstranění zeminy - uložení beton. recyklátu</t>
  </si>
  <si>
    <t>5</t>
  </si>
  <si>
    <t>162751113</t>
  </si>
  <si>
    <t>Vodorovné přemístění přes 5 000 do 6000 m výkopku/sypaniny z horniny třídy těžitelnosti I skupiny 1 až 3</t>
  </si>
  <si>
    <t>1824371639</t>
  </si>
  <si>
    <t>6</t>
  </si>
  <si>
    <t>181006112</t>
  </si>
  <si>
    <t>Rozprostření zemint l vrstvy do 0,15 m schopných zúrodnění v rovině a sklonu do 1:5</t>
  </si>
  <si>
    <t>1924067545</t>
  </si>
  <si>
    <t>31,0</t>
  </si>
  <si>
    <t>A,B,C.3,D.3,D.11-rekultivační práce</t>
  </si>
  <si>
    <t>7</t>
  </si>
  <si>
    <t>183403161</t>
  </si>
  <si>
    <t>Obdělání půdy válením v rovině a svahu do 1:5</t>
  </si>
  <si>
    <t>-1175252891</t>
  </si>
  <si>
    <t>8</t>
  </si>
  <si>
    <t>181411131</t>
  </si>
  <si>
    <t>Založení parkového trávníku výsevem pl do 1000 m2 v rovině a ve svahu do 1:5</t>
  </si>
  <si>
    <t>-1211247985</t>
  </si>
  <si>
    <t>9</t>
  </si>
  <si>
    <t>M</t>
  </si>
  <si>
    <t>00572410</t>
  </si>
  <si>
    <t>osivo směs travní parková</t>
  </si>
  <si>
    <t>kg</t>
  </si>
  <si>
    <t>1250479901</t>
  </si>
  <si>
    <t>31*0,025 'Přepočtené koeficientem množství</t>
  </si>
  <si>
    <t>Zakládání</t>
  </si>
  <si>
    <t>10</t>
  </si>
  <si>
    <t>291111114</t>
  </si>
  <si>
    <t>Podklad pro zpevněné plochy z betonového recyklátu</t>
  </si>
  <si>
    <t>-856991785</t>
  </si>
  <si>
    <t>127,50*0,10</t>
  </si>
  <si>
    <t>B,C.3,D.2 - přesun odfrézovaného betonu na plochu hřiště mimo stávající beton avšak na plochu budovaného hřiště</t>
  </si>
  <si>
    <t>Úpravy povrchů, podlahy a osazování výplní</t>
  </si>
  <si>
    <t>11</t>
  </si>
  <si>
    <t>622131121</t>
  </si>
  <si>
    <t>Penetrační nátěr vnějších stěn nanášený ručně</t>
  </si>
  <si>
    <t>-938191606</t>
  </si>
  <si>
    <t>16,60*2,0</t>
  </si>
  <si>
    <t>oprava tenis. stěny ze strany budovaného hřiště</t>
  </si>
  <si>
    <t>622331141</t>
  </si>
  <si>
    <t>Cementová omítka štuková dvouvrstvá vnějších stěn nanášená ručně</t>
  </si>
  <si>
    <t>676901426</t>
  </si>
  <si>
    <t>Ostatní konstrukce a práce, bourání</t>
  </si>
  <si>
    <t>13</t>
  </si>
  <si>
    <t>965042141</t>
  </si>
  <si>
    <t>Bourání podkladů pod dlažby nebo mazanin betonových nebo z litého asfaltu tl do 100 mm pl přes 4 m2</t>
  </si>
  <si>
    <t>2024340861</t>
  </si>
  <si>
    <t>117,0*0,030</t>
  </si>
  <si>
    <t>B,C.3,D.2 - stržení litého asfaltu</t>
  </si>
  <si>
    <t>14</t>
  </si>
  <si>
    <t>966008211</t>
  </si>
  <si>
    <t>Bourání odvodňovacího žlabu z betonových příkopových tvárnic š do 500 mm</t>
  </si>
  <si>
    <t>m</t>
  </si>
  <si>
    <t>-341286528</t>
  </si>
  <si>
    <t>9,60+12,40</t>
  </si>
  <si>
    <t>A,B,C.3,D.2 - stávající betonový žlab</t>
  </si>
  <si>
    <t>15</t>
  </si>
  <si>
    <t>966049831</t>
  </si>
  <si>
    <t>Rozebrání prefabrikovaných plotových desek betonových</t>
  </si>
  <si>
    <t>kus</t>
  </si>
  <si>
    <t>-2073160988</t>
  </si>
  <si>
    <t>6*4</t>
  </si>
  <si>
    <t>A,B,C.3,D.2 - snížení stávajícího betonového plotu odebráním 4 desek nad sebou a odřezáním části ocelových sloupků</t>
  </si>
  <si>
    <t>16</t>
  </si>
  <si>
    <t>966071711</t>
  </si>
  <si>
    <t>Bourání sloupků a vzpěr plotových ocelových do 2,5 m zabetonovaných</t>
  </si>
  <si>
    <t>-58472710</t>
  </si>
  <si>
    <t>A,B,C.3,D.2 -odřezání části ocelových sloupků stávajícího betonového plotu</t>
  </si>
  <si>
    <t>A,B,C.3,D.2 - sloupky z ocelového plotu (na straně garáží)</t>
  </si>
  <si>
    <t>17</t>
  </si>
  <si>
    <t>966072826</t>
  </si>
  <si>
    <t>Rozebrání oplocení z vlnitého nebo profilového plechu hmotnosti přes 70 kg</t>
  </si>
  <si>
    <t>-2026336408</t>
  </si>
  <si>
    <t>17,0+3,90</t>
  </si>
  <si>
    <t>18</t>
  </si>
  <si>
    <t>966073812</t>
  </si>
  <si>
    <t>Rozebrání vrat a vrátek k oplocení pl přes 6 do 10 m2</t>
  </si>
  <si>
    <t>-325789078</t>
  </si>
  <si>
    <t>1,0</t>
  </si>
  <si>
    <t>A,B,C.3,D.2 - brána na straně u garáží</t>
  </si>
  <si>
    <t>19</t>
  </si>
  <si>
    <t>978035123</t>
  </si>
  <si>
    <t>Odstranění tenkovrstvé omítky tl přes 2 mm odsekáním v rozsahu přes 10 do 30 %</t>
  </si>
  <si>
    <t>667042286</t>
  </si>
  <si>
    <t>997</t>
  </si>
  <si>
    <t>Přesun sutě</t>
  </si>
  <si>
    <t>20</t>
  </si>
  <si>
    <t>997002511</t>
  </si>
  <si>
    <t>Vodorovné přemístění suti a vybouraných hmot bez naložení ale se složením a urovnáním do 1 km</t>
  </si>
  <si>
    <t>t</t>
  </si>
  <si>
    <t>-758058847</t>
  </si>
  <si>
    <t>19,488</t>
  </si>
  <si>
    <t>997002519</t>
  </si>
  <si>
    <t>Příplatek ZKD 1 km přemístění suti a vybouraných hmot</t>
  </si>
  <si>
    <t>-677930074</t>
  </si>
  <si>
    <t>celkem 6km</t>
  </si>
  <si>
    <t>19,488*5 'Přepočtené koeficientem množství</t>
  </si>
  <si>
    <t>22</t>
  </si>
  <si>
    <t>997013602</t>
  </si>
  <si>
    <t>Poplatek za uložení na skládce (skládkovné) stavebního odpadu železobetonového kód odpadu 17 01 01</t>
  </si>
  <si>
    <t>-444457982</t>
  </si>
  <si>
    <t>2,112+5,50</t>
  </si>
  <si>
    <t>desky oplocení + žlaby</t>
  </si>
  <si>
    <t>23</t>
  </si>
  <si>
    <t>997013645</t>
  </si>
  <si>
    <t>Poplatek za uložení na skládce (skládkovné) odpadu asfaltového bez dehtu kód odpadu 17 03 02</t>
  </si>
  <si>
    <t>-271415092</t>
  </si>
  <si>
    <t>7,72</t>
  </si>
  <si>
    <t>24</t>
  </si>
  <si>
    <t>997013873</t>
  </si>
  <si>
    <t>Poplatek za uložení stavebního odpadu na recyklační skládce (skládkovné) zeminy a kamení zatříděného do Katalogu odpadů pod kódem 17 05 04</t>
  </si>
  <si>
    <t>-1512541754</t>
  </si>
  <si>
    <t>157,0*0,20*1,60</t>
  </si>
  <si>
    <t>01 - HŘIŠTĚ NA MINITENIS</t>
  </si>
  <si>
    <t xml:space="preserve">    5 - Komunikace pozemní</t>
  </si>
  <si>
    <t xml:space="preserve">    998 - Přesun hmot</t>
  </si>
  <si>
    <t>PSV - Práce a dodávky PSV</t>
  </si>
  <si>
    <t xml:space="preserve">    799 - Sportovní vybavení</t>
  </si>
  <si>
    <t>181951112</t>
  </si>
  <si>
    <t>Úprava pláně v hornině třídy těžitelnosti I skupiny 1 až 3 se zhutněním strojně</t>
  </si>
  <si>
    <t>-1448562373</t>
  </si>
  <si>
    <t>315,0</t>
  </si>
  <si>
    <t>A,B,C.3,D.3</t>
  </si>
  <si>
    <t>Komunikace pozemní</t>
  </si>
  <si>
    <t>573211108</t>
  </si>
  <si>
    <t>Postřik živičný spojovací z asfaltu v množství 0,40 kg/m2</t>
  </si>
  <si>
    <t>-1536825450</t>
  </si>
  <si>
    <t>291,60</t>
  </si>
  <si>
    <t>A,B,C.3,D.3,D.6</t>
  </si>
  <si>
    <t>577133111</t>
  </si>
  <si>
    <t>Asfaltový beton vrstva obrusná ACO 8 (ABJ) tl 40 mm š do 3 m z nemodifikovaného asfaltu</t>
  </si>
  <si>
    <t>291457698</t>
  </si>
  <si>
    <t>A,B,C.3,D.3,D.6 - hřiště</t>
  </si>
  <si>
    <t>18,20*0,50</t>
  </si>
  <si>
    <t>napojení hřiště na plochu parkoviště</t>
  </si>
  <si>
    <t>565135111</t>
  </si>
  <si>
    <t>Asfaltový beton vrstva podkladní ACP 16 (obalované kamenivo OKS) tl 50 mm š do 3 m</t>
  </si>
  <si>
    <t>1339293904</t>
  </si>
  <si>
    <t>579221221</t>
  </si>
  <si>
    <t>Strojně litý pryžový povrch 1-vrstvý tl 10 mm 1 základní barva s impregnací na asfalt přes 300 m2</t>
  </si>
  <si>
    <t>708796093</t>
  </si>
  <si>
    <t>579291111</t>
  </si>
  <si>
    <t>Lajnování venkovního litého pryžového povrchu elastickým lakem v různé barevnosti</t>
  </si>
  <si>
    <t>-162669285</t>
  </si>
  <si>
    <t>49,40</t>
  </si>
  <si>
    <t>D.10 - minitenis</t>
  </si>
  <si>
    <t>61,0</t>
  </si>
  <si>
    <t>D.10 - streetball</t>
  </si>
  <si>
    <t>916231213</t>
  </si>
  <si>
    <t>Osazení chodníkového obrubníku betonového stojatého s boční opěrou do lože z betonu prostého</t>
  </si>
  <si>
    <t>-816724943</t>
  </si>
  <si>
    <t>52,50</t>
  </si>
  <si>
    <t>59217018</t>
  </si>
  <si>
    <t>obrubník betonový chodníkový 1000x80x200mm</t>
  </si>
  <si>
    <t>320095828</t>
  </si>
  <si>
    <t>52,5*1,02 'Přepočtené koeficientem množství</t>
  </si>
  <si>
    <t>916991121</t>
  </si>
  <si>
    <t>Lože pod obrubníky, krajníky nebo obruby z dlažebních kostek z betonu prostého</t>
  </si>
  <si>
    <t>1621167423</t>
  </si>
  <si>
    <t>52,50*0,25*0,25</t>
  </si>
  <si>
    <t>A,B,C.3,D.3,D.6 - obruby</t>
  </si>
  <si>
    <t>17,30*0,25*0,25</t>
  </si>
  <si>
    <t>A,B,C.3,D.3,D.5 - žlaby</t>
  </si>
  <si>
    <t>935113211</t>
  </si>
  <si>
    <t>Osazení odvodňovacího betonového žlabu s krycím roštem šířky do 200 mm</t>
  </si>
  <si>
    <t>-1369175073</t>
  </si>
  <si>
    <t>17,0</t>
  </si>
  <si>
    <t>A,B,C.3,D.3,D.5</t>
  </si>
  <si>
    <t>59227210</t>
  </si>
  <si>
    <t>žlab odvodňovací z polymerbetonu bez spádu s můstkovým roštem Pz š 100mm a spodním odtokem DN 100</t>
  </si>
  <si>
    <t>-1872388832</t>
  </si>
  <si>
    <t>935923216</t>
  </si>
  <si>
    <t>Osazení vpusti pro odvodňovací žlab betonový nebo polymerbetonový s krycím roštem šířky do 200 mm</t>
  </si>
  <si>
    <t>85017298</t>
  </si>
  <si>
    <t>59223170</t>
  </si>
  <si>
    <t>vpusť odtoková polymerbetonová včetně kalového koše a můstkového roštu Pz š 100mm</t>
  </si>
  <si>
    <t>1861842064</t>
  </si>
  <si>
    <t>936124114</t>
  </si>
  <si>
    <t>Montáž lavičky stabilní volně postavené na pevný podklad</t>
  </si>
  <si>
    <t>-1319447927</t>
  </si>
  <si>
    <t>2,0</t>
  </si>
  <si>
    <t>A,B</t>
  </si>
  <si>
    <t>74910116</t>
  </si>
  <si>
    <t>lavička s opěradlem (nekotvená) 1500x580x850mm konstrukce-vymývaný beton, sedák-recyklovaný plast</t>
  </si>
  <si>
    <t>-1226915874</t>
  </si>
  <si>
    <t>998</t>
  </si>
  <si>
    <t>Přesun hmot</t>
  </si>
  <si>
    <t>998222012</t>
  </si>
  <si>
    <t>Přesun hmot pro tělovýchovné plochy</t>
  </si>
  <si>
    <t>1438923079</t>
  </si>
  <si>
    <t>4,492</t>
  </si>
  <si>
    <t>998225111</t>
  </si>
  <si>
    <t>Přesun hmot pro pozemní komunikace s krytem z kamene, monolitickým betonovým nebo živičným</t>
  </si>
  <si>
    <t>1157634117</t>
  </si>
  <si>
    <t>PSV</t>
  </si>
  <si>
    <t>Práce a dodávky PSV</t>
  </si>
  <si>
    <t>799</t>
  </si>
  <si>
    <t>Sportovní vybavení</t>
  </si>
  <si>
    <t>767000004</t>
  </si>
  <si>
    <t>D+M Sloupky na minitenis, Zn, do pouzder, vč. 2ks pouzder+víček, síť</t>
  </si>
  <si>
    <t>kpl.</t>
  </si>
  <si>
    <t>-1006034926</t>
  </si>
  <si>
    <t>A,B,C.3,D.2,D.3,D.4,D.16</t>
  </si>
  <si>
    <t>767000005</t>
  </si>
  <si>
    <t>D+m kce na streetbal, Zn, exteriér, na beton. patku, vysazení 1,60m vč. deska 1200x900mm, obroučky, síťky</t>
  </si>
  <si>
    <t>ks</t>
  </si>
  <si>
    <t>861556392</t>
  </si>
  <si>
    <t>A,B,C.3,D.3,D.4,D.9</t>
  </si>
  <si>
    <t>02 - OPLOCENÍ HRACÍ PLOCHY</t>
  </si>
  <si>
    <t xml:space="preserve">    3 - Svislé a kompletní konstrukce</t>
  </si>
  <si>
    <t xml:space="preserve">    767 - Konstrukce zámečnické</t>
  </si>
  <si>
    <t>133212811</t>
  </si>
  <si>
    <t>Hloubení nezapažených šachet v hornině třídy těžitelnosti I skupiny 3 plocha výkopu do 4 m2 ručně</t>
  </si>
  <si>
    <t>1400367328</t>
  </si>
  <si>
    <t>(0,50*0,50*1,0)*16</t>
  </si>
  <si>
    <t>(0,40*0,40*0,90)*6</t>
  </si>
  <si>
    <t>A,B,C.3,D.3,D.4,D.8,D.9 - oplocení</t>
  </si>
  <si>
    <t>(0,50*0,50*1,0)*2</t>
  </si>
  <si>
    <t>A,B,C.3,D.3,D.4 - vybavení minitenis</t>
  </si>
  <si>
    <t>(1,0*1,0*1,0)*1</t>
  </si>
  <si>
    <t>A,B,C.3,D.3,D.4,D.8,D.9 - vybavení streetbal</t>
  </si>
  <si>
    <t>1800022800</t>
  </si>
  <si>
    <t>275313611</t>
  </si>
  <si>
    <t>Základové patky z betonu tř. C 16/20</t>
  </si>
  <si>
    <t>249829028</t>
  </si>
  <si>
    <t>14550154</t>
  </si>
  <si>
    <t>profil ocelový svařovaný jakost S235 průřez obdelníkový 60x40x3mm</t>
  </si>
  <si>
    <t>2030513957</t>
  </si>
  <si>
    <t>P</t>
  </si>
  <si>
    <t>Poznámka k položce:_x000D_
4,383kg/m</t>
  </si>
  <si>
    <t>14*5,0*4,383/1000</t>
  </si>
  <si>
    <t>A,B,C.3,D.4,D.8,D.9 - sloupky d. 5,0m, 02.1</t>
  </si>
  <si>
    <t>6*1,80*4,383/1000</t>
  </si>
  <si>
    <t>A,B,C.3,D.4,D.8,D.9 - sloupky d. 1,80m, 02.2</t>
  </si>
  <si>
    <t>7*1,05*4,383/1000</t>
  </si>
  <si>
    <t>A,B,C.3,D.4,D.8,D.9 - sloupky d. 1,80m (na tenis. stěnu), 02.3</t>
  </si>
  <si>
    <t>13010312</t>
  </si>
  <si>
    <t>tyč ocelová plochá jakost S235JR (11 375) 150x5mm</t>
  </si>
  <si>
    <t>1991253796</t>
  </si>
  <si>
    <t>Poznámka k položce:_x000D_
5,89kg/m</t>
  </si>
  <si>
    <t>7*0,15*5,89/1000</t>
  </si>
  <si>
    <t>A,B,C.3,D.3,D.8,D.9 - plotny pro kotvení sloupků na tenis. stěnu, 02.3</t>
  </si>
  <si>
    <t>Svislé a kompletní konstrukce</t>
  </si>
  <si>
    <t>348171141</t>
  </si>
  <si>
    <t>Montáž panelového svařovaného oplocení v do 1,0 m</t>
  </si>
  <si>
    <t>951432002</t>
  </si>
  <si>
    <t>15,67+15,36</t>
  </si>
  <si>
    <t>A,B,C.3,D.3,D.8,D.9 - 02.2, 02.3</t>
  </si>
  <si>
    <t>55342410</t>
  </si>
  <si>
    <t>plotový panel svařovaný v 0,5-1,0m š do 2,5m průměru drátu 2x6mm vodorovně, 5mm svisle, oka 50x200mm s povrchová úprava PZ komaxit</t>
  </si>
  <si>
    <t>-386292991</t>
  </si>
  <si>
    <t>6+6</t>
  </si>
  <si>
    <t>348171146</t>
  </si>
  <si>
    <t>Montáž panelového svařovaného oplocení v přes 1,5 do 2,0 m</t>
  </si>
  <si>
    <t>-1364935695</t>
  </si>
  <si>
    <t>18,23+16,42+2,56</t>
  </si>
  <si>
    <t>A,B,C.3,D.3,D.8,D.9 - 02.1</t>
  </si>
  <si>
    <t>55342412</t>
  </si>
  <si>
    <t>plotový panel svařovaný v 1,5-2,0m š do 2,5m  průměru drátu 2x6mm vodorovně, 5mm svisle, oka 50x200mm s povrchová úprava PZ komaxit</t>
  </si>
  <si>
    <t>-1819037621</t>
  </si>
  <si>
    <t>348101120</t>
  </si>
  <si>
    <t>Osazení vrat nebo vrátek k oplocení na sloupky zděné, kovové nebo betonové pl přes 2 do 4 m2</t>
  </si>
  <si>
    <t>115035618</t>
  </si>
  <si>
    <t>A,B,C.3,D.3,D.4</t>
  </si>
  <si>
    <t>55342335</t>
  </si>
  <si>
    <t>branka plotová jednokřídlá Pz s PVC vrstvou 1000x2030mm</t>
  </si>
  <si>
    <t>617522550</t>
  </si>
  <si>
    <t>348172214</t>
  </si>
  <si>
    <t>Montáž vjezdových bran samonosných dvoukřídlových pl přes 5 m2 do 10 m2</t>
  </si>
  <si>
    <t>-790807013</t>
  </si>
  <si>
    <t>55342347</t>
  </si>
  <si>
    <t>brána plotová dvoukřídlá Pz 2500x2250mm komaxit, vč. 2 sloupků</t>
  </si>
  <si>
    <t>2080979771</t>
  </si>
  <si>
    <t>348401140</t>
  </si>
  <si>
    <t>Montáž oplocení ze strojového pletiva s napínacími dráty v přes 2,0 do 4,0 m</t>
  </si>
  <si>
    <t>2081789561</t>
  </si>
  <si>
    <t>A,B,C.3,D.3,D.4,D.8,D.9 - 02.1</t>
  </si>
  <si>
    <t>145045004</t>
  </si>
  <si>
    <t>Tkaná síť, PP, oko 45/45/4mm, bezuzlová</t>
  </si>
  <si>
    <t>1493547441</t>
  </si>
  <si>
    <t>(18,23+16,42+2,56)*2,15</t>
  </si>
  <si>
    <t>628613611</t>
  </si>
  <si>
    <t>Žárové zinkování ponorem dílů ocelových konstrukcí hmotnosti do 100 kg</t>
  </si>
  <si>
    <t>-28798414</t>
  </si>
  <si>
    <t>14*5,0*4,383</t>
  </si>
  <si>
    <t>6*1,80*4,383</t>
  </si>
  <si>
    <t>7*1,05*4,383</t>
  </si>
  <si>
    <t>628613612</t>
  </si>
  <si>
    <t>Komaxit (prášková barva) dílů ocelových konstrukcí hmotnosti do 100 kg</t>
  </si>
  <si>
    <t>-1395193980</t>
  </si>
  <si>
    <t>16*5,0*2*(0,060+0,040)</t>
  </si>
  <si>
    <t>6*1,80*2*(0,060+0,040)</t>
  </si>
  <si>
    <t>7*1,05*2*(0,060+0,040)</t>
  </si>
  <si>
    <t>7*0,15*2*0,15</t>
  </si>
  <si>
    <t>953943123</t>
  </si>
  <si>
    <t>Osazování výrobků přes 5 do 15 kg/kus do betonu</t>
  </si>
  <si>
    <t>180564762</t>
  </si>
  <si>
    <t>953943124</t>
  </si>
  <si>
    <t>Osazování výrobků přes 15 do 30 kg/kus do betonu</t>
  </si>
  <si>
    <t>-1962174736</t>
  </si>
  <si>
    <t>997221873</t>
  </si>
  <si>
    <t>Poplatek za uložení na recyklační skládce (skládkovné) stavebního odpadu zeminy a kamení zatříděného do Katalogu odpadů pod kódem 17 05 04</t>
  </si>
  <si>
    <t>-317277861</t>
  </si>
  <si>
    <t>11,56*1,60</t>
  </si>
  <si>
    <t>998232111</t>
  </si>
  <si>
    <t>Přesun hmot pro oplocení zděné z cihel nebo tvárnic v přes 3 do 10 m</t>
  </si>
  <si>
    <t>-1072355194</t>
  </si>
  <si>
    <t>767</t>
  </si>
  <si>
    <t>Konstrukce zámečnické</t>
  </si>
  <si>
    <t>767995105</t>
  </si>
  <si>
    <t>Výroba a montáž kov. atyp. konstrukcí jednotlivě do 50kg</t>
  </si>
  <si>
    <t>1761017550</t>
  </si>
  <si>
    <t>03 - BOURÁNÍ OBJEKTU SKLADU</t>
  </si>
  <si>
    <t xml:space="preserve">    712 - Povlakové krytiny</t>
  </si>
  <si>
    <t xml:space="preserve">    764 - Konstrukce klempířské</t>
  </si>
  <si>
    <t>962032253</t>
  </si>
  <si>
    <t>Bourání zdiva z tvárnic betonových na jakoukoli maltu do 1 m3</t>
  </si>
  <si>
    <t>-638002725</t>
  </si>
  <si>
    <t>(6,0*(2,62+2,92)/2-0,75*1,96-1,35*1,50)*0,30</t>
  </si>
  <si>
    <t>D.2.2 - Z strana</t>
  </si>
  <si>
    <t>(6,0*(2,62+2,92)/2)*0,30</t>
  </si>
  <si>
    <t>D.2.2 - V strana</t>
  </si>
  <si>
    <t>(7,10*0,819-2,90*0,30*2)*0,30</t>
  </si>
  <si>
    <t>D.2.2 - J strana</t>
  </si>
  <si>
    <t>(7,10*2,65-2,50*2,0-1,03*0,90)*0,30</t>
  </si>
  <si>
    <t>D.2.2 - S strana</t>
  </si>
  <si>
    <t>(5,40*2,80-1,60*1,96)*0,30</t>
  </si>
  <si>
    <t>D.2.2 - vnitřní příčka</t>
  </si>
  <si>
    <t>963051113</t>
  </si>
  <si>
    <t>Bourání ŽB stropů deskových tl přes 80 mm</t>
  </si>
  <si>
    <t>-1245642752</t>
  </si>
  <si>
    <t>7,10*6,0*0,15</t>
  </si>
  <si>
    <t>A,B,C.3,D.2.2</t>
  </si>
  <si>
    <t>1493976338</t>
  </si>
  <si>
    <t>7,10*6,0*0,10</t>
  </si>
  <si>
    <t>D.2.2 - podlaha</t>
  </si>
  <si>
    <t>532700043</t>
  </si>
  <si>
    <t>802345719</t>
  </si>
  <si>
    <t>60,43*5 'Přepočtené koeficientem množství</t>
  </si>
  <si>
    <t>997013601</t>
  </si>
  <si>
    <t>Poplatek za uložení na skládce (skládkovné) stavebního odpadu betonového kód odpadu 17 01 01</t>
  </si>
  <si>
    <t>-195519057</t>
  </si>
  <si>
    <t>50,550</t>
  </si>
  <si>
    <t>1032788946</t>
  </si>
  <si>
    <t>0,462</t>
  </si>
  <si>
    <t>997013804</t>
  </si>
  <si>
    <t>Poplatek za uložení na skládce (skládkovné) stavebního odpadu ze skla kód odpadu 17 02 02</t>
  </si>
  <si>
    <t>-1396224331</t>
  </si>
  <si>
    <t>0,12</t>
  </si>
  <si>
    <t>712</t>
  </si>
  <si>
    <t>Povlakové krytiny</t>
  </si>
  <si>
    <t>712340832</t>
  </si>
  <si>
    <t>Odstranění povlakové krytiny střech do 10° z pásů NAIP přitavených v plné ploše dvouvrstvé</t>
  </si>
  <si>
    <t>1515448107</t>
  </si>
  <si>
    <t>7,0*6,0</t>
  </si>
  <si>
    <t>A,B,D.2.2</t>
  </si>
  <si>
    <t>764</t>
  </si>
  <si>
    <t>Konstrukce klempířské</t>
  </si>
  <si>
    <t>764002871</t>
  </si>
  <si>
    <t>Demontáž lemování zdí do suti</t>
  </si>
  <si>
    <t>-997081899</t>
  </si>
  <si>
    <t>(7,1+6,0)*2</t>
  </si>
  <si>
    <t>764204109</t>
  </si>
  <si>
    <t>Montáž oplechování horních ploch a atik bez rohů rš přes 400 do 800 mm</t>
  </si>
  <si>
    <t>313690386</t>
  </si>
  <si>
    <t>7,10</t>
  </si>
  <si>
    <t>13814183</t>
  </si>
  <si>
    <t>plech hladký Pz jakost EN 10143 tl 0,55mm tabule</t>
  </si>
  <si>
    <t>32</t>
  </si>
  <si>
    <t>-829591828</t>
  </si>
  <si>
    <t>Poznámka k položce:_x000D_
200g/m2</t>
  </si>
  <si>
    <t>7,10*0,60*0,20/1000</t>
  </si>
  <si>
    <t>04 - VEDLEJŠÍ ROZPOČTOVÉ NÁKLADY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</si>
  <si>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</si>
  <si>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</si>
  <si>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</si>
  <si>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</si>
  <si>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</si>
  <si>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</si>
  <si>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Práce a dodávky M</t>
  </si>
  <si>
    <t>46-M</t>
  </si>
  <si>
    <t>Zemní práce při extr.mont.pracích</t>
  </si>
  <si>
    <t>460010025</t>
  </si>
  <si>
    <t>Vytyčení trasy inženýrských sítí v zastavěném prostoru</t>
  </si>
  <si>
    <t>km</t>
  </si>
  <si>
    <t>64</t>
  </si>
  <si>
    <t>219958519</t>
  </si>
  <si>
    <t>0,20</t>
  </si>
  <si>
    <t>NN ČEZ</t>
  </si>
  <si>
    <t>STL PLYN GasNet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</si>
  <si>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</si>
  <si>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</si>
  <si>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</si>
  <si>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</si>
  <si>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</si>
  <si>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</si>
  <si>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</si>
  <si>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285049162</t>
  </si>
  <si>
    <t>012303000</t>
  </si>
  <si>
    <t>Geodetické práce po výstavbě</t>
  </si>
  <si>
    <t>-1591234521</t>
  </si>
  <si>
    <t>zaměření zpevněných ploch vč. oplocení + všech zbývajících objektů stavby</t>
  </si>
  <si>
    <t>013254000</t>
  </si>
  <si>
    <t>Dokumentace skutečného provedení stavby</t>
  </si>
  <si>
    <t>1617416736</t>
  </si>
  <si>
    <t>3x v tištěné podobě + elektronicky na CD</t>
  </si>
  <si>
    <t>VRN3</t>
  </si>
  <si>
    <t>Zařízení staveniště</t>
  </si>
  <si>
    <t>032103000</t>
  </si>
  <si>
    <t>Náklady na stavební buňku</t>
  </si>
  <si>
    <t>-395345089</t>
  </si>
  <si>
    <t>po celou dobu stavby, dovoz, pronájem, odvoz</t>
  </si>
  <si>
    <t>032803000</t>
  </si>
  <si>
    <t>Ostatní vybavení staveniště - mobiní WC</t>
  </si>
  <si>
    <t>532519393</t>
  </si>
  <si>
    <t>034103000</t>
  </si>
  <si>
    <t>Oplocení staveniště, v. min. 1,80m</t>
  </si>
  <si>
    <t>-1945311231</t>
  </si>
  <si>
    <t>20,0</t>
  </si>
  <si>
    <t>po celou dobu stavby - pronájem, dopravy, montáž, demontáž</t>
  </si>
  <si>
    <t>034503000</t>
  </si>
  <si>
    <t>Informační tabule na staveništi</t>
  </si>
  <si>
    <t>-1065098007</t>
  </si>
  <si>
    <t>min. velikost formát A0 (1189x841mm)</t>
  </si>
  <si>
    <t>VRN7</t>
  </si>
  <si>
    <t>Provozní vlivy</t>
  </si>
  <si>
    <t>073002000</t>
  </si>
  <si>
    <t>Ztížený pohyb vozidel v centrech měst</t>
  </si>
  <si>
    <t>750617181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</si>
</sst>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0" xfId="0"/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69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2"/>
      <c r="AL5" s="22"/>
      <c r="AM5" s="22"/>
      <c r="AN5" s="22"/>
      <c r="AO5" s="22"/>
      <c r="AP5" s="22"/>
      <c r="AQ5" s="22"/>
      <c r="AR5" s="20"/>
      <c r="BE5" s="266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1" t="s">
        <v>17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2"/>
      <c r="AL6" s="22"/>
      <c r="AM6" s="22"/>
      <c r="AN6" s="22"/>
      <c r="AO6" s="22"/>
      <c r="AP6" s="22"/>
      <c r="AQ6" s="22"/>
      <c r="AR6" s="20"/>
      <c r="BE6" s="267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7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6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7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6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26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7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31</v>
      </c>
      <c r="AO13" s="22"/>
      <c r="AP13" s="22"/>
      <c r="AQ13" s="22"/>
      <c r="AR13" s="20"/>
      <c r="BE13" s="267"/>
      <c r="BS13" s="17" t="s">
        <v>6</v>
      </c>
    </row>
    <row r="14" spans="1:74" ht="12.75">
      <c r="B14" s="21"/>
      <c r="C14" s="22"/>
      <c r="D14" s="22"/>
      <c r="E14" s="272" t="s">
        <v>31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26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7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26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267"/>
      <c r="BS17" s="17" t="s">
        <v>36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7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6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67"/>
      <c r="BS20" s="17" t="s">
        <v>36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7"/>
    </row>
    <row r="22" spans="1:71" s="1" customFormat="1" ht="12" customHeight="1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7"/>
    </row>
    <row r="23" spans="1:71" s="1" customFormat="1" ht="16.5" customHeight="1">
      <c r="B23" s="21"/>
      <c r="C23" s="22"/>
      <c r="D23" s="22"/>
      <c r="E23" s="274" t="s">
        <v>1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2"/>
      <c r="AP23" s="22"/>
      <c r="AQ23" s="22"/>
      <c r="AR23" s="20"/>
      <c r="BE23" s="26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7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7"/>
    </row>
    <row r="26" spans="1:71" s="2" customFormat="1" ht="25.9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5">
        <f>ROUND(AG94,2)</f>
        <v>0</v>
      </c>
      <c r="AL26" s="276"/>
      <c r="AM26" s="276"/>
      <c r="AN26" s="276"/>
      <c r="AO26" s="276"/>
      <c r="AP26" s="36"/>
      <c r="AQ26" s="36"/>
      <c r="AR26" s="39"/>
      <c r="BE26" s="267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7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7" t="s">
        <v>41</v>
      </c>
      <c r="M28" s="277"/>
      <c r="N28" s="277"/>
      <c r="O28" s="277"/>
      <c r="P28" s="277"/>
      <c r="Q28" s="36"/>
      <c r="R28" s="36"/>
      <c r="S28" s="36"/>
      <c r="T28" s="36"/>
      <c r="U28" s="36"/>
      <c r="V28" s="36"/>
      <c r="W28" s="277" t="s">
        <v>42</v>
      </c>
      <c r="X28" s="277"/>
      <c r="Y28" s="277"/>
      <c r="Z28" s="277"/>
      <c r="AA28" s="277"/>
      <c r="AB28" s="277"/>
      <c r="AC28" s="277"/>
      <c r="AD28" s="277"/>
      <c r="AE28" s="277"/>
      <c r="AF28" s="36"/>
      <c r="AG28" s="36"/>
      <c r="AH28" s="36"/>
      <c r="AI28" s="36"/>
      <c r="AJ28" s="36"/>
      <c r="AK28" s="277" t="s">
        <v>43</v>
      </c>
      <c r="AL28" s="277"/>
      <c r="AM28" s="277"/>
      <c r="AN28" s="277"/>
      <c r="AO28" s="277"/>
      <c r="AP28" s="36"/>
      <c r="AQ28" s="36"/>
      <c r="AR28" s="39"/>
      <c r="BE28" s="267"/>
    </row>
    <row r="29" spans="1:71" s="3" customFormat="1" ht="14.45" customHeight="1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261">
        <v>0.21</v>
      </c>
      <c r="M29" s="260"/>
      <c r="N29" s="260"/>
      <c r="O29" s="260"/>
      <c r="P29" s="260"/>
      <c r="Q29" s="41"/>
      <c r="R29" s="41"/>
      <c r="S29" s="41"/>
      <c r="T29" s="41"/>
      <c r="U29" s="41"/>
      <c r="V29" s="41"/>
      <c r="W29" s="259">
        <f>ROUND(AZ94, 2)</f>
        <v>0</v>
      </c>
      <c r="X29" s="260"/>
      <c r="Y29" s="260"/>
      <c r="Z29" s="260"/>
      <c r="AA29" s="260"/>
      <c r="AB29" s="260"/>
      <c r="AC29" s="260"/>
      <c r="AD29" s="260"/>
      <c r="AE29" s="260"/>
      <c r="AF29" s="41"/>
      <c r="AG29" s="41"/>
      <c r="AH29" s="41"/>
      <c r="AI29" s="41"/>
      <c r="AJ29" s="41"/>
      <c r="AK29" s="259">
        <f>ROUND(AV94, 2)</f>
        <v>0</v>
      </c>
      <c r="AL29" s="260"/>
      <c r="AM29" s="260"/>
      <c r="AN29" s="260"/>
      <c r="AO29" s="260"/>
      <c r="AP29" s="41"/>
      <c r="AQ29" s="41"/>
      <c r="AR29" s="42"/>
      <c r="BE29" s="268"/>
    </row>
    <row r="30" spans="1:71" s="3" customFormat="1" ht="14.45" customHeight="1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261">
        <v>0.12</v>
      </c>
      <c r="M30" s="260"/>
      <c r="N30" s="260"/>
      <c r="O30" s="260"/>
      <c r="P30" s="260"/>
      <c r="Q30" s="41"/>
      <c r="R30" s="41"/>
      <c r="S30" s="41"/>
      <c r="T30" s="41"/>
      <c r="U30" s="41"/>
      <c r="V30" s="41"/>
      <c r="W30" s="259">
        <f>ROUND(BA94, 2)</f>
        <v>0</v>
      </c>
      <c r="X30" s="260"/>
      <c r="Y30" s="260"/>
      <c r="Z30" s="260"/>
      <c r="AA30" s="260"/>
      <c r="AB30" s="260"/>
      <c r="AC30" s="260"/>
      <c r="AD30" s="260"/>
      <c r="AE30" s="260"/>
      <c r="AF30" s="41"/>
      <c r="AG30" s="41"/>
      <c r="AH30" s="41"/>
      <c r="AI30" s="41"/>
      <c r="AJ30" s="41"/>
      <c r="AK30" s="259">
        <f>ROUND(AW94, 2)</f>
        <v>0</v>
      </c>
      <c r="AL30" s="260"/>
      <c r="AM30" s="260"/>
      <c r="AN30" s="260"/>
      <c r="AO30" s="260"/>
      <c r="AP30" s="41"/>
      <c r="AQ30" s="41"/>
      <c r="AR30" s="42"/>
      <c r="BE30" s="268"/>
    </row>
    <row r="31" spans="1:71" s="3" customFormat="1" ht="14.45" hidden="1" customHeight="1">
      <c r="B31" s="40"/>
      <c r="C31" s="41"/>
      <c r="D31" s="41"/>
      <c r="E31" s="41"/>
      <c r="F31" s="29" t="s">
        <v>47</v>
      </c>
      <c r="G31" s="41"/>
      <c r="H31" s="41"/>
      <c r="I31" s="41"/>
      <c r="J31" s="41"/>
      <c r="K31" s="41"/>
      <c r="L31" s="261">
        <v>0.21</v>
      </c>
      <c r="M31" s="260"/>
      <c r="N31" s="260"/>
      <c r="O31" s="260"/>
      <c r="P31" s="260"/>
      <c r="Q31" s="41"/>
      <c r="R31" s="41"/>
      <c r="S31" s="41"/>
      <c r="T31" s="41"/>
      <c r="U31" s="41"/>
      <c r="V31" s="41"/>
      <c r="W31" s="259">
        <f>ROUND(BB94, 2)</f>
        <v>0</v>
      </c>
      <c r="X31" s="260"/>
      <c r="Y31" s="260"/>
      <c r="Z31" s="260"/>
      <c r="AA31" s="260"/>
      <c r="AB31" s="260"/>
      <c r="AC31" s="260"/>
      <c r="AD31" s="260"/>
      <c r="AE31" s="260"/>
      <c r="AF31" s="41"/>
      <c r="AG31" s="41"/>
      <c r="AH31" s="41"/>
      <c r="AI31" s="41"/>
      <c r="AJ31" s="41"/>
      <c r="AK31" s="259">
        <v>0</v>
      </c>
      <c r="AL31" s="260"/>
      <c r="AM31" s="260"/>
      <c r="AN31" s="260"/>
      <c r="AO31" s="260"/>
      <c r="AP31" s="41"/>
      <c r="AQ31" s="41"/>
      <c r="AR31" s="42"/>
      <c r="BE31" s="268"/>
    </row>
    <row r="32" spans="1:71" s="3" customFormat="1" ht="14.45" hidden="1" customHeight="1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261">
        <v>0.12</v>
      </c>
      <c r="M32" s="260"/>
      <c r="N32" s="260"/>
      <c r="O32" s="260"/>
      <c r="P32" s="260"/>
      <c r="Q32" s="41"/>
      <c r="R32" s="41"/>
      <c r="S32" s="41"/>
      <c r="T32" s="41"/>
      <c r="U32" s="41"/>
      <c r="V32" s="41"/>
      <c r="W32" s="259">
        <f>ROUND(BC94, 2)</f>
        <v>0</v>
      </c>
      <c r="X32" s="260"/>
      <c r="Y32" s="260"/>
      <c r="Z32" s="260"/>
      <c r="AA32" s="260"/>
      <c r="AB32" s="260"/>
      <c r="AC32" s="260"/>
      <c r="AD32" s="260"/>
      <c r="AE32" s="260"/>
      <c r="AF32" s="41"/>
      <c r="AG32" s="41"/>
      <c r="AH32" s="41"/>
      <c r="AI32" s="41"/>
      <c r="AJ32" s="41"/>
      <c r="AK32" s="259">
        <v>0</v>
      </c>
      <c r="AL32" s="260"/>
      <c r="AM32" s="260"/>
      <c r="AN32" s="260"/>
      <c r="AO32" s="260"/>
      <c r="AP32" s="41"/>
      <c r="AQ32" s="41"/>
      <c r="AR32" s="42"/>
      <c r="BE32" s="268"/>
    </row>
    <row r="33" spans="1:57" s="3" customFormat="1" ht="14.45" hidden="1" customHeight="1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261">
        <v>0</v>
      </c>
      <c r="M33" s="260"/>
      <c r="N33" s="260"/>
      <c r="O33" s="260"/>
      <c r="P33" s="260"/>
      <c r="Q33" s="41"/>
      <c r="R33" s="41"/>
      <c r="S33" s="41"/>
      <c r="T33" s="41"/>
      <c r="U33" s="41"/>
      <c r="V33" s="41"/>
      <c r="W33" s="259">
        <f>ROUND(BD94, 2)</f>
        <v>0</v>
      </c>
      <c r="X33" s="260"/>
      <c r="Y33" s="260"/>
      <c r="Z33" s="260"/>
      <c r="AA33" s="260"/>
      <c r="AB33" s="260"/>
      <c r="AC33" s="260"/>
      <c r="AD33" s="260"/>
      <c r="AE33" s="260"/>
      <c r="AF33" s="41"/>
      <c r="AG33" s="41"/>
      <c r="AH33" s="41"/>
      <c r="AI33" s="41"/>
      <c r="AJ33" s="41"/>
      <c r="AK33" s="259">
        <v>0</v>
      </c>
      <c r="AL33" s="260"/>
      <c r="AM33" s="260"/>
      <c r="AN33" s="260"/>
      <c r="AO33" s="260"/>
      <c r="AP33" s="41"/>
      <c r="AQ33" s="41"/>
      <c r="AR33" s="42"/>
      <c r="BE33" s="268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7"/>
    </row>
    <row r="35" spans="1:57" s="2" customFormat="1" ht="25.9" customHeight="1">
      <c r="A35" s="34"/>
      <c r="B35" s="35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265" t="s">
        <v>52</v>
      </c>
      <c r="Y35" s="263"/>
      <c r="Z35" s="263"/>
      <c r="AA35" s="263"/>
      <c r="AB35" s="263"/>
      <c r="AC35" s="45"/>
      <c r="AD35" s="45"/>
      <c r="AE35" s="45"/>
      <c r="AF35" s="45"/>
      <c r="AG35" s="45"/>
      <c r="AH35" s="45"/>
      <c r="AI35" s="45"/>
      <c r="AJ35" s="45"/>
      <c r="AK35" s="262">
        <f>SUM(AK26:AK33)</f>
        <v>0</v>
      </c>
      <c r="AL35" s="263"/>
      <c r="AM35" s="263"/>
      <c r="AN35" s="263"/>
      <c r="AO35" s="264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53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54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55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56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55</v>
      </c>
      <c r="AI60" s="38"/>
      <c r="AJ60" s="38"/>
      <c r="AK60" s="38"/>
      <c r="AL60" s="38"/>
      <c r="AM60" s="52" t="s">
        <v>56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57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58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55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56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55</v>
      </c>
      <c r="AI75" s="38"/>
      <c r="AJ75" s="38"/>
      <c r="AK75" s="38"/>
      <c r="AL75" s="38"/>
      <c r="AM75" s="52" t="s">
        <v>56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59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05/2023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8" t="str">
        <f>K6</f>
        <v>VÝSTAVBA MINIHŘIŠTĚ S UMĚLÝM POVRCHEM V TENISOVÉM AREÁLU NA UL. SPORTOVNÍ</v>
      </c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Karviná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90" t="str">
        <f>IF(AN8= "","",AN8)</f>
        <v>16. 7. 2024</v>
      </c>
      <c r="AN87" s="290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Statutární město Karviná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291" t="str">
        <f>IF(E17="","",E17)</f>
        <v>Ing. Marek Papoušek</v>
      </c>
      <c r="AN89" s="292"/>
      <c r="AO89" s="292"/>
      <c r="AP89" s="292"/>
      <c r="AQ89" s="36"/>
      <c r="AR89" s="39"/>
      <c r="AS89" s="293" t="s">
        <v>60</v>
      </c>
      <c r="AT89" s="294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37</v>
      </c>
      <c r="AJ90" s="36"/>
      <c r="AK90" s="36"/>
      <c r="AL90" s="36"/>
      <c r="AM90" s="291" t="str">
        <f>IF(E20="","",E20)</f>
        <v xml:space="preserve"> </v>
      </c>
      <c r="AN90" s="292"/>
      <c r="AO90" s="292"/>
      <c r="AP90" s="292"/>
      <c r="AQ90" s="36"/>
      <c r="AR90" s="39"/>
      <c r="AS90" s="295"/>
      <c r="AT90" s="296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7"/>
      <c r="AT91" s="298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1" t="s">
        <v>61</v>
      </c>
      <c r="D92" s="282"/>
      <c r="E92" s="282"/>
      <c r="F92" s="282"/>
      <c r="G92" s="282"/>
      <c r="H92" s="73"/>
      <c r="I92" s="284" t="s">
        <v>62</v>
      </c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3" t="s">
        <v>63</v>
      </c>
      <c r="AH92" s="282"/>
      <c r="AI92" s="282"/>
      <c r="AJ92" s="282"/>
      <c r="AK92" s="282"/>
      <c r="AL92" s="282"/>
      <c r="AM92" s="282"/>
      <c r="AN92" s="284" t="s">
        <v>64</v>
      </c>
      <c r="AO92" s="282"/>
      <c r="AP92" s="285"/>
      <c r="AQ92" s="74" t="s">
        <v>65</v>
      </c>
      <c r="AR92" s="39"/>
      <c r="AS92" s="75" t="s">
        <v>66</v>
      </c>
      <c r="AT92" s="76" t="s">
        <v>67</v>
      </c>
      <c r="AU92" s="76" t="s">
        <v>68</v>
      </c>
      <c r="AV92" s="76" t="s">
        <v>69</v>
      </c>
      <c r="AW92" s="76" t="s">
        <v>70</v>
      </c>
      <c r="AX92" s="76" t="s">
        <v>71</v>
      </c>
      <c r="AY92" s="76" t="s">
        <v>72</v>
      </c>
      <c r="AZ92" s="76" t="s">
        <v>73</v>
      </c>
      <c r="BA92" s="76" t="s">
        <v>74</v>
      </c>
      <c r="BB92" s="76" t="s">
        <v>75</v>
      </c>
      <c r="BC92" s="76" t="s">
        <v>76</v>
      </c>
      <c r="BD92" s="77" t="s">
        <v>77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78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6">
        <f>ROUND(SUM(AG95:AG99),2)</f>
        <v>0</v>
      </c>
      <c r="AH94" s="286"/>
      <c r="AI94" s="286"/>
      <c r="AJ94" s="286"/>
      <c r="AK94" s="286"/>
      <c r="AL94" s="286"/>
      <c r="AM94" s="286"/>
      <c r="AN94" s="287">
        <f t="shared" ref="AN94:AN99" si="0">SUM(AG94,AT94)</f>
        <v>0</v>
      </c>
      <c r="AO94" s="287"/>
      <c r="AP94" s="287"/>
      <c r="AQ94" s="85" t="s">
        <v>1</v>
      </c>
      <c r="AR94" s="86"/>
      <c r="AS94" s="87">
        <f>ROUND(SUM(AS95:AS99),2)</f>
        <v>0</v>
      </c>
      <c r="AT94" s="88">
        <f t="shared" ref="AT94:AT99" si="1">ROUND(SUM(AV94:AW94),2)</f>
        <v>0</v>
      </c>
      <c r="AU94" s="89">
        <f>ROUND(SUM(AU95:AU99),5)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ROUND(SUM(AZ95:AZ99),2)</f>
        <v>0</v>
      </c>
      <c r="BA94" s="88">
        <f>ROUND(SUM(BA95:BA99),2)</f>
        <v>0</v>
      </c>
      <c r="BB94" s="88">
        <f>ROUND(SUM(BB95:BB99),2)</f>
        <v>0</v>
      </c>
      <c r="BC94" s="88">
        <f>ROUND(SUM(BC95:BC99),2)</f>
        <v>0</v>
      </c>
      <c r="BD94" s="90">
        <f>ROUND(SUM(BD95:BD99),2)</f>
        <v>0</v>
      </c>
      <c r="BS94" s="91" t="s">
        <v>79</v>
      </c>
      <c r="BT94" s="91" t="s">
        <v>80</v>
      </c>
      <c r="BU94" s="92" t="s">
        <v>81</v>
      </c>
      <c r="BV94" s="91" t="s">
        <v>82</v>
      </c>
      <c r="BW94" s="91" t="s">
        <v>5</v>
      </c>
      <c r="BX94" s="91" t="s">
        <v>83</v>
      </c>
      <c r="CL94" s="91" t="s">
        <v>1</v>
      </c>
    </row>
    <row r="95" spans="1:91" s="7" customFormat="1" ht="16.5" customHeight="1">
      <c r="A95" s="93" t="s">
        <v>84</v>
      </c>
      <c r="B95" s="94"/>
      <c r="C95" s="95"/>
      <c r="D95" s="280" t="s">
        <v>85</v>
      </c>
      <c r="E95" s="280"/>
      <c r="F95" s="280"/>
      <c r="G95" s="280"/>
      <c r="H95" s="280"/>
      <c r="I95" s="96"/>
      <c r="J95" s="280" t="s">
        <v>86</v>
      </c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  <c r="AG95" s="278">
        <f>'00 - PŘÍPRAVA ÚZEMÍ'!J30</f>
        <v>0</v>
      </c>
      <c r="AH95" s="279"/>
      <c r="AI95" s="279"/>
      <c r="AJ95" s="279"/>
      <c r="AK95" s="279"/>
      <c r="AL95" s="279"/>
      <c r="AM95" s="279"/>
      <c r="AN95" s="278">
        <f t="shared" si="0"/>
        <v>0</v>
      </c>
      <c r="AO95" s="279"/>
      <c r="AP95" s="279"/>
      <c r="AQ95" s="97" t="s">
        <v>87</v>
      </c>
      <c r="AR95" s="98"/>
      <c r="AS95" s="99">
        <v>0</v>
      </c>
      <c r="AT95" s="100">
        <f t="shared" si="1"/>
        <v>0</v>
      </c>
      <c r="AU95" s="101">
        <f>'00 - PŘÍPRAVA ÚZEMÍ'!P122</f>
        <v>0</v>
      </c>
      <c r="AV95" s="100">
        <f>'00 - PŘÍPRAVA ÚZEMÍ'!J33</f>
        <v>0</v>
      </c>
      <c r="AW95" s="100">
        <f>'00 - PŘÍPRAVA ÚZEMÍ'!J34</f>
        <v>0</v>
      </c>
      <c r="AX95" s="100">
        <f>'00 - PŘÍPRAVA ÚZEMÍ'!J35</f>
        <v>0</v>
      </c>
      <c r="AY95" s="100">
        <f>'00 - PŘÍPRAVA ÚZEMÍ'!J36</f>
        <v>0</v>
      </c>
      <c r="AZ95" s="100">
        <f>'00 - PŘÍPRAVA ÚZEMÍ'!F33</f>
        <v>0</v>
      </c>
      <c r="BA95" s="100">
        <f>'00 - PŘÍPRAVA ÚZEMÍ'!F34</f>
        <v>0</v>
      </c>
      <c r="BB95" s="100">
        <f>'00 - PŘÍPRAVA ÚZEMÍ'!F35</f>
        <v>0</v>
      </c>
      <c r="BC95" s="100">
        <f>'00 - PŘÍPRAVA ÚZEMÍ'!F36</f>
        <v>0</v>
      </c>
      <c r="BD95" s="102">
        <f>'00 - PŘÍPRAVA ÚZEMÍ'!F37</f>
        <v>0</v>
      </c>
      <c r="BT95" s="103" t="s">
        <v>88</v>
      </c>
      <c r="BV95" s="103" t="s">
        <v>82</v>
      </c>
      <c r="BW95" s="103" t="s">
        <v>89</v>
      </c>
      <c r="BX95" s="103" t="s">
        <v>5</v>
      </c>
      <c r="CL95" s="103" t="s">
        <v>1</v>
      </c>
      <c r="CM95" s="103" t="s">
        <v>90</v>
      </c>
    </row>
    <row r="96" spans="1:91" s="7" customFormat="1" ht="16.5" customHeight="1">
      <c r="A96" s="93" t="s">
        <v>84</v>
      </c>
      <c r="B96" s="94"/>
      <c r="C96" s="95"/>
      <c r="D96" s="280" t="s">
        <v>91</v>
      </c>
      <c r="E96" s="280"/>
      <c r="F96" s="280"/>
      <c r="G96" s="280"/>
      <c r="H96" s="280"/>
      <c r="I96" s="96"/>
      <c r="J96" s="280" t="s">
        <v>92</v>
      </c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78">
        <f>'01 - HŘIŠTĚ NA MINITENIS'!J30</f>
        <v>0</v>
      </c>
      <c r="AH96" s="279"/>
      <c r="AI96" s="279"/>
      <c r="AJ96" s="279"/>
      <c r="AK96" s="279"/>
      <c r="AL96" s="279"/>
      <c r="AM96" s="279"/>
      <c r="AN96" s="278">
        <f t="shared" si="0"/>
        <v>0</v>
      </c>
      <c r="AO96" s="279"/>
      <c r="AP96" s="279"/>
      <c r="AQ96" s="97" t="s">
        <v>87</v>
      </c>
      <c r="AR96" s="98"/>
      <c r="AS96" s="99">
        <v>0</v>
      </c>
      <c r="AT96" s="100">
        <f t="shared" si="1"/>
        <v>0</v>
      </c>
      <c r="AU96" s="101">
        <f>'01 - HŘIŠTĚ NA MINITENIS'!P123</f>
        <v>0</v>
      </c>
      <c r="AV96" s="100">
        <f>'01 - HŘIŠTĚ NA MINITENIS'!J33</f>
        <v>0</v>
      </c>
      <c r="AW96" s="100">
        <f>'01 - HŘIŠTĚ NA MINITENIS'!J34</f>
        <v>0</v>
      </c>
      <c r="AX96" s="100">
        <f>'01 - HŘIŠTĚ NA MINITENIS'!J35</f>
        <v>0</v>
      </c>
      <c r="AY96" s="100">
        <f>'01 - HŘIŠTĚ NA MINITENIS'!J36</f>
        <v>0</v>
      </c>
      <c r="AZ96" s="100">
        <f>'01 - HŘIŠTĚ NA MINITENIS'!F33</f>
        <v>0</v>
      </c>
      <c r="BA96" s="100">
        <f>'01 - HŘIŠTĚ NA MINITENIS'!F34</f>
        <v>0</v>
      </c>
      <c r="BB96" s="100">
        <f>'01 - HŘIŠTĚ NA MINITENIS'!F35</f>
        <v>0</v>
      </c>
      <c r="BC96" s="100">
        <f>'01 - HŘIŠTĚ NA MINITENIS'!F36</f>
        <v>0</v>
      </c>
      <c r="BD96" s="102">
        <f>'01 - HŘIŠTĚ NA MINITENIS'!F37</f>
        <v>0</v>
      </c>
      <c r="BT96" s="103" t="s">
        <v>88</v>
      </c>
      <c r="BV96" s="103" t="s">
        <v>82</v>
      </c>
      <c r="BW96" s="103" t="s">
        <v>93</v>
      </c>
      <c r="BX96" s="103" t="s">
        <v>5</v>
      </c>
      <c r="CL96" s="103" t="s">
        <v>1</v>
      </c>
      <c r="CM96" s="103" t="s">
        <v>90</v>
      </c>
    </row>
    <row r="97" spans="1:91" s="7" customFormat="1" ht="16.5" customHeight="1">
      <c r="A97" s="93" t="s">
        <v>84</v>
      </c>
      <c r="B97" s="94"/>
      <c r="C97" s="95"/>
      <c r="D97" s="280" t="s">
        <v>94</v>
      </c>
      <c r="E97" s="280"/>
      <c r="F97" s="280"/>
      <c r="G97" s="280"/>
      <c r="H97" s="280"/>
      <c r="I97" s="96"/>
      <c r="J97" s="280" t="s">
        <v>95</v>
      </c>
      <c r="K97" s="280"/>
      <c r="L97" s="280"/>
      <c r="M97" s="280"/>
      <c r="N97" s="280"/>
      <c r="O97" s="280"/>
      <c r="P97" s="280"/>
      <c r="Q97" s="280"/>
      <c r="R97" s="280"/>
      <c r="S97" s="280"/>
      <c r="T97" s="280"/>
      <c r="U97" s="280"/>
      <c r="V97" s="280"/>
      <c r="W97" s="280"/>
      <c r="X97" s="280"/>
      <c r="Y97" s="280"/>
      <c r="Z97" s="280"/>
      <c r="AA97" s="280"/>
      <c r="AB97" s="280"/>
      <c r="AC97" s="280"/>
      <c r="AD97" s="280"/>
      <c r="AE97" s="280"/>
      <c r="AF97" s="280"/>
      <c r="AG97" s="278">
        <f>'02 - OPLOCENÍ HRACÍ PLOCHY'!J30</f>
        <v>0</v>
      </c>
      <c r="AH97" s="279"/>
      <c r="AI97" s="279"/>
      <c r="AJ97" s="279"/>
      <c r="AK97" s="279"/>
      <c r="AL97" s="279"/>
      <c r="AM97" s="279"/>
      <c r="AN97" s="278">
        <f t="shared" si="0"/>
        <v>0</v>
      </c>
      <c r="AO97" s="279"/>
      <c r="AP97" s="279"/>
      <c r="AQ97" s="97" t="s">
        <v>87</v>
      </c>
      <c r="AR97" s="98"/>
      <c r="AS97" s="99">
        <v>0</v>
      </c>
      <c r="AT97" s="100">
        <f t="shared" si="1"/>
        <v>0</v>
      </c>
      <c r="AU97" s="101">
        <f>'02 - OPLOCENÍ HRACÍ PLOCHY'!P126</f>
        <v>0</v>
      </c>
      <c r="AV97" s="100">
        <f>'02 - OPLOCENÍ HRACÍ PLOCHY'!J33</f>
        <v>0</v>
      </c>
      <c r="AW97" s="100">
        <f>'02 - OPLOCENÍ HRACÍ PLOCHY'!J34</f>
        <v>0</v>
      </c>
      <c r="AX97" s="100">
        <f>'02 - OPLOCENÍ HRACÍ PLOCHY'!J35</f>
        <v>0</v>
      </c>
      <c r="AY97" s="100">
        <f>'02 - OPLOCENÍ HRACÍ PLOCHY'!J36</f>
        <v>0</v>
      </c>
      <c r="AZ97" s="100">
        <f>'02 - OPLOCENÍ HRACÍ PLOCHY'!F33</f>
        <v>0</v>
      </c>
      <c r="BA97" s="100">
        <f>'02 - OPLOCENÍ HRACÍ PLOCHY'!F34</f>
        <v>0</v>
      </c>
      <c r="BB97" s="100">
        <f>'02 - OPLOCENÍ HRACÍ PLOCHY'!F35</f>
        <v>0</v>
      </c>
      <c r="BC97" s="100">
        <f>'02 - OPLOCENÍ HRACÍ PLOCHY'!F36</f>
        <v>0</v>
      </c>
      <c r="BD97" s="102">
        <f>'02 - OPLOCENÍ HRACÍ PLOCHY'!F37</f>
        <v>0</v>
      </c>
      <c r="BT97" s="103" t="s">
        <v>88</v>
      </c>
      <c r="BV97" s="103" t="s">
        <v>82</v>
      </c>
      <c r="BW97" s="103" t="s">
        <v>96</v>
      </c>
      <c r="BX97" s="103" t="s">
        <v>5</v>
      </c>
      <c r="CL97" s="103" t="s">
        <v>1</v>
      </c>
      <c r="CM97" s="103" t="s">
        <v>90</v>
      </c>
    </row>
    <row r="98" spans="1:91" s="7" customFormat="1" ht="16.5" customHeight="1">
      <c r="A98" s="93" t="s">
        <v>84</v>
      </c>
      <c r="B98" s="94"/>
      <c r="C98" s="95"/>
      <c r="D98" s="280" t="s">
        <v>97</v>
      </c>
      <c r="E98" s="280"/>
      <c r="F98" s="280"/>
      <c r="G98" s="280"/>
      <c r="H98" s="280"/>
      <c r="I98" s="96"/>
      <c r="J98" s="280" t="s">
        <v>98</v>
      </c>
      <c r="K98" s="280"/>
      <c r="L98" s="280"/>
      <c r="M98" s="280"/>
      <c r="N98" s="280"/>
      <c r="O98" s="280"/>
      <c r="P98" s="280"/>
      <c r="Q98" s="280"/>
      <c r="R98" s="280"/>
      <c r="S98" s="280"/>
      <c r="T98" s="280"/>
      <c r="U98" s="280"/>
      <c r="V98" s="280"/>
      <c r="W98" s="280"/>
      <c r="X98" s="280"/>
      <c r="Y98" s="280"/>
      <c r="Z98" s="280"/>
      <c r="AA98" s="280"/>
      <c r="AB98" s="280"/>
      <c r="AC98" s="280"/>
      <c r="AD98" s="280"/>
      <c r="AE98" s="280"/>
      <c r="AF98" s="280"/>
      <c r="AG98" s="278">
        <f>'03 - BOURÁNÍ OBJEKTU SKLADU'!J30</f>
        <v>0</v>
      </c>
      <c r="AH98" s="279"/>
      <c r="AI98" s="279"/>
      <c r="AJ98" s="279"/>
      <c r="AK98" s="279"/>
      <c r="AL98" s="279"/>
      <c r="AM98" s="279"/>
      <c r="AN98" s="278">
        <f t="shared" si="0"/>
        <v>0</v>
      </c>
      <c r="AO98" s="279"/>
      <c r="AP98" s="279"/>
      <c r="AQ98" s="97" t="s">
        <v>87</v>
      </c>
      <c r="AR98" s="98"/>
      <c r="AS98" s="99">
        <v>0</v>
      </c>
      <c r="AT98" s="100">
        <f t="shared" si="1"/>
        <v>0</v>
      </c>
      <c r="AU98" s="101">
        <f>'03 - BOURÁNÍ OBJEKTU SKLADU'!P122</f>
        <v>0</v>
      </c>
      <c r="AV98" s="100">
        <f>'03 - BOURÁNÍ OBJEKTU SKLADU'!J33</f>
        <v>0</v>
      </c>
      <c r="AW98" s="100">
        <f>'03 - BOURÁNÍ OBJEKTU SKLADU'!J34</f>
        <v>0</v>
      </c>
      <c r="AX98" s="100">
        <f>'03 - BOURÁNÍ OBJEKTU SKLADU'!J35</f>
        <v>0</v>
      </c>
      <c r="AY98" s="100">
        <f>'03 - BOURÁNÍ OBJEKTU SKLADU'!J36</f>
        <v>0</v>
      </c>
      <c r="AZ98" s="100">
        <f>'03 - BOURÁNÍ OBJEKTU SKLADU'!F33</f>
        <v>0</v>
      </c>
      <c r="BA98" s="100">
        <f>'03 - BOURÁNÍ OBJEKTU SKLADU'!F34</f>
        <v>0</v>
      </c>
      <c r="BB98" s="100">
        <f>'03 - BOURÁNÍ OBJEKTU SKLADU'!F35</f>
        <v>0</v>
      </c>
      <c r="BC98" s="100">
        <f>'03 - BOURÁNÍ OBJEKTU SKLADU'!F36</f>
        <v>0</v>
      </c>
      <c r="BD98" s="102">
        <f>'03 - BOURÁNÍ OBJEKTU SKLADU'!F37</f>
        <v>0</v>
      </c>
      <c r="BT98" s="103" t="s">
        <v>88</v>
      </c>
      <c r="BV98" s="103" t="s">
        <v>82</v>
      </c>
      <c r="BW98" s="103" t="s">
        <v>99</v>
      </c>
      <c r="BX98" s="103" t="s">
        <v>5</v>
      </c>
      <c r="CL98" s="103" t="s">
        <v>1</v>
      </c>
      <c r="CM98" s="103" t="s">
        <v>90</v>
      </c>
    </row>
    <row r="99" spans="1:91" s="7" customFormat="1" ht="16.5" customHeight="1">
      <c r="A99" s="93" t="s">
        <v>84</v>
      </c>
      <c r="B99" s="94"/>
      <c r="C99" s="95"/>
      <c r="D99" s="280" t="s">
        <v>100</v>
      </c>
      <c r="E99" s="280"/>
      <c r="F99" s="280"/>
      <c r="G99" s="280"/>
      <c r="H99" s="280"/>
      <c r="I99" s="96"/>
      <c r="J99" s="280" t="s">
        <v>101</v>
      </c>
      <c r="K99" s="280"/>
      <c r="L99" s="280"/>
      <c r="M99" s="280"/>
      <c r="N99" s="280"/>
      <c r="O99" s="280"/>
      <c r="P99" s="280"/>
      <c r="Q99" s="280"/>
      <c r="R99" s="280"/>
      <c r="S99" s="280"/>
      <c r="T99" s="280"/>
      <c r="U99" s="280"/>
      <c r="V99" s="280"/>
      <c r="W99" s="280"/>
      <c r="X99" s="280"/>
      <c r="Y99" s="280"/>
      <c r="Z99" s="280"/>
      <c r="AA99" s="280"/>
      <c r="AB99" s="280"/>
      <c r="AC99" s="280"/>
      <c r="AD99" s="280"/>
      <c r="AE99" s="280"/>
      <c r="AF99" s="280"/>
      <c r="AG99" s="278">
        <f>'04 - VEDLEJŠÍ ROZPOČTOVÉ ...'!J30</f>
        <v>0</v>
      </c>
      <c r="AH99" s="279"/>
      <c r="AI99" s="279"/>
      <c r="AJ99" s="279"/>
      <c r="AK99" s="279"/>
      <c r="AL99" s="279"/>
      <c r="AM99" s="279"/>
      <c r="AN99" s="278">
        <f t="shared" si="0"/>
        <v>0</v>
      </c>
      <c r="AO99" s="279"/>
      <c r="AP99" s="279"/>
      <c r="AQ99" s="97" t="s">
        <v>87</v>
      </c>
      <c r="AR99" s="98"/>
      <c r="AS99" s="104">
        <v>0</v>
      </c>
      <c r="AT99" s="105">
        <f t="shared" si="1"/>
        <v>0</v>
      </c>
      <c r="AU99" s="106">
        <f>'04 - VEDLEJŠÍ ROZPOČTOVÉ ...'!P122</f>
        <v>0</v>
      </c>
      <c r="AV99" s="105">
        <f>'04 - VEDLEJŠÍ ROZPOČTOVÉ ...'!J33</f>
        <v>0</v>
      </c>
      <c r="AW99" s="105">
        <f>'04 - VEDLEJŠÍ ROZPOČTOVÉ ...'!J34</f>
        <v>0</v>
      </c>
      <c r="AX99" s="105">
        <f>'04 - VEDLEJŠÍ ROZPOČTOVÉ ...'!J35</f>
        <v>0</v>
      </c>
      <c r="AY99" s="105">
        <f>'04 - VEDLEJŠÍ ROZPOČTOVÉ ...'!J36</f>
        <v>0</v>
      </c>
      <c r="AZ99" s="105">
        <f>'04 - VEDLEJŠÍ ROZPOČTOVÉ ...'!F33</f>
        <v>0</v>
      </c>
      <c r="BA99" s="105">
        <f>'04 - VEDLEJŠÍ ROZPOČTOVÉ ...'!F34</f>
        <v>0</v>
      </c>
      <c r="BB99" s="105">
        <f>'04 - VEDLEJŠÍ ROZPOČTOVÉ ...'!F35</f>
        <v>0</v>
      </c>
      <c r="BC99" s="105">
        <f>'04 - VEDLEJŠÍ ROZPOČTOVÉ ...'!F36</f>
        <v>0</v>
      </c>
      <c r="BD99" s="107">
        <f>'04 - VEDLEJŠÍ ROZPOČTOVÉ ...'!F37</f>
        <v>0</v>
      </c>
      <c r="BT99" s="103" t="s">
        <v>88</v>
      </c>
      <c r="BV99" s="103" t="s">
        <v>82</v>
      </c>
      <c r="BW99" s="103" t="s">
        <v>102</v>
      </c>
      <c r="BX99" s="103" t="s">
        <v>5</v>
      </c>
      <c r="CL99" s="103" t="s">
        <v>1</v>
      </c>
      <c r="CM99" s="103" t="s">
        <v>90</v>
      </c>
    </row>
    <row r="100" spans="1:91" s="2" customFormat="1" ht="30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9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  <row r="101" spans="1:9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39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</sheetData>
  <sheetProtection algorithmName="SHA-512" hashValue="Xx11W97tx1p6aEWnUiHNOWxyqyuYBa7sVpNtirhYhDEYuzY3Gsqpakqq7FlCqk1ooEF7R7Xqw4jnZ9VLtlSfOg==" saltValue="Bcb7o17wAkVBFs1j4zI3RUXhBz4Uw7Ir9IcBxRITshnJf168GLvHarInAfd+KPK//qpCi66ZyyvMpwsZcKcmxg==" spinCount="100000" sheet="1" objects="1" scenarios="1" formatColumns="0" formatRows="0"/>
  <mergeCells count="58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AK30:AO30"/>
    <mergeCell ref="L30:P30"/>
    <mergeCell ref="W30:AE30"/>
    <mergeCell ref="L31:P31"/>
    <mergeCell ref="AN98:AP98"/>
    <mergeCell ref="AG98:AM98"/>
    <mergeCell ref="J96:AF96"/>
    <mergeCell ref="L85:AJ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00 - PŘÍPRAVA ÚZEMÍ'!C2" display="/"/>
    <hyperlink ref="A96" location="'01 - HŘIŠTĚ NA MINITENIS'!C2" display="/"/>
    <hyperlink ref="A97" location="'02 - OPLOCENÍ HRACÍ PLOCHY'!C2" display="/"/>
    <hyperlink ref="A98" location="'03 - BOURÁNÍ OBJEKTU SKLADU'!C2" display="/"/>
    <hyperlink ref="A99" location="'04 - VEDLEJŠÍ ROZPOČTOVÉ ...'!C2" display="/"/>
  </hyperlinks>
  <pageMargins left="0.7" right="0.7" top="0.75" bottom="0.75" header="0.3" footer="0.3"/>
  <pageSetup paperSize="9" scale="6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89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90</v>
      </c>
    </row>
    <row r="4" spans="1:46" s="1" customFormat="1" ht="24.95" customHeight="1">
      <c r="B4" s="20"/>
      <c r="D4" s="110" t="s">
        <v>103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02" t="str">
        <f>'Rekapitulace stavby'!K6</f>
        <v>VÝSTAVBA MINIHŘIŠTĚ S UMĚLÝM POVRCHEM V TENISOVÉM AREÁLU NA UL. SPORTOVNÍ</v>
      </c>
      <c r="F7" s="303"/>
      <c r="G7" s="303"/>
      <c r="H7" s="303"/>
      <c r="L7" s="20"/>
    </row>
    <row r="8" spans="1:46" s="2" customFormat="1" ht="12" customHeight="1">
      <c r="A8" s="34"/>
      <c r="B8" s="39"/>
      <c r="C8" s="34"/>
      <c r="D8" s="112" t="s">
        <v>104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105</v>
      </c>
      <c r="F9" s="305"/>
      <c r="G9" s="305"/>
      <c r="H9" s="30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16. 7. 2024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28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8" t="s">
        <v>1</v>
      </c>
      <c r="F27" s="308"/>
      <c r="G27" s="308"/>
      <c r="H27" s="30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40</v>
      </c>
      <c r="E30" s="34"/>
      <c r="F30" s="34"/>
      <c r="G30" s="34"/>
      <c r="H30" s="34"/>
      <c r="I30" s="34"/>
      <c r="J30" s="120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42</v>
      </c>
      <c r="G32" s="34"/>
      <c r="H32" s="34"/>
      <c r="I32" s="121" t="s">
        <v>41</v>
      </c>
      <c r="J32" s="121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44</v>
      </c>
      <c r="E33" s="112" t="s">
        <v>45</v>
      </c>
      <c r="F33" s="123">
        <f>ROUND((SUM(BE122:BE207)),  2)</f>
        <v>0</v>
      </c>
      <c r="G33" s="34"/>
      <c r="H33" s="34"/>
      <c r="I33" s="124">
        <v>0.21</v>
      </c>
      <c r="J33" s="123">
        <f>ROUND(((SUM(BE122:BE207))*I33),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46</v>
      </c>
      <c r="F34" s="123">
        <f>ROUND((SUM(BF122:BF207)),  2)</f>
        <v>0</v>
      </c>
      <c r="G34" s="34"/>
      <c r="H34" s="34"/>
      <c r="I34" s="124">
        <v>0.12</v>
      </c>
      <c r="J34" s="123">
        <f>ROUND(((SUM(BF122:BF207))*I34),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47</v>
      </c>
      <c r="F35" s="123">
        <f>ROUND((SUM(BG122:BG207)),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48</v>
      </c>
      <c r="F36" s="123">
        <f>ROUND((SUM(BH122:BH207)),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49</v>
      </c>
      <c r="F37" s="123">
        <f>ROUND((SUM(BI122:BI207)),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50</v>
      </c>
      <c r="E39" s="127"/>
      <c r="F39" s="127"/>
      <c r="G39" s="128" t="s">
        <v>51</v>
      </c>
      <c r="H39" s="129" t="s">
        <v>52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53</v>
      </c>
      <c r="E50" s="133"/>
      <c r="F50" s="133"/>
      <c r="G50" s="132" t="s">
        <v>54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55</v>
      </c>
      <c r="E61" s="135"/>
      <c r="F61" s="136" t="s">
        <v>56</v>
      </c>
      <c r="G61" s="134" t="s">
        <v>55</v>
      </c>
      <c r="H61" s="135"/>
      <c r="I61" s="135"/>
      <c r="J61" s="137" t="s">
        <v>56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57</v>
      </c>
      <c r="E65" s="138"/>
      <c r="F65" s="138"/>
      <c r="G65" s="132" t="s">
        <v>58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55</v>
      </c>
      <c r="E76" s="135"/>
      <c r="F76" s="136" t="s">
        <v>56</v>
      </c>
      <c r="G76" s="134" t="s">
        <v>55</v>
      </c>
      <c r="H76" s="135"/>
      <c r="I76" s="135"/>
      <c r="J76" s="137" t="s">
        <v>56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00" t="str">
        <f>E7</f>
        <v>VÝSTAVBA MINIHŘIŠTĚ S UMĚLÝM POVRCHEM V TENISOVÉM AREÁLU NA UL. SPORTOVNÍ</v>
      </c>
      <c r="F85" s="301"/>
      <c r="G85" s="301"/>
      <c r="H85" s="30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8" t="str">
        <f>E9</f>
        <v>00 - PŘÍPRAVA ÚZEMÍ</v>
      </c>
      <c r="F87" s="299"/>
      <c r="G87" s="299"/>
      <c r="H87" s="29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Karviná</v>
      </c>
      <c r="G89" s="36"/>
      <c r="H89" s="36"/>
      <c r="I89" s="29" t="s">
        <v>22</v>
      </c>
      <c r="J89" s="66" t="str">
        <f>IF(J12="","",J12)</f>
        <v>16. 7. 2024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Statutární město Karviná</v>
      </c>
      <c r="G91" s="36"/>
      <c r="H91" s="36"/>
      <c r="I91" s="29" t="s">
        <v>32</v>
      </c>
      <c r="J91" s="32" t="str">
        <f>E21</f>
        <v>Ing. Marek Papoušek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107</v>
      </c>
      <c r="D94" s="144"/>
      <c r="E94" s="144"/>
      <c r="F94" s="144"/>
      <c r="G94" s="144"/>
      <c r="H94" s="144"/>
      <c r="I94" s="144"/>
      <c r="J94" s="145" t="s">
        <v>108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109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1:31" s="9" customFormat="1" ht="24.95" customHeight="1">
      <c r="B97" s="147"/>
      <c r="C97" s="148"/>
      <c r="D97" s="149" t="s">
        <v>111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112</v>
      </c>
      <c r="E98" s="156"/>
      <c r="F98" s="156"/>
      <c r="G98" s="156"/>
      <c r="H98" s="156"/>
      <c r="I98" s="156"/>
      <c r="J98" s="157">
        <f>J124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113</v>
      </c>
      <c r="E99" s="156"/>
      <c r="F99" s="156"/>
      <c r="G99" s="156"/>
      <c r="H99" s="156"/>
      <c r="I99" s="156"/>
      <c r="J99" s="157">
        <f>J157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114</v>
      </c>
      <c r="E100" s="156"/>
      <c r="F100" s="156"/>
      <c r="G100" s="156"/>
      <c r="H100" s="156"/>
      <c r="I100" s="156"/>
      <c r="J100" s="157">
        <f>J161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115</v>
      </c>
      <c r="E101" s="156"/>
      <c r="F101" s="156"/>
      <c r="G101" s="156"/>
      <c r="H101" s="156"/>
      <c r="I101" s="156"/>
      <c r="J101" s="157">
        <f>J168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116</v>
      </c>
      <c r="E102" s="156"/>
      <c r="F102" s="156"/>
      <c r="G102" s="156"/>
      <c r="H102" s="156"/>
      <c r="I102" s="156"/>
      <c r="J102" s="157">
        <f>J193</f>
        <v>0</v>
      </c>
      <c r="K102" s="154"/>
      <c r="L102" s="158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6.25" customHeight="1">
      <c r="A112" s="34"/>
      <c r="B112" s="35"/>
      <c r="C112" s="36"/>
      <c r="D112" s="36"/>
      <c r="E112" s="300" t="str">
        <f>E7</f>
        <v>VÝSTAVBA MINIHŘIŠTĚ S UMĚLÝM POVRCHEM V TENISOVÉM AREÁLU NA UL. SPORTOVNÍ</v>
      </c>
      <c r="F112" s="301"/>
      <c r="G112" s="301"/>
      <c r="H112" s="30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104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88" t="str">
        <f>E9</f>
        <v>00 - PŘÍPRAVA ÚZEMÍ</v>
      </c>
      <c r="F114" s="299"/>
      <c r="G114" s="299"/>
      <c r="H114" s="299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Karviná</v>
      </c>
      <c r="G116" s="36"/>
      <c r="H116" s="36"/>
      <c r="I116" s="29" t="s">
        <v>22</v>
      </c>
      <c r="J116" s="66" t="str">
        <f>IF(J12="","",J12)</f>
        <v>16. 7. 2024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24</v>
      </c>
      <c r="D118" s="36"/>
      <c r="E118" s="36"/>
      <c r="F118" s="27" t="str">
        <f>E15</f>
        <v>Statutární město Karviná</v>
      </c>
      <c r="G118" s="36"/>
      <c r="H118" s="36"/>
      <c r="I118" s="29" t="s">
        <v>32</v>
      </c>
      <c r="J118" s="32" t="str">
        <f>E21</f>
        <v>Ing. Marek Papoušek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30</v>
      </c>
      <c r="D119" s="36"/>
      <c r="E119" s="36"/>
      <c r="F119" s="27" t="str">
        <f>IF(E18="","",E18)</f>
        <v>Vyplň údaj</v>
      </c>
      <c r="G119" s="36"/>
      <c r="H119" s="36"/>
      <c r="I119" s="29" t="s">
        <v>37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9"/>
      <c r="B121" s="160"/>
      <c r="C121" s="161" t="s">
        <v>118</v>
      </c>
      <c r="D121" s="162" t="s">
        <v>65</v>
      </c>
      <c r="E121" s="162" t="s">
        <v>61</v>
      </c>
      <c r="F121" s="162" t="s">
        <v>62</v>
      </c>
      <c r="G121" s="162" t="s">
        <v>119</v>
      </c>
      <c r="H121" s="162" t="s">
        <v>120</v>
      </c>
      <c r="I121" s="162" t="s">
        <v>121</v>
      </c>
      <c r="J121" s="163" t="s">
        <v>108</v>
      </c>
      <c r="K121" s="164" t="s">
        <v>122</v>
      </c>
      <c r="L121" s="165"/>
      <c r="M121" s="75" t="s">
        <v>1</v>
      </c>
      <c r="N121" s="76" t="s">
        <v>44</v>
      </c>
      <c r="O121" s="76" t="s">
        <v>123</v>
      </c>
      <c r="P121" s="76" t="s">
        <v>124</v>
      </c>
      <c r="Q121" s="76" t="s">
        <v>125</v>
      </c>
      <c r="R121" s="76" t="s">
        <v>126</v>
      </c>
      <c r="S121" s="76" t="s">
        <v>127</v>
      </c>
      <c r="T121" s="77" t="s">
        <v>128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9" customHeight="1">
      <c r="A122" s="34"/>
      <c r="B122" s="35"/>
      <c r="C122" s="82" t="s">
        <v>129</v>
      </c>
      <c r="D122" s="36"/>
      <c r="E122" s="36"/>
      <c r="F122" s="36"/>
      <c r="G122" s="36"/>
      <c r="H122" s="36"/>
      <c r="I122" s="36"/>
      <c r="J122" s="166">
        <f>BK122</f>
        <v>0</v>
      </c>
      <c r="K122" s="36"/>
      <c r="L122" s="39"/>
      <c r="M122" s="78"/>
      <c r="N122" s="167"/>
      <c r="O122" s="79"/>
      <c r="P122" s="168">
        <f>P123</f>
        <v>0</v>
      </c>
      <c r="Q122" s="79"/>
      <c r="R122" s="168">
        <f>R123</f>
        <v>25.413246999999995</v>
      </c>
      <c r="S122" s="79"/>
      <c r="T122" s="169">
        <f>T123</f>
        <v>48.860726000000007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79</v>
      </c>
      <c r="AU122" s="17" t="s">
        <v>110</v>
      </c>
      <c r="BK122" s="170">
        <f>BK123</f>
        <v>0</v>
      </c>
    </row>
    <row r="123" spans="1:65" s="12" customFormat="1" ht="25.9" customHeight="1">
      <c r="B123" s="171"/>
      <c r="C123" s="172"/>
      <c r="D123" s="173" t="s">
        <v>79</v>
      </c>
      <c r="E123" s="174" t="s">
        <v>130</v>
      </c>
      <c r="F123" s="174" t="s">
        <v>131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P124+P157+P161+P168+P193</f>
        <v>0</v>
      </c>
      <c r="Q123" s="179"/>
      <c r="R123" s="180">
        <f>R124+R157+R161+R168+R193</f>
        <v>25.413246999999995</v>
      </c>
      <c r="S123" s="179"/>
      <c r="T123" s="181">
        <f>T124+T157+T161+T168+T193</f>
        <v>48.860726000000007</v>
      </c>
      <c r="AR123" s="182" t="s">
        <v>88</v>
      </c>
      <c r="AT123" s="183" t="s">
        <v>79</v>
      </c>
      <c r="AU123" s="183" t="s">
        <v>80</v>
      </c>
      <c r="AY123" s="182" t="s">
        <v>132</v>
      </c>
      <c r="BK123" s="184">
        <f>BK124+BK157+BK161+BK168+BK193</f>
        <v>0</v>
      </c>
    </row>
    <row r="124" spans="1:65" s="12" customFormat="1" ht="22.9" customHeight="1">
      <c r="B124" s="171"/>
      <c r="C124" s="172"/>
      <c r="D124" s="173" t="s">
        <v>79</v>
      </c>
      <c r="E124" s="185" t="s">
        <v>88</v>
      </c>
      <c r="F124" s="185" t="s">
        <v>133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SUM(P125:P156)</f>
        <v>0</v>
      </c>
      <c r="Q124" s="179"/>
      <c r="R124" s="180">
        <f>SUM(R125:R156)</f>
        <v>1.0975E-2</v>
      </c>
      <c r="S124" s="179"/>
      <c r="T124" s="181">
        <f>SUM(T125:T156)</f>
        <v>29.325000000000003</v>
      </c>
      <c r="AR124" s="182" t="s">
        <v>88</v>
      </c>
      <c r="AT124" s="183" t="s">
        <v>79</v>
      </c>
      <c r="AU124" s="183" t="s">
        <v>88</v>
      </c>
      <c r="AY124" s="182" t="s">
        <v>132</v>
      </c>
      <c r="BK124" s="184">
        <f>SUM(BK125:BK156)</f>
        <v>0</v>
      </c>
    </row>
    <row r="125" spans="1:65" s="2" customFormat="1" ht="33" customHeight="1">
      <c r="A125" s="34"/>
      <c r="B125" s="35"/>
      <c r="C125" s="187" t="s">
        <v>88</v>
      </c>
      <c r="D125" s="187" t="s">
        <v>134</v>
      </c>
      <c r="E125" s="188" t="s">
        <v>135</v>
      </c>
      <c r="F125" s="189" t="s">
        <v>136</v>
      </c>
      <c r="G125" s="190" t="s">
        <v>137</v>
      </c>
      <c r="H125" s="191">
        <v>25</v>
      </c>
      <c r="I125" s="192"/>
      <c r="J125" s="193">
        <f>ROUND(I125*H125,2)</f>
        <v>0</v>
      </c>
      <c r="K125" s="194"/>
      <c r="L125" s="39"/>
      <c r="M125" s="195" t="s">
        <v>1</v>
      </c>
      <c r="N125" s="196" t="s">
        <v>45</v>
      </c>
      <c r="O125" s="71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138</v>
      </c>
      <c r="AT125" s="199" t="s">
        <v>134</v>
      </c>
      <c r="AU125" s="199" t="s">
        <v>90</v>
      </c>
      <c r="AY125" s="17" t="s">
        <v>132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88</v>
      </c>
      <c r="BK125" s="200">
        <f>ROUND(I125*H125,2)</f>
        <v>0</v>
      </c>
      <c r="BL125" s="17" t="s">
        <v>138</v>
      </c>
      <c r="BM125" s="199" t="s">
        <v>139</v>
      </c>
    </row>
    <row r="126" spans="1:65" s="13" customFormat="1">
      <c r="B126" s="201"/>
      <c r="C126" s="202"/>
      <c r="D126" s="203" t="s">
        <v>140</v>
      </c>
      <c r="E126" s="204" t="s">
        <v>1</v>
      </c>
      <c r="F126" s="205" t="s">
        <v>141</v>
      </c>
      <c r="G126" s="202"/>
      <c r="H126" s="206">
        <v>25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140</v>
      </c>
      <c r="AU126" s="212" t="s">
        <v>90</v>
      </c>
      <c r="AV126" s="13" t="s">
        <v>90</v>
      </c>
      <c r="AW126" s="13" t="s">
        <v>36</v>
      </c>
      <c r="AX126" s="13" t="s">
        <v>88</v>
      </c>
      <c r="AY126" s="212" t="s">
        <v>132</v>
      </c>
    </row>
    <row r="127" spans="1:65" s="14" customFormat="1">
      <c r="B127" s="213"/>
      <c r="C127" s="214"/>
      <c r="D127" s="203" t="s">
        <v>140</v>
      </c>
      <c r="E127" s="215" t="s">
        <v>1</v>
      </c>
      <c r="F127" s="216" t="s">
        <v>142</v>
      </c>
      <c r="G127" s="214"/>
      <c r="H127" s="215" t="s">
        <v>1</v>
      </c>
      <c r="I127" s="217"/>
      <c r="J127" s="214"/>
      <c r="K127" s="214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140</v>
      </c>
      <c r="AU127" s="222" t="s">
        <v>90</v>
      </c>
      <c r="AV127" s="14" t="s">
        <v>88</v>
      </c>
      <c r="AW127" s="14" t="s">
        <v>36</v>
      </c>
      <c r="AX127" s="14" t="s">
        <v>80</v>
      </c>
      <c r="AY127" s="222" t="s">
        <v>132</v>
      </c>
    </row>
    <row r="128" spans="1:65" s="2" customFormat="1" ht="24.2" customHeight="1">
      <c r="A128" s="34"/>
      <c r="B128" s="35"/>
      <c r="C128" s="187" t="s">
        <v>90</v>
      </c>
      <c r="D128" s="187" t="s">
        <v>134</v>
      </c>
      <c r="E128" s="188" t="s">
        <v>143</v>
      </c>
      <c r="F128" s="189" t="s">
        <v>144</v>
      </c>
      <c r="G128" s="190" t="s">
        <v>137</v>
      </c>
      <c r="H128" s="191">
        <v>127.5</v>
      </c>
      <c r="I128" s="192"/>
      <c r="J128" s="193">
        <f>ROUND(I128*H128,2)</f>
        <v>0</v>
      </c>
      <c r="K128" s="194"/>
      <c r="L128" s="39"/>
      <c r="M128" s="195" t="s">
        <v>1</v>
      </c>
      <c r="N128" s="196" t="s">
        <v>45</v>
      </c>
      <c r="O128" s="71"/>
      <c r="P128" s="197">
        <f>O128*H128</f>
        <v>0</v>
      </c>
      <c r="Q128" s="197">
        <v>8.0000000000000007E-5</v>
      </c>
      <c r="R128" s="197">
        <f>Q128*H128</f>
        <v>1.0200000000000001E-2</v>
      </c>
      <c r="S128" s="197">
        <v>0.23</v>
      </c>
      <c r="T128" s="198">
        <f>S128*H128</f>
        <v>29.325000000000003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138</v>
      </c>
      <c r="AT128" s="199" t="s">
        <v>134</v>
      </c>
      <c r="AU128" s="199" t="s">
        <v>90</v>
      </c>
      <c r="AY128" s="17" t="s">
        <v>132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88</v>
      </c>
      <c r="BK128" s="200">
        <f>ROUND(I128*H128,2)</f>
        <v>0</v>
      </c>
      <c r="BL128" s="17" t="s">
        <v>138</v>
      </c>
      <c r="BM128" s="199" t="s">
        <v>145</v>
      </c>
    </row>
    <row r="129" spans="1:65" s="13" customFormat="1">
      <c r="B129" s="201"/>
      <c r="C129" s="202"/>
      <c r="D129" s="203" t="s">
        <v>140</v>
      </c>
      <c r="E129" s="204" t="s">
        <v>1</v>
      </c>
      <c r="F129" s="205" t="s">
        <v>146</v>
      </c>
      <c r="G129" s="202"/>
      <c r="H129" s="206">
        <v>117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140</v>
      </c>
      <c r="AU129" s="212" t="s">
        <v>90</v>
      </c>
      <c r="AV129" s="13" t="s">
        <v>90</v>
      </c>
      <c r="AW129" s="13" t="s">
        <v>36</v>
      </c>
      <c r="AX129" s="13" t="s">
        <v>80</v>
      </c>
      <c r="AY129" s="212" t="s">
        <v>132</v>
      </c>
    </row>
    <row r="130" spans="1:65" s="14" customFormat="1" ht="22.5">
      <c r="B130" s="213"/>
      <c r="C130" s="214"/>
      <c r="D130" s="203" t="s">
        <v>140</v>
      </c>
      <c r="E130" s="215" t="s">
        <v>1</v>
      </c>
      <c r="F130" s="216" t="s">
        <v>147</v>
      </c>
      <c r="G130" s="214"/>
      <c r="H130" s="215" t="s">
        <v>1</v>
      </c>
      <c r="I130" s="217"/>
      <c r="J130" s="214"/>
      <c r="K130" s="214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140</v>
      </c>
      <c r="AU130" s="222" t="s">
        <v>90</v>
      </c>
      <c r="AV130" s="14" t="s">
        <v>88</v>
      </c>
      <c r="AW130" s="14" t="s">
        <v>36</v>
      </c>
      <c r="AX130" s="14" t="s">
        <v>80</v>
      </c>
      <c r="AY130" s="222" t="s">
        <v>132</v>
      </c>
    </row>
    <row r="131" spans="1:65" s="13" customFormat="1">
      <c r="B131" s="201"/>
      <c r="C131" s="202"/>
      <c r="D131" s="203" t="s">
        <v>140</v>
      </c>
      <c r="E131" s="204" t="s">
        <v>1</v>
      </c>
      <c r="F131" s="205" t="s">
        <v>148</v>
      </c>
      <c r="G131" s="202"/>
      <c r="H131" s="206">
        <v>10.5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140</v>
      </c>
      <c r="AU131" s="212" t="s">
        <v>90</v>
      </c>
      <c r="AV131" s="13" t="s">
        <v>90</v>
      </c>
      <c r="AW131" s="13" t="s">
        <v>36</v>
      </c>
      <c r="AX131" s="13" t="s">
        <v>80</v>
      </c>
      <c r="AY131" s="212" t="s">
        <v>132</v>
      </c>
    </row>
    <row r="132" spans="1:65" s="14" customFormat="1" ht="22.5">
      <c r="B132" s="213"/>
      <c r="C132" s="214"/>
      <c r="D132" s="203" t="s">
        <v>140</v>
      </c>
      <c r="E132" s="215" t="s">
        <v>1</v>
      </c>
      <c r="F132" s="216" t="s">
        <v>149</v>
      </c>
      <c r="G132" s="214"/>
      <c r="H132" s="215" t="s">
        <v>1</v>
      </c>
      <c r="I132" s="217"/>
      <c r="J132" s="214"/>
      <c r="K132" s="214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140</v>
      </c>
      <c r="AU132" s="222" t="s">
        <v>90</v>
      </c>
      <c r="AV132" s="14" t="s">
        <v>88</v>
      </c>
      <c r="AW132" s="14" t="s">
        <v>36</v>
      </c>
      <c r="AX132" s="14" t="s">
        <v>80</v>
      </c>
      <c r="AY132" s="222" t="s">
        <v>132</v>
      </c>
    </row>
    <row r="133" spans="1:65" s="15" customFormat="1">
      <c r="B133" s="223"/>
      <c r="C133" s="224"/>
      <c r="D133" s="203" t="s">
        <v>140</v>
      </c>
      <c r="E133" s="225" t="s">
        <v>1</v>
      </c>
      <c r="F133" s="226" t="s">
        <v>150</v>
      </c>
      <c r="G133" s="224"/>
      <c r="H133" s="227">
        <v>127.5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140</v>
      </c>
      <c r="AU133" s="233" t="s">
        <v>90</v>
      </c>
      <c r="AV133" s="15" t="s">
        <v>138</v>
      </c>
      <c r="AW133" s="15" t="s">
        <v>36</v>
      </c>
      <c r="AX133" s="15" t="s">
        <v>88</v>
      </c>
      <c r="AY133" s="233" t="s">
        <v>132</v>
      </c>
    </row>
    <row r="134" spans="1:65" s="2" customFormat="1" ht="24.2" customHeight="1">
      <c r="A134" s="34"/>
      <c r="B134" s="35"/>
      <c r="C134" s="187" t="s">
        <v>151</v>
      </c>
      <c r="D134" s="187" t="s">
        <v>134</v>
      </c>
      <c r="E134" s="188" t="s">
        <v>152</v>
      </c>
      <c r="F134" s="189" t="s">
        <v>153</v>
      </c>
      <c r="G134" s="190" t="s">
        <v>154</v>
      </c>
      <c r="H134" s="191">
        <v>127.5</v>
      </c>
      <c r="I134" s="192"/>
      <c r="J134" s="193">
        <f>ROUND(I134*H134,2)</f>
        <v>0</v>
      </c>
      <c r="K134" s="194"/>
      <c r="L134" s="39"/>
      <c r="M134" s="195" t="s">
        <v>1</v>
      </c>
      <c r="N134" s="196" t="s">
        <v>45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138</v>
      </c>
      <c r="AT134" s="199" t="s">
        <v>134</v>
      </c>
      <c r="AU134" s="199" t="s">
        <v>90</v>
      </c>
      <c r="AY134" s="17" t="s">
        <v>132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88</v>
      </c>
      <c r="BK134" s="200">
        <f>ROUND(I134*H134,2)</f>
        <v>0</v>
      </c>
      <c r="BL134" s="17" t="s">
        <v>138</v>
      </c>
      <c r="BM134" s="199" t="s">
        <v>155</v>
      </c>
    </row>
    <row r="135" spans="1:65" s="13" customFormat="1">
      <c r="B135" s="201"/>
      <c r="C135" s="202"/>
      <c r="D135" s="203" t="s">
        <v>140</v>
      </c>
      <c r="E135" s="204" t="s">
        <v>1</v>
      </c>
      <c r="F135" s="205" t="s">
        <v>146</v>
      </c>
      <c r="G135" s="202"/>
      <c r="H135" s="206">
        <v>117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140</v>
      </c>
      <c r="AU135" s="212" t="s">
        <v>90</v>
      </c>
      <c r="AV135" s="13" t="s">
        <v>90</v>
      </c>
      <c r="AW135" s="13" t="s">
        <v>36</v>
      </c>
      <c r="AX135" s="13" t="s">
        <v>80</v>
      </c>
      <c r="AY135" s="212" t="s">
        <v>132</v>
      </c>
    </row>
    <row r="136" spans="1:65" s="14" customFormat="1" ht="22.5">
      <c r="B136" s="213"/>
      <c r="C136" s="214"/>
      <c r="D136" s="203" t="s">
        <v>140</v>
      </c>
      <c r="E136" s="215" t="s">
        <v>1</v>
      </c>
      <c r="F136" s="216" t="s">
        <v>147</v>
      </c>
      <c r="G136" s="214"/>
      <c r="H136" s="215" t="s">
        <v>1</v>
      </c>
      <c r="I136" s="217"/>
      <c r="J136" s="214"/>
      <c r="K136" s="214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140</v>
      </c>
      <c r="AU136" s="222" t="s">
        <v>90</v>
      </c>
      <c r="AV136" s="14" t="s">
        <v>88</v>
      </c>
      <c r="AW136" s="14" t="s">
        <v>36</v>
      </c>
      <c r="AX136" s="14" t="s">
        <v>80</v>
      </c>
      <c r="AY136" s="222" t="s">
        <v>132</v>
      </c>
    </row>
    <row r="137" spans="1:65" s="13" customFormat="1">
      <c r="B137" s="201"/>
      <c r="C137" s="202"/>
      <c r="D137" s="203" t="s">
        <v>140</v>
      </c>
      <c r="E137" s="204" t="s">
        <v>1</v>
      </c>
      <c r="F137" s="205" t="s">
        <v>148</v>
      </c>
      <c r="G137" s="202"/>
      <c r="H137" s="206">
        <v>10.5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140</v>
      </c>
      <c r="AU137" s="212" t="s">
        <v>90</v>
      </c>
      <c r="AV137" s="13" t="s">
        <v>90</v>
      </c>
      <c r="AW137" s="13" t="s">
        <v>36</v>
      </c>
      <c r="AX137" s="13" t="s">
        <v>80</v>
      </c>
      <c r="AY137" s="212" t="s">
        <v>132</v>
      </c>
    </row>
    <row r="138" spans="1:65" s="14" customFormat="1" ht="22.5">
      <c r="B138" s="213"/>
      <c r="C138" s="214"/>
      <c r="D138" s="203" t="s">
        <v>140</v>
      </c>
      <c r="E138" s="215" t="s">
        <v>1</v>
      </c>
      <c r="F138" s="216" t="s">
        <v>149</v>
      </c>
      <c r="G138" s="214"/>
      <c r="H138" s="215" t="s">
        <v>1</v>
      </c>
      <c r="I138" s="217"/>
      <c r="J138" s="214"/>
      <c r="K138" s="214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140</v>
      </c>
      <c r="AU138" s="222" t="s">
        <v>90</v>
      </c>
      <c r="AV138" s="14" t="s">
        <v>88</v>
      </c>
      <c r="AW138" s="14" t="s">
        <v>36</v>
      </c>
      <c r="AX138" s="14" t="s">
        <v>80</v>
      </c>
      <c r="AY138" s="222" t="s">
        <v>132</v>
      </c>
    </row>
    <row r="139" spans="1:65" s="15" customFormat="1">
      <c r="B139" s="223"/>
      <c r="C139" s="224"/>
      <c r="D139" s="203" t="s">
        <v>140</v>
      </c>
      <c r="E139" s="225" t="s">
        <v>1</v>
      </c>
      <c r="F139" s="226" t="s">
        <v>150</v>
      </c>
      <c r="G139" s="224"/>
      <c r="H139" s="227">
        <v>127.5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AT139" s="233" t="s">
        <v>140</v>
      </c>
      <c r="AU139" s="233" t="s">
        <v>90</v>
      </c>
      <c r="AV139" s="15" t="s">
        <v>138</v>
      </c>
      <c r="AW139" s="15" t="s">
        <v>36</v>
      </c>
      <c r="AX139" s="15" t="s">
        <v>88</v>
      </c>
      <c r="AY139" s="233" t="s">
        <v>132</v>
      </c>
    </row>
    <row r="140" spans="1:65" s="2" customFormat="1" ht="24.2" customHeight="1">
      <c r="A140" s="34"/>
      <c r="B140" s="35"/>
      <c r="C140" s="187" t="s">
        <v>138</v>
      </c>
      <c r="D140" s="187" t="s">
        <v>134</v>
      </c>
      <c r="E140" s="188" t="s">
        <v>156</v>
      </c>
      <c r="F140" s="189" t="s">
        <v>157</v>
      </c>
      <c r="G140" s="190" t="s">
        <v>154</v>
      </c>
      <c r="H140" s="191">
        <v>31.4</v>
      </c>
      <c r="I140" s="192"/>
      <c r="J140" s="193">
        <f>ROUND(I140*H140,2)</f>
        <v>0</v>
      </c>
      <c r="K140" s="194"/>
      <c r="L140" s="39"/>
      <c r="M140" s="195" t="s">
        <v>1</v>
      </c>
      <c r="N140" s="196" t="s">
        <v>45</v>
      </c>
      <c r="O140" s="71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138</v>
      </c>
      <c r="AT140" s="199" t="s">
        <v>134</v>
      </c>
      <c r="AU140" s="199" t="s">
        <v>90</v>
      </c>
      <c r="AY140" s="17" t="s">
        <v>132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88</v>
      </c>
      <c r="BK140" s="200">
        <f>ROUND(I140*H140,2)</f>
        <v>0</v>
      </c>
      <c r="BL140" s="17" t="s">
        <v>138</v>
      </c>
      <c r="BM140" s="199" t="s">
        <v>158</v>
      </c>
    </row>
    <row r="141" spans="1:65" s="13" customFormat="1">
      <c r="B141" s="201"/>
      <c r="C141" s="202"/>
      <c r="D141" s="203" t="s">
        <v>140</v>
      </c>
      <c r="E141" s="204" t="s">
        <v>1</v>
      </c>
      <c r="F141" s="205" t="s">
        <v>159</v>
      </c>
      <c r="G141" s="202"/>
      <c r="H141" s="206">
        <v>31.4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140</v>
      </c>
      <c r="AU141" s="212" t="s">
        <v>90</v>
      </c>
      <c r="AV141" s="13" t="s">
        <v>90</v>
      </c>
      <c r="AW141" s="13" t="s">
        <v>36</v>
      </c>
      <c r="AX141" s="13" t="s">
        <v>88</v>
      </c>
      <c r="AY141" s="212" t="s">
        <v>132</v>
      </c>
    </row>
    <row r="142" spans="1:65" s="14" customFormat="1" ht="22.5">
      <c r="B142" s="213"/>
      <c r="C142" s="214"/>
      <c r="D142" s="203" t="s">
        <v>140</v>
      </c>
      <c r="E142" s="215" t="s">
        <v>1</v>
      </c>
      <c r="F142" s="216" t="s">
        <v>160</v>
      </c>
      <c r="G142" s="214"/>
      <c r="H142" s="215" t="s">
        <v>1</v>
      </c>
      <c r="I142" s="217"/>
      <c r="J142" s="214"/>
      <c r="K142" s="214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140</v>
      </c>
      <c r="AU142" s="222" t="s">
        <v>90</v>
      </c>
      <c r="AV142" s="14" t="s">
        <v>88</v>
      </c>
      <c r="AW142" s="14" t="s">
        <v>36</v>
      </c>
      <c r="AX142" s="14" t="s">
        <v>80</v>
      </c>
      <c r="AY142" s="222" t="s">
        <v>132</v>
      </c>
    </row>
    <row r="143" spans="1:65" s="2" customFormat="1" ht="37.9" customHeight="1">
      <c r="A143" s="34"/>
      <c r="B143" s="35"/>
      <c r="C143" s="187" t="s">
        <v>161</v>
      </c>
      <c r="D143" s="187" t="s">
        <v>134</v>
      </c>
      <c r="E143" s="188" t="s">
        <v>162</v>
      </c>
      <c r="F143" s="189" t="s">
        <v>163</v>
      </c>
      <c r="G143" s="190" t="s">
        <v>154</v>
      </c>
      <c r="H143" s="191">
        <v>31.4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45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138</v>
      </c>
      <c r="AT143" s="199" t="s">
        <v>134</v>
      </c>
      <c r="AU143" s="199" t="s">
        <v>90</v>
      </c>
      <c r="AY143" s="17" t="s">
        <v>132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88</v>
      </c>
      <c r="BK143" s="200">
        <f>ROUND(I143*H143,2)</f>
        <v>0</v>
      </c>
      <c r="BL143" s="17" t="s">
        <v>138</v>
      </c>
      <c r="BM143" s="199" t="s">
        <v>164</v>
      </c>
    </row>
    <row r="144" spans="1:65" s="13" customFormat="1">
      <c r="B144" s="201"/>
      <c r="C144" s="202"/>
      <c r="D144" s="203" t="s">
        <v>140</v>
      </c>
      <c r="E144" s="204" t="s">
        <v>1</v>
      </c>
      <c r="F144" s="205" t="s">
        <v>159</v>
      </c>
      <c r="G144" s="202"/>
      <c r="H144" s="206">
        <v>31.4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140</v>
      </c>
      <c r="AU144" s="212" t="s">
        <v>90</v>
      </c>
      <c r="AV144" s="13" t="s">
        <v>90</v>
      </c>
      <c r="AW144" s="13" t="s">
        <v>36</v>
      </c>
      <c r="AX144" s="13" t="s">
        <v>88</v>
      </c>
      <c r="AY144" s="212" t="s">
        <v>132</v>
      </c>
    </row>
    <row r="145" spans="1:65" s="14" customFormat="1" ht="22.5">
      <c r="B145" s="213"/>
      <c r="C145" s="214"/>
      <c r="D145" s="203" t="s">
        <v>140</v>
      </c>
      <c r="E145" s="215" t="s">
        <v>1</v>
      </c>
      <c r="F145" s="216" t="s">
        <v>160</v>
      </c>
      <c r="G145" s="214"/>
      <c r="H145" s="215" t="s">
        <v>1</v>
      </c>
      <c r="I145" s="217"/>
      <c r="J145" s="214"/>
      <c r="K145" s="214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140</v>
      </c>
      <c r="AU145" s="222" t="s">
        <v>90</v>
      </c>
      <c r="AV145" s="14" t="s">
        <v>88</v>
      </c>
      <c r="AW145" s="14" t="s">
        <v>36</v>
      </c>
      <c r="AX145" s="14" t="s">
        <v>80</v>
      </c>
      <c r="AY145" s="222" t="s">
        <v>132</v>
      </c>
    </row>
    <row r="146" spans="1:65" s="2" customFormat="1" ht="24.2" customHeight="1">
      <c r="A146" s="34"/>
      <c r="B146" s="35"/>
      <c r="C146" s="187" t="s">
        <v>165</v>
      </c>
      <c r="D146" s="187" t="s">
        <v>134</v>
      </c>
      <c r="E146" s="188" t="s">
        <v>166</v>
      </c>
      <c r="F146" s="189" t="s">
        <v>167</v>
      </c>
      <c r="G146" s="190" t="s">
        <v>137</v>
      </c>
      <c r="H146" s="191">
        <v>31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45</v>
      </c>
      <c r="O146" s="7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138</v>
      </c>
      <c r="AT146" s="199" t="s">
        <v>134</v>
      </c>
      <c r="AU146" s="199" t="s">
        <v>90</v>
      </c>
      <c r="AY146" s="17" t="s">
        <v>132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88</v>
      </c>
      <c r="BK146" s="200">
        <f>ROUND(I146*H146,2)</f>
        <v>0</v>
      </c>
      <c r="BL146" s="17" t="s">
        <v>138</v>
      </c>
      <c r="BM146" s="199" t="s">
        <v>168</v>
      </c>
    </row>
    <row r="147" spans="1:65" s="13" customFormat="1">
      <c r="B147" s="201"/>
      <c r="C147" s="202"/>
      <c r="D147" s="203" t="s">
        <v>140</v>
      </c>
      <c r="E147" s="204" t="s">
        <v>1</v>
      </c>
      <c r="F147" s="205" t="s">
        <v>169</v>
      </c>
      <c r="G147" s="202"/>
      <c r="H147" s="206">
        <v>31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140</v>
      </c>
      <c r="AU147" s="212" t="s">
        <v>90</v>
      </c>
      <c r="AV147" s="13" t="s">
        <v>90</v>
      </c>
      <c r="AW147" s="13" t="s">
        <v>36</v>
      </c>
      <c r="AX147" s="13" t="s">
        <v>88</v>
      </c>
      <c r="AY147" s="212" t="s">
        <v>132</v>
      </c>
    </row>
    <row r="148" spans="1:65" s="14" customFormat="1">
      <c r="B148" s="213"/>
      <c r="C148" s="214"/>
      <c r="D148" s="203" t="s">
        <v>140</v>
      </c>
      <c r="E148" s="215" t="s">
        <v>1</v>
      </c>
      <c r="F148" s="216" t="s">
        <v>170</v>
      </c>
      <c r="G148" s="214"/>
      <c r="H148" s="215" t="s">
        <v>1</v>
      </c>
      <c r="I148" s="217"/>
      <c r="J148" s="214"/>
      <c r="K148" s="214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140</v>
      </c>
      <c r="AU148" s="222" t="s">
        <v>90</v>
      </c>
      <c r="AV148" s="14" t="s">
        <v>88</v>
      </c>
      <c r="AW148" s="14" t="s">
        <v>36</v>
      </c>
      <c r="AX148" s="14" t="s">
        <v>80</v>
      </c>
      <c r="AY148" s="222" t="s">
        <v>132</v>
      </c>
    </row>
    <row r="149" spans="1:65" s="2" customFormat="1" ht="16.5" customHeight="1">
      <c r="A149" s="34"/>
      <c r="B149" s="35"/>
      <c r="C149" s="187" t="s">
        <v>171</v>
      </c>
      <c r="D149" s="187" t="s">
        <v>134</v>
      </c>
      <c r="E149" s="188" t="s">
        <v>172</v>
      </c>
      <c r="F149" s="189" t="s">
        <v>173</v>
      </c>
      <c r="G149" s="190" t="s">
        <v>137</v>
      </c>
      <c r="H149" s="191">
        <v>31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45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138</v>
      </c>
      <c r="AT149" s="199" t="s">
        <v>134</v>
      </c>
      <c r="AU149" s="199" t="s">
        <v>90</v>
      </c>
      <c r="AY149" s="17" t="s">
        <v>132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88</v>
      </c>
      <c r="BK149" s="200">
        <f>ROUND(I149*H149,2)</f>
        <v>0</v>
      </c>
      <c r="BL149" s="17" t="s">
        <v>138</v>
      </c>
      <c r="BM149" s="199" t="s">
        <v>174</v>
      </c>
    </row>
    <row r="150" spans="1:65" s="13" customFormat="1">
      <c r="B150" s="201"/>
      <c r="C150" s="202"/>
      <c r="D150" s="203" t="s">
        <v>140</v>
      </c>
      <c r="E150" s="204" t="s">
        <v>1</v>
      </c>
      <c r="F150" s="205" t="s">
        <v>169</v>
      </c>
      <c r="G150" s="202"/>
      <c r="H150" s="206">
        <v>31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140</v>
      </c>
      <c r="AU150" s="212" t="s">
        <v>90</v>
      </c>
      <c r="AV150" s="13" t="s">
        <v>90</v>
      </c>
      <c r="AW150" s="13" t="s">
        <v>36</v>
      </c>
      <c r="AX150" s="13" t="s">
        <v>88</v>
      </c>
      <c r="AY150" s="212" t="s">
        <v>132</v>
      </c>
    </row>
    <row r="151" spans="1:65" s="14" customFormat="1">
      <c r="B151" s="213"/>
      <c r="C151" s="214"/>
      <c r="D151" s="203" t="s">
        <v>140</v>
      </c>
      <c r="E151" s="215" t="s">
        <v>1</v>
      </c>
      <c r="F151" s="216" t="s">
        <v>170</v>
      </c>
      <c r="G151" s="214"/>
      <c r="H151" s="215" t="s">
        <v>1</v>
      </c>
      <c r="I151" s="217"/>
      <c r="J151" s="214"/>
      <c r="K151" s="214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140</v>
      </c>
      <c r="AU151" s="222" t="s">
        <v>90</v>
      </c>
      <c r="AV151" s="14" t="s">
        <v>88</v>
      </c>
      <c r="AW151" s="14" t="s">
        <v>36</v>
      </c>
      <c r="AX151" s="14" t="s">
        <v>80</v>
      </c>
      <c r="AY151" s="222" t="s">
        <v>132</v>
      </c>
    </row>
    <row r="152" spans="1:65" s="2" customFormat="1" ht="24.2" customHeight="1">
      <c r="A152" s="34"/>
      <c r="B152" s="35"/>
      <c r="C152" s="187" t="s">
        <v>175</v>
      </c>
      <c r="D152" s="187" t="s">
        <v>134</v>
      </c>
      <c r="E152" s="188" t="s">
        <v>176</v>
      </c>
      <c r="F152" s="189" t="s">
        <v>177</v>
      </c>
      <c r="G152" s="190" t="s">
        <v>137</v>
      </c>
      <c r="H152" s="191">
        <v>31</v>
      </c>
      <c r="I152" s="192"/>
      <c r="J152" s="193">
        <f>ROUND(I152*H152,2)</f>
        <v>0</v>
      </c>
      <c r="K152" s="194"/>
      <c r="L152" s="39"/>
      <c r="M152" s="195" t="s">
        <v>1</v>
      </c>
      <c r="N152" s="196" t="s">
        <v>45</v>
      </c>
      <c r="O152" s="71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138</v>
      </c>
      <c r="AT152" s="199" t="s">
        <v>134</v>
      </c>
      <c r="AU152" s="199" t="s">
        <v>90</v>
      </c>
      <c r="AY152" s="17" t="s">
        <v>132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88</v>
      </c>
      <c r="BK152" s="200">
        <f>ROUND(I152*H152,2)</f>
        <v>0</v>
      </c>
      <c r="BL152" s="17" t="s">
        <v>138</v>
      </c>
      <c r="BM152" s="199" t="s">
        <v>178</v>
      </c>
    </row>
    <row r="153" spans="1:65" s="13" customFormat="1">
      <c r="B153" s="201"/>
      <c r="C153" s="202"/>
      <c r="D153" s="203" t="s">
        <v>140</v>
      </c>
      <c r="E153" s="204" t="s">
        <v>1</v>
      </c>
      <c r="F153" s="205" t="s">
        <v>169</v>
      </c>
      <c r="G153" s="202"/>
      <c r="H153" s="206">
        <v>31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140</v>
      </c>
      <c r="AU153" s="212" t="s">
        <v>90</v>
      </c>
      <c r="AV153" s="13" t="s">
        <v>90</v>
      </c>
      <c r="AW153" s="13" t="s">
        <v>36</v>
      </c>
      <c r="AX153" s="13" t="s">
        <v>88</v>
      </c>
      <c r="AY153" s="212" t="s">
        <v>132</v>
      </c>
    </row>
    <row r="154" spans="1:65" s="14" customFormat="1">
      <c r="B154" s="213"/>
      <c r="C154" s="214"/>
      <c r="D154" s="203" t="s">
        <v>140</v>
      </c>
      <c r="E154" s="215" t="s">
        <v>1</v>
      </c>
      <c r="F154" s="216" t="s">
        <v>170</v>
      </c>
      <c r="G154" s="214"/>
      <c r="H154" s="215" t="s">
        <v>1</v>
      </c>
      <c r="I154" s="217"/>
      <c r="J154" s="214"/>
      <c r="K154" s="214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140</v>
      </c>
      <c r="AU154" s="222" t="s">
        <v>90</v>
      </c>
      <c r="AV154" s="14" t="s">
        <v>88</v>
      </c>
      <c r="AW154" s="14" t="s">
        <v>36</v>
      </c>
      <c r="AX154" s="14" t="s">
        <v>80</v>
      </c>
      <c r="AY154" s="222" t="s">
        <v>132</v>
      </c>
    </row>
    <row r="155" spans="1:65" s="2" customFormat="1" ht="16.5" customHeight="1">
      <c r="A155" s="34"/>
      <c r="B155" s="35"/>
      <c r="C155" s="234" t="s">
        <v>179</v>
      </c>
      <c r="D155" s="234" t="s">
        <v>180</v>
      </c>
      <c r="E155" s="235" t="s">
        <v>181</v>
      </c>
      <c r="F155" s="236" t="s">
        <v>182</v>
      </c>
      <c r="G155" s="237" t="s">
        <v>183</v>
      </c>
      <c r="H155" s="238">
        <v>0.77500000000000002</v>
      </c>
      <c r="I155" s="239"/>
      <c r="J155" s="240">
        <f>ROUND(I155*H155,2)</f>
        <v>0</v>
      </c>
      <c r="K155" s="241"/>
      <c r="L155" s="242"/>
      <c r="M155" s="243" t="s">
        <v>1</v>
      </c>
      <c r="N155" s="244" t="s">
        <v>45</v>
      </c>
      <c r="O155" s="71"/>
      <c r="P155" s="197">
        <f>O155*H155</f>
        <v>0</v>
      </c>
      <c r="Q155" s="197">
        <v>1E-3</v>
      </c>
      <c r="R155" s="197">
        <f>Q155*H155</f>
        <v>7.7500000000000008E-4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175</v>
      </c>
      <c r="AT155" s="199" t="s">
        <v>180</v>
      </c>
      <c r="AU155" s="199" t="s">
        <v>90</v>
      </c>
      <c r="AY155" s="17" t="s">
        <v>132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88</v>
      </c>
      <c r="BK155" s="200">
        <f>ROUND(I155*H155,2)</f>
        <v>0</v>
      </c>
      <c r="BL155" s="17" t="s">
        <v>138</v>
      </c>
      <c r="BM155" s="199" t="s">
        <v>184</v>
      </c>
    </row>
    <row r="156" spans="1:65" s="13" customFormat="1">
      <c r="B156" s="201"/>
      <c r="C156" s="202"/>
      <c r="D156" s="203" t="s">
        <v>140</v>
      </c>
      <c r="E156" s="202"/>
      <c r="F156" s="205" t="s">
        <v>185</v>
      </c>
      <c r="G156" s="202"/>
      <c r="H156" s="206">
        <v>0.77500000000000002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140</v>
      </c>
      <c r="AU156" s="212" t="s">
        <v>90</v>
      </c>
      <c r="AV156" s="13" t="s">
        <v>90</v>
      </c>
      <c r="AW156" s="13" t="s">
        <v>4</v>
      </c>
      <c r="AX156" s="13" t="s">
        <v>88</v>
      </c>
      <c r="AY156" s="212" t="s">
        <v>132</v>
      </c>
    </row>
    <row r="157" spans="1:65" s="12" customFormat="1" ht="22.9" customHeight="1">
      <c r="B157" s="171"/>
      <c r="C157" s="172"/>
      <c r="D157" s="173" t="s">
        <v>79</v>
      </c>
      <c r="E157" s="185" t="s">
        <v>90</v>
      </c>
      <c r="F157" s="185" t="s">
        <v>186</v>
      </c>
      <c r="G157" s="172"/>
      <c r="H157" s="172"/>
      <c r="I157" s="175"/>
      <c r="J157" s="186">
        <f>BK157</f>
        <v>0</v>
      </c>
      <c r="K157" s="172"/>
      <c r="L157" s="177"/>
      <c r="M157" s="178"/>
      <c r="N157" s="179"/>
      <c r="O157" s="179"/>
      <c r="P157" s="180">
        <f>SUM(P158:P160)</f>
        <v>0</v>
      </c>
      <c r="Q157" s="179"/>
      <c r="R157" s="180">
        <f>SUM(R158:R160)</f>
        <v>24.224999999999998</v>
      </c>
      <c r="S157" s="179"/>
      <c r="T157" s="181">
        <f>SUM(T158:T160)</f>
        <v>0</v>
      </c>
      <c r="AR157" s="182" t="s">
        <v>88</v>
      </c>
      <c r="AT157" s="183" t="s">
        <v>79</v>
      </c>
      <c r="AU157" s="183" t="s">
        <v>88</v>
      </c>
      <c r="AY157" s="182" t="s">
        <v>132</v>
      </c>
      <c r="BK157" s="184">
        <f>SUM(BK158:BK160)</f>
        <v>0</v>
      </c>
    </row>
    <row r="158" spans="1:65" s="2" customFormat="1" ht="21.75" customHeight="1">
      <c r="A158" s="34"/>
      <c r="B158" s="35"/>
      <c r="C158" s="187" t="s">
        <v>187</v>
      </c>
      <c r="D158" s="187" t="s">
        <v>134</v>
      </c>
      <c r="E158" s="188" t="s">
        <v>188</v>
      </c>
      <c r="F158" s="189" t="s">
        <v>189</v>
      </c>
      <c r="G158" s="190" t="s">
        <v>154</v>
      </c>
      <c r="H158" s="191">
        <v>12.75</v>
      </c>
      <c r="I158" s="192"/>
      <c r="J158" s="193">
        <f>ROUND(I158*H158,2)</f>
        <v>0</v>
      </c>
      <c r="K158" s="194"/>
      <c r="L158" s="39"/>
      <c r="M158" s="195" t="s">
        <v>1</v>
      </c>
      <c r="N158" s="196" t="s">
        <v>45</v>
      </c>
      <c r="O158" s="71"/>
      <c r="P158" s="197">
        <f>O158*H158</f>
        <v>0</v>
      </c>
      <c r="Q158" s="197">
        <v>1.9</v>
      </c>
      <c r="R158" s="197">
        <f>Q158*H158</f>
        <v>24.224999999999998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138</v>
      </c>
      <c r="AT158" s="199" t="s">
        <v>134</v>
      </c>
      <c r="AU158" s="199" t="s">
        <v>90</v>
      </c>
      <c r="AY158" s="17" t="s">
        <v>132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88</v>
      </c>
      <c r="BK158" s="200">
        <f>ROUND(I158*H158,2)</f>
        <v>0</v>
      </c>
      <c r="BL158" s="17" t="s">
        <v>138</v>
      </c>
      <c r="BM158" s="199" t="s">
        <v>190</v>
      </c>
    </row>
    <row r="159" spans="1:65" s="13" customFormat="1">
      <c r="B159" s="201"/>
      <c r="C159" s="202"/>
      <c r="D159" s="203" t="s">
        <v>140</v>
      </c>
      <c r="E159" s="204" t="s">
        <v>1</v>
      </c>
      <c r="F159" s="205" t="s">
        <v>191</v>
      </c>
      <c r="G159" s="202"/>
      <c r="H159" s="206">
        <v>12.75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140</v>
      </c>
      <c r="AU159" s="212" t="s">
        <v>90</v>
      </c>
      <c r="AV159" s="13" t="s">
        <v>90</v>
      </c>
      <c r="AW159" s="13" t="s">
        <v>36</v>
      </c>
      <c r="AX159" s="13" t="s">
        <v>88</v>
      </c>
      <c r="AY159" s="212" t="s">
        <v>132</v>
      </c>
    </row>
    <row r="160" spans="1:65" s="14" customFormat="1" ht="22.5">
      <c r="B160" s="213"/>
      <c r="C160" s="214"/>
      <c r="D160" s="203" t="s">
        <v>140</v>
      </c>
      <c r="E160" s="215" t="s">
        <v>1</v>
      </c>
      <c r="F160" s="216" t="s">
        <v>192</v>
      </c>
      <c r="G160" s="214"/>
      <c r="H160" s="215" t="s">
        <v>1</v>
      </c>
      <c r="I160" s="217"/>
      <c r="J160" s="214"/>
      <c r="K160" s="214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140</v>
      </c>
      <c r="AU160" s="222" t="s">
        <v>90</v>
      </c>
      <c r="AV160" s="14" t="s">
        <v>88</v>
      </c>
      <c r="AW160" s="14" t="s">
        <v>36</v>
      </c>
      <c r="AX160" s="14" t="s">
        <v>80</v>
      </c>
      <c r="AY160" s="222" t="s">
        <v>132</v>
      </c>
    </row>
    <row r="161" spans="1:65" s="12" customFormat="1" ht="22.9" customHeight="1">
      <c r="B161" s="171"/>
      <c r="C161" s="172"/>
      <c r="D161" s="173" t="s">
        <v>79</v>
      </c>
      <c r="E161" s="185" t="s">
        <v>165</v>
      </c>
      <c r="F161" s="185" t="s">
        <v>193</v>
      </c>
      <c r="G161" s="172"/>
      <c r="H161" s="172"/>
      <c r="I161" s="175"/>
      <c r="J161" s="186">
        <f>BK161</f>
        <v>0</v>
      </c>
      <c r="K161" s="172"/>
      <c r="L161" s="177"/>
      <c r="M161" s="178"/>
      <c r="N161" s="179"/>
      <c r="O161" s="179"/>
      <c r="P161" s="180">
        <f>SUM(P162:P167)</f>
        <v>0</v>
      </c>
      <c r="Q161" s="179"/>
      <c r="R161" s="180">
        <f>SUM(R162:R167)</f>
        <v>1.1772720000000001</v>
      </c>
      <c r="S161" s="179"/>
      <c r="T161" s="181">
        <f>SUM(T162:T167)</f>
        <v>0</v>
      </c>
      <c r="AR161" s="182" t="s">
        <v>88</v>
      </c>
      <c r="AT161" s="183" t="s">
        <v>79</v>
      </c>
      <c r="AU161" s="183" t="s">
        <v>88</v>
      </c>
      <c r="AY161" s="182" t="s">
        <v>132</v>
      </c>
      <c r="BK161" s="184">
        <f>SUM(BK162:BK167)</f>
        <v>0</v>
      </c>
    </row>
    <row r="162" spans="1:65" s="2" customFormat="1" ht="16.5" customHeight="1">
      <c r="A162" s="34"/>
      <c r="B162" s="35"/>
      <c r="C162" s="187" t="s">
        <v>194</v>
      </c>
      <c r="D162" s="187" t="s">
        <v>134</v>
      </c>
      <c r="E162" s="188" t="s">
        <v>195</v>
      </c>
      <c r="F162" s="189" t="s">
        <v>196</v>
      </c>
      <c r="G162" s="190" t="s">
        <v>137</v>
      </c>
      <c r="H162" s="191">
        <v>33.200000000000003</v>
      </c>
      <c r="I162" s="192"/>
      <c r="J162" s="193">
        <f>ROUND(I162*H162,2)</f>
        <v>0</v>
      </c>
      <c r="K162" s="194"/>
      <c r="L162" s="39"/>
      <c r="M162" s="195" t="s">
        <v>1</v>
      </c>
      <c r="N162" s="196" t="s">
        <v>45</v>
      </c>
      <c r="O162" s="71"/>
      <c r="P162" s="197">
        <f>O162*H162</f>
        <v>0</v>
      </c>
      <c r="Q162" s="197">
        <v>2.5999999999999998E-4</v>
      </c>
      <c r="R162" s="197">
        <f>Q162*H162</f>
        <v>8.6320000000000008E-3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138</v>
      </c>
      <c r="AT162" s="199" t="s">
        <v>134</v>
      </c>
      <c r="AU162" s="199" t="s">
        <v>90</v>
      </c>
      <c r="AY162" s="17" t="s">
        <v>132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88</v>
      </c>
      <c r="BK162" s="200">
        <f>ROUND(I162*H162,2)</f>
        <v>0</v>
      </c>
      <c r="BL162" s="17" t="s">
        <v>138</v>
      </c>
      <c r="BM162" s="199" t="s">
        <v>197</v>
      </c>
    </row>
    <row r="163" spans="1:65" s="13" customFormat="1">
      <c r="B163" s="201"/>
      <c r="C163" s="202"/>
      <c r="D163" s="203" t="s">
        <v>140</v>
      </c>
      <c r="E163" s="204" t="s">
        <v>1</v>
      </c>
      <c r="F163" s="205" t="s">
        <v>198</v>
      </c>
      <c r="G163" s="202"/>
      <c r="H163" s="206">
        <v>33.200000000000003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140</v>
      </c>
      <c r="AU163" s="212" t="s">
        <v>90</v>
      </c>
      <c r="AV163" s="13" t="s">
        <v>90</v>
      </c>
      <c r="AW163" s="13" t="s">
        <v>36</v>
      </c>
      <c r="AX163" s="13" t="s">
        <v>88</v>
      </c>
      <c r="AY163" s="212" t="s">
        <v>132</v>
      </c>
    </row>
    <row r="164" spans="1:65" s="14" customFormat="1">
      <c r="B164" s="213"/>
      <c r="C164" s="214"/>
      <c r="D164" s="203" t="s">
        <v>140</v>
      </c>
      <c r="E164" s="215" t="s">
        <v>1</v>
      </c>
      <c r="F164" s="216" t="s">
        <v>199</v>
      </c>
      <c r="G164" s="214"/>
      <c r="H164" s="215" t="s">
        <v>1</v>
      </c>
      <c r="I164" s="217"/>
      <c r="J164" s="214"/>
      <c r="K164" s="214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140</v>
      </c>
      <c r="AU164" s="222" t="s">
        <v>90</v>
      </c>
      <c r="AV164" s="14" t="s">
        <v>88</v>
      </c>
      <c r="AW164" s="14" t="s">
        <v>36</v>
      </c>
      <c r="AX164" s="14" t="s">
        <v>80</v>
      </c>
      <c r="AY164" s="222" t="s">
        <v>132</v>
      </c>
    </row>
    <row r="165" spans="1:65" s="2" customFormat="1" ht="24.2" customHeight="1">
      <c r="A165" s="34"/>
      <c r="B165" s="35"/>
      <c r="C165" s="187" t="s">
        <v>8</v>
      </c>
      <c r="D165" s="187" t="s">
        <v>134</v>
      </c>
      <c r="E165" s="188" t="s">
        <v>200</v>
      </c>
      <c r="F165" s="189" t="s">
        <v>201</v>
      </c>
      <c r="G165" s="190" t="s">
        <v>137</v>
      </c>
      <c r="H165" s="191">
        <v>33.200000000000003</v>
      </c>
      <c r="I165" s="192"/>
      <c r="J165" s="193">
        <f>ROUND(I165*H165,2)</f>
        <v>0</v>
      </c>
      <c r="K165" s="194"/>
      <c r="L165" s="39"/>
      <c r="M165" s="195" t="s">
        <v>1</v>
      </c>
      <c r="N165" s="196" t="s">
        <v>45</v>
      </c>
      <c r="O165" s="71"/>
      <c r="P165" s="197">
        <f>O165*H165</f>
        <v>0</v>
      </c>
      <c r="Q165" s="197">
        <v>3.5200000000000002E-2</v>
      </c>
      <c r="R165" s="197">
        <f>Q165*H165</f>
        <v>1.1686400000000001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138</v>
      </c>
      <c r="AT165" s="199" t="s">
        <v>134</v>
      </c>
      <c r="AU165" s="199" t="s">
        <v>90</v>
      </c>
      <c r="AY165" s="17" t="s">
        <v>132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88</v>
      </c>
      <c r="BK165" s="200">
        <f>ROUND(I165*H165,2)</f>
        <v>0</v>
      </c>
      <c r="BL165" s="17" t="s">
        <v>138</v>
      </c>
      <c r="BM165" s="199" t="s">
        <v>202</v>
      </c>
    </row>
    <row r="166" spans="1:65" s="13" customFormat="1">
      <c r="B166" s="201"/>
      <c r="C166" s="202"/>
      <c r="D166" s="203" t="s">
        <v>140</v>
      </c>
      <c r="E166" s="204" t="s">
        <v>1</v>
      </c>
      <c r="F166" s="205" t="s">
        <v>198</v>
      </c>
      <c r="G166" s="202"/>
      <c r="H166" s="206">
        <v>33.200000000000003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140</v>
      </c>
      <c r="AU166" s="212" t="s">
        <v>90</v>
      </c>
      <c r="AV166" s="13" t="s">
        <v>90</v>
      </c>
      <c r="AW166" s="13" t="s">
        <v>36</v>
      </c>
      <c r="AX166" s="13" t="s">
        <v>88</v>
      </c>
      <c r="AY166" s="212" t="s">
        <v>132</v>
      </c>
    </row>
    <row r="167" spans="1:65" s="14" customFormat="1">
      <c r="B167" s="213"/>
      <c r="C167" s="214"/>
      <c r="D167" s="203" t="s">
        <v>140</v>
      </c>
      <c r="E167" s="215" t="s">
        <v>1</v>
      </c>
      <c r="F167" s="216" t="s">
        <v>199</v>
      </c>
      <c r="G167" s="214"/>
      <c r="H167" s="215" t="s">
        <v>1</v>
      </c>
      <c r="I167" s="217"/>
      <c r="J167" s="214"/>
      <c r="K167" s="214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140</v>
      </c>
      <c r="AU167" s="222" t="s">
        <v>90</v>
      </c>
      <c r="AV167" s="14" t="s">
        <v>88</v>
      </c>
      <c r="AW167" s="14" t="s">
        <v>36</v>
      </c>
      <c r="AX167" s="14" t="s">
        <v>80</v>
      </c>
      <c r="AY167" s="222" t="s">
        <v>132</v>
      </c>
    </row>
    <row r="168" spans="1:65" s="12" customFormat="1" ht="22.9" customHeight="1">
      <c r="B168" s="171"/>
      <c r="C168" s="172"/>
      <c r="D168" s="173" t="s">
        <v>79</v>
      </c>
      <c r="E168" s="185" t="s">
        <v>179</v>
      </c>
      <c r="F168" s="185" t="s">
        <v>203</v>
      </c>
      <c r="G168" s="172"/>
      <c r="H168" s="172"/>
      <c r="I168" s="175"/>
      <c r="J168" s="186">
        <f>BK168</f>
        <v>0</v>
      </c>
      <c r="K168" s="172"/>
      <c r="L168" s="177"/>
      <c r="M168" s="178"/>
      <c r="N168" s="179"/>
      <c r="O168" s="179"/>
      <c r="P168" s="180">
        <f>SUM(P169:P192)</f>
        <v>0</v>
      </c>
      <c r="Q168" s="179"/>
      <c r="R168" s="180">
        <f>SUM(R169:R192)</f>
        <v>0</v>
      </c>
      <c r="S168" s="179"/>
      <c r="T168" s="181">
        <f>SUM(T169:T192)</f>
        <v>19.535726000000004</v>
      </c>
      <c r="AR168" s="182" t="s">
        <v>88</v>
      </c>
      <c r="AT168" s="183" t="s">
        <v>79</v>
      </c>
      <c r="AU168" s="183" t="s">
        <v>88</v>
      </c>
      <c r="AY168" s="182" t="s">
        <v>132</v>
      </c>
      <c r="BK168" s="184">
        <f>SUM(BK169:BK192)</f>
        <v>0</v>
      </c>
    </row>
    <row r="169" spans="1:65" s="2" customFormat="1" ht="37.9" customHeight="1">
      <c r="A169" s="34"/>
      <c r="B169" s="35"/>
      <c r="C169" s="187" t="s">
        <v>204</v>
      </c>
      <c r="D169" s="187" t="s">
        <v>134</v>
      </c>
      <c r="E169" s="188" t="s">
        <v>205</v>
      </c>
      <c r="F169" s="189" t="s">
        <v>206</v>
      </c>
      <c r="G169" s="190" t="s">
        <v>154</v>
      </c>
      <c r="H169" s="191">
        <v>3.51</v>
      </c>
      <c r="I169" s="192"/>
      <c r="J169" s="193">
        <f>ROUND(I169*H169,2)</f>
        <v>0</v>
      </c>
      <c r="K169" s="194"/>
      <c r="L169" s="39"/>
      <c r="M169" s="195" t="s">
        <v>1</v>
      </c>
      <c r="N169" s="196" t="s">
        <v>45</v>
      </c>
      <c r="O169" s="71"/>
      <c r="P169" s="197">
        <f>O169*H169</f>
        <v>0</v>
      </c>
      <c r="Q169" s="197">
        <v>0</v>
      </c>
      <c r="R169" s="197">
        <f>Q169*H169</f>
        <v>0</v>
      </c>
      <c r="S169" s="197">
        <v>2.2000000000000002</v>
      </c>
      <c r="T169" s="198">
        <f>S169*H169</f>
        <v>7.7220000000000004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138</v>
      </c>
      <c r="AT169" s="199" t="s">
        <v>134</v>
      </c>
      <c r="AU169" s="199" t="s">
        <v>90</v>
      </c>
      <c r="AY169" s="17" t="s">
        <v>132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88</v>
      </c>
      <c r="BK169" s="200">
        <f>ROUND(I169*H169,2)</f>
        <v>0</v>
      </c>
      <c r="BL169" s="17" t="s">
        <v>138</v>
      </c>
      <c r="BM169" s="199" t="s">
        <v>207</v>
      </c>
    </row>
    <row r="170" spans="1:65" s="13" customFormat="1">
      <c r="B170" s="201"/>
      <c r="C170" s="202"/>
      <c r="D170" s="203" t="s">
        <v>140</v>
      </c>
      <c r="E170" s="204" t="s">
        <v>1</v>
      </c>
      <c r="F170" s="205" t="s">
        <v>208</v>
      </c>
      <c r="G170" s="202"/>
      <c r="H170" s="206">
        <v>3.51</v>
      </c>
      <c r="I170" s="207"/>
      <c r="J170" s="202"/>
      <c r="K170" s="202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140</v>
      </c>
      <c r="AU170" s="212" t="s">
        <v>90</v>
      </c>
      <c r="AV170" s="13" t="s">
        <v>90</v>
      </c>
      <c r="AW170" s="13" t="s">
        <v>36</v>
      </c>
      <c r="AX170" s="13" t="s">
        <v>88</v>
      </c>
      <c r="AY170" s="212" t="s">
        <v>132</v>
      </c>
    </row>
    <row r="171" spans="1:65" s="14" customFormat="1">
      <c r="B171" s="213"/>
      <c r="C171" s="214"/>
      <c r="D171" s="203" t="s">
        <v>140</v>
      </c>
      <c r="E171" s="215" t="s">
        <v>1</v>
      </c>
      <c r="F171" s="216" t="s">
        <v>209</v>
      </c>
      <c r="G171" s="214"/>
      <c r="H171" s="215" t="s">
        <v>1</v>
      </c>
      <c r="I171" s="217"/>
      <c r="J171" s="214"/>
      <c r="K171" s="214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140</v>
      </c>
      <c r="AU171" s="222" t="s">
        <v>90</v>
      </c>
      <c r="AV171" s="14" t="s">
        <v>88</v>
      </c>
      <c r="AW171" s="14" t="s">
        <v>36</v>
      </c>
      <c r="AX171" s="14" t="s">
        <v>80</v>
      </c>
      <c r="AY171" s="222" t="s">
        <v>132</v>
      </c>
    </row>
    <row r="172" spans="1:65" s="2" customFormat="1" ht="24.2" customHeight="1">
      <c r="A172" s="34"/>
      <c r="B172" s="35"/>
      <c r="C172" s="187" t="s">
        <v>210</v>
      </c>
      <c r="D172" s="187" t="s">
        <v>134</v>
      </c>
      <c r="E172" s="188" t="s">
        <v>211</v>
      </c>
      <c r="F172" s="189" t="s">
        <v>212</v>
      </c>
      <c r="G172" s="190" t="s">
        <v>213</v>
      </c>
      <c r="H172" s="191">
        <v>22</v>
      </c>
      <c r="I172" s="192"/>
      <c r="J172" s="193">
        <f>ROUND(I172*H172,2)</f>
        <v>0</v>
      </c>
      <c r="K172" s="194"/>
      <c r="L172" s="39"/>
      <c r="M172" s="195" t="s">
        <v>1</v>
      </c>
      <c r="N172" s="196" t="s">
        <v>45</v>
      </c>
      <c r="O172" s="71"/>
      <c r="P172" s="197">
        <f>O172*H172</f>
        <v>0</v>
      </c>
      <c r="Q172" s="197">
        <v>0</v>
      </c>
      <c r="R172" s="197">
        <f>Q172*H172</f>
        <v>0</v>
      </c>
      <c r="S172" s="197">
        <v>0.25</v>
      </c>
      <c r="T172" s="198">
        <f>S172*H172</f>
        <v>5.5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138</v>
      </c>
      <c r="AT172" s="199" t="s">
        <v>134</v>
      </c>
      <c r="AU172" s="199" t="s">
        <v>90</v>
      </c>
      <c r="AY172" s="17" t="s">
        <v>132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88</v>
      </c>
      <c r="BK172" s="200">
        <f>ROUND(I172*H172,2)</f>
        <v>0</v>
      </c>
      <c r="BL172" s="17" t="s">
        <v>138</v>
      </c>
      <c r="BM172" s="199" t="s">
        <v>214</v>
      </c>
    </row>
    <row r="173" spans="1:65" s="13" customFormat="1">
      <c r="B173" s="201"/>
      <c r="C173" s="202"/>
      <c r="D173" s="203" t="s">
        <v>140</v>
      </c>
      <c r="E173" s="204" t="s">
        <v>1</v>
      </c>
      <c r="F173" s="205" t="s">
        <v>215</v>
      </c>
      <c r="G173" s="202"/>
      <c r="H173" s="206">
        <v>22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140</v>
      </c>
      <c r="AU173" s="212" t="s">
        <v>90</v>
      </c>
      <c r="AV173" s="13" t="s">
        <v>90</v>
      </c>
      <c r="AW173" s="13" t="s">
        <v>36</v>
      </c>
      <c r="AX173" s="13" t="s">
        <v>88</v>
      </c>
      <c r="AY173" s="212" t="s">
        <v>132</v>
      </c>
    </row>
    <row r="174" spans="1:65" s="14" customFormat="1">
      <c r="B174" s="213"/>
      <c r="C174" s="214"/>
      <c r="D174" s="203" t="s">
        <v>140</v>
      </c>
      <c r="E174" s="215" t="s">
        <v>1</v>
      </c>
      <c r="F174" s="216" t="s">
        <v>216</v>
      </c>
      <c r="G174" s="214"/>
      <c r="H174" s="215" t="s">
        <v>1</v>
      </c>
      <c r="I174" s="217"/>
      <c r="J174" s="214"/>
      <c r="K174" s="214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140</v>
      </c>
      <c r="AU174" s="222" t="s">
        <v>90</v>
      </c>
      <c r="AV174" s="14" t="s">
        <v>88</v>
      </c>
      <c r="AW174" s="14" t="s">
        <v>36</v>
      </c>
      <c r="AX174" s="14" t="s">
        <v>80</v>
      </c>
      <c r="AY174" s="222" t="s">
        <v>132</v>
      </c>
    </row>
    <row r="175" spans="1:65" s="2" customFormat="1" ht="24.2" customHeight="1">
      <c r="A175" s="34"/>
      <c r="B175" s="35"/>
      <c r="C175" s="187" t="s">
        <v>217</v>
      </c>
      <c r="D175" s="187" t="s">
        <v>134</v>
      </c>
      <c r="E175" s="188" t="s">
        <v>218</v>
      </c>
      <c r="F175" s="189" t="s">
        <v>219</v>
      </c>
      <c r="G175" s="190" t="s">
        <v>220</v>
      </c>
      <c r="H175" s="191">
        <v>24</v>
      </c>
      <c r="I175" s="192"/>
      <c r="J175" s="193">
        <f>ROUND(I175*H175,2)</f>
        <v>0</v>
      </c>
      <c r="K175" s="194"/>
      <c r="L175" s="39"/>
      <c r="M175" s="195" t="s">
        <v>1</v>
      </c>
      <c r="N175" s="196" t="s">
        <v>45</v>
      </c>
      <c r="O175" s="71"/>
      <c r="P175" s="197">
        <f>O175*H175</f>
        <v>0</v>
      </c>
      <c r="Q175" s="197">
        <v>0</v>
      </c>
      <c r="R175" s="197">
        <f>Q175*H175</f>
        <v>0</v>
      </c>
      <c r="S175" s="197">
        <v>8.7999999999999995E-2</v>
      </c>
      <c r="T175" s="198">
        <f>S175*H175</f>
        <v>2.1120000000000001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138</v>
      </c>
      <c r="AT175" s="199" t="s">
        <v>134</v>
      </c>
      <c r="AU175" s="199" t="s">
        <v>90</v>
      </c>
      <c r="AY175" s="17" t="s">
        <v>132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88</v>
      </c>
      <c r="BK175" s="200">
        <f>ROUND(I175*H175,2)</f>
        <v>0</v>
      </c>
      <c r="BL175" s="17" t="s">
        <v>138</v>
      </c>
      <c r="BM175" s="199" t="s">
        <v>221</v>
      </c>
    </row>
    <row r="176" spans="1:65" s="13" customFormat="1">
      <c r="B176" s="201"/>
      <c r="C176" s="202"/>
      <c r="D176" s="203" t="s">
        <v>140</v>
      </c>
      <c r="E176" s="204" t="s">
        <v>1</v>
      </c>
      <c r="F176" s="205" t="s">
        <v>222</v>
      </c>
      <c r="G176" s="202"/>
      <c r="H176" s="206">
        <v>24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140</v>
      </c>
      <c r="AU176" s="212" t="s">
        <v>90</v>
      </c>
      <c r="AV176" s="13" t="s">
        <v>90</v>
      </c>
      <c r="AW176" s="13" t="s">
        <v>36</v>
      </c>
      <c r="AX176" s="13" t="s">
        <v>88</v>
      </c>
      <c r="AY176" s="212" t="s">
        <v>132</v>
      </c>
    </row>
    <row r="177" spans="1:65" s="14" customFormat="1" ht="33.75">
      <c r="B177" s="213"/>
      <c r="C177" s="214"/>
      <c r="D177" s="203" t="s">
        <v>140</v>
      </c>
      <c r="E177" s="215" t="s">
        <v>1</v>
      </c>
      <c r="F177" s="216" t="s">
        <v>223</v>
      </c>
      <c r="G177" s="214"/>
      <c r="H177" s="215" t="s">
        <v>1</v>
      </c>
      <c r="I177" s="217"/>
      <c r="J177" s="214"/>
      <c r="K177" s="214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140</v>
      </c>
      <c r="AU177" s="222" t="s">
        <v>90</v>
      </c>
      <c r="AV177" s="14" t="s">
        <v>88</v>
      </c>
      <c r="AW177" s="14" t="s">
        <v>36</v>
      </c>
      <c r="AX177" s="14" t="s">
        <v>80</v>
      </c>
      <c r="AY177" s="222" t="s">
        <v>132</v>
      </c>
    </row>
    <row r="178" spans="1:65" s="2" customFormat="1" ht="24.2" customHeight="1">
      <c r="A178" s="34"/>
      <c r="B178" s="35"/>
      <c r="C178" s="187" t="s">
        <v>224</v>
      </c>
      <c r="D178" s="187" t="s">
        <v>134</v>
      </c>
      <c r="E178" s="188" t="s">
        <v>225</v>
      </c>
      <c r="F178" s="189" t="s">
        <v>226</v>
      </c>
      <c r="G178" s="190" t="s">
        <v>220</v>
      </c>
      <c r="H178" s="191">
        <v>13</v>
      </c>
      <c r="I178" s="192"/>
      <c r="J178" s="193">
        <f>ROUND(I178*H178,2)</f>
        <v>0</v>
      </c>
      <c r="K178" s="194"/>
      <c r="L178" s="39"/>
      <c r="M178" s="195" t="s">
        <v>1</v>
      </c>
      <c r="N178" s="196" t="s">
        <v>45</v>
      </c>
      <c r="O178" s="71"/>
      <c r="P178" s="197">
        <f>O178*H178</f>
        <v>0</v>
      </c>
      <c r="Q178" s="197">
        <v>0</v>
      </c>
      <c r="R178" s="197">
        <f>Q178*H178</f>
        <v>0</v>
      </c>
      <c r="S178" s="197">
        <v>0.16500000000000001</v>
      </c>
      <c r="T178" s="198">
        <f>S178*H178</f>
        <v>2.145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138</v>
      </c>
      <c r="AT178" s="199" t="s">
        <v>134</v>
      </c>
      <c r="AU178" s="199" t="s">
        <v>90</v>
      </c>
      <c r="AY178" s="17" t="s">
        <v>132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88</v>
      </c>
      <c r="BK178" s="200">
        <f>ROUND(I178*H178,2)</f>
        <v>0</v>
      </c>
      <c r="BL178" s="17" t="s">
        <v>138</v>
      </c>
      <c r="BM178" s="199" t="s">
        <v>227</v>
      </c>
    </row>
    <row r="179" spans="1:65" s="13" customFormat="1">
      <c r="B179" s="201"/>
      <c r="C179" s="202"/>
      <c r="D179" s="203" t="s">
        <v>140</v>
      </c>
      <c r="E179" s="204" t="s">
        <v>1</v>
      </c>
      <c r="F179" s="205" t="s">
        <v>171</v>
      </c>
      <c r="G179" s="202"/>
      <c r="H179" s="206">
        <v>7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140</v>
      </c>
      <c r="AU179" s="212" t="s">
        <v>90</v>
      </c>
      <c r="AV179" s="13" t="s">
        <v>90</v>
      </c>
      <c r="AW179" s="13" t="s">
        <v>36</v>
      </c>
      <c r="AX179" s="13" t="s">
        <v>80</v>
      </c>
      <c r="AY179" s="212" t="s">
        <v>132</v>
      </c>
    </row>
    <row r="180" spans="1:65" s="14" customFormat="1" ht="22.5">
      <c r="B180" s="213"/>
      <c r="C180" s="214"/>
      <c r="D180" s="203" t="s">
        <v>140</v>
      </c>
      <c r="E180" s="215" t="s">
        <v>1</v>
      </c>
      <c r="F180" s="216" t="s">
        <v>228</v>
      </c>
      <c r="G180" s="214"/>
      <c r="H180" s="215" t="s">
        <v>1</v>
      </c>
      <c r="I180" s="217"/>
      <c r="J180" s="214"/>
      <c r="K180" s="214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140</v>
      </c>
      <c r="AU180" s="222" t="s">
        <v>90</v>
      </c>
      <c r="AV180" s="14" t="s">
        <v>88</v>
      </c>
      <c r="AW180" s="14" t="s">
        <v>36</v>
      </c>
      <c r="AX180" s="14" t="s">
        <v>80</v>
      </c>
      <c r="AY180" s="222" t="s">
        <v>132</v>
      </c>
    </row>
    <row r="181" spans="1:65" s="13" customFormat="1">
      <c r="B181" s="201"/>
      <c r="C181" s="202"/>
      <c r="D181" s="203" t="s">
        <v>140</v>
      </c>
      <c r="E181" s="204" t="s">
        <v>1</v>
      </c>
      <c r="F181" s="205" t="s">
        <v>165</v>
      </c>
      <c r="G181" s="202"/>
      <c r="H181" s="206">
        <v>6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140</v>
      </c>
      <c r="AU181" s="212" t="s">
        <v>90</v>
      </c>
      <c r="AV181" s="13" t="s">
        <v>90</v>
      </c>
      <c r="AW181" s="13" t="s">
        <v>36</v>
      </c>
      <c r="AX181" s="13" t="s">
        <v>80</v>
      </c>
      <c r="AY181" s="212" t="s">
        <v>132</v>
      </c>
    </row>
    <row r="182" spans="1:65" s="14" customFormat="1">
      <c r="B182" s="213"/>
      <c r="C182" s="214"/>
      <c r="D182" s="203" t="s">
        <v>140</v>
      </c>
      <c r="E182" s="215" t="s">
        <v>1</v>
      </c>
      <c r="F182" s="216" t="s">
        <v>229</v>
      </c>
      <c r="G182" s="214"/>
      <c r="H182" s="215" t="s">
        <v>1</v>
      </c>
      <c r="I182" s="217"/>
      <c r="J182" s="214"/>
      <c r="K182" s="214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140</v>
      </c>
      <c r="AU182" s="222" t="s">
        <v>90</v>
      </c>
      <c r="AV182" s="14" t="s">
        <v>88</v>
      </c>
      <c r="AW182" s="14" t="s">
        <v>36</v>
      </c>
      <c r="AX182" s="14" t="s">
        <v>80</v>
      </c>
      <c r="AY182" s="222" t="s">
        <v>132</v>
      </c>
    </row>
    <row r="183" spans="1:65" s="15" customFormat="1">
      <c r="B183" s="223"/>
      <c r="C183" s="224"/>
      <c r="D183" s="203" t="s">
        <v>140</v>
      </c>
      <c r="E183" s="225" t="s">
        <v>1</v>
      </c>
      <c r="F183" s="226" t="s">
        <v>150</v>
      </c>
      <c r="G183" s="224"/>
      <c r="H183" s="227">
        <v>13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AT183" s="233" t="s">
        <v>140</v>
      </c>
      <c r="AU183" s="233" t="s">
        <v>90</v>
      </c>
      <c r="AV183" s="15" t="s">
        <v>138</v>
      </c>
      <c r="AW183" s="15" t="s">
        <v>36</v>
      </c>
      <c r="AX183" s="15" t="s">
        <v>88</v>
      </c>
      <c r="AY183" s="233" t="s">
        <v>132</v>
      </c>
    </row>
    <row r="184" spans="1:65" s="2" customFormat="1" ht="24.2" customHeight="1">
      <c r="A184" s="34"/>
      <c r="B184" s="35"/>
      <c r="C184" s="187" t="s">
        <v>230</v>
      </c>
      <c r="D184" s="187" t="s">
        <v>134</v>
      </c>
      <c r="E184" s="188" t="s">
        <v>231</v>
      </c>
      <c r="F184" s="189" t="s">
        <v>232</v>
      </c>
      <c r="G184" s="190" t="s">
        <v>213</v>
      </c>
      <c r="H184" s="191">
        <v>20.9</v>
      </c>
      <c r="I184" s="192"/>
      <c r="J184" s="193">
        <f>ROUND(I184*H184,2)</f>
        <v>0</v>
      </c>
      <c r="K184" s="194"/>
      <c r="L184" s="39"/>
      <c r="M184" s="195" t="s">
        <v>1</v>
      </c>
      <c r="N184" s="196" t="s">
        <v>45</v>
      </c>
      <c r="O184" s="71"/>
      <c r="P184" s="197">
        <f>O184*H184</f>
        <v>0</v>
      </c>
      <c r="Q184" s="197">
        <v>0</v>
      </c>
      <c r="R184" s="197">
        <f>Q184*H184</f>
        <v>0</v>
      </c>
      <c r="S184" s="197">
        <v>8.2500000000000004E-2</v>
      </c>
      <c r="T184" s="198">
        <f>S184*H184</f>
        <v>1.7242500000000001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138</v>
      </c>
      <c r="AT184" s="199" t="s">
        <v>134</v>
      </c>
      <c r="AU184" s="199" t="s">
        <v>90</v>
      </c>
      <c r="AY184" s="17" t="s">
        <v>132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7" t="s">
        <v>88</v>
      </c>
      <c r="BK184" s="200">
        <f>ROUND(I184*H184,2)</f>
        <v>0</v>
      </c>
      <c r="BL184" s="17" t="s">
        <v>138</v>
      </c>
      <c r="BM184" s="199" t="s">
        <v>233</v>
      </c>
    </row>
    <row r="185" spans="1:65" s="13" customFormat="1">
      <c r="B185" s="201"/>
      <c r="C185" s="202"/>
      <c r="D185" s="203" t="s">
        <v>140</v>
      </c>
      <c r="E185" s="204" t="s">
        <v>1</v>
      </c>
      <c r="F185" s="205" t="s">
        <v>234</v>
      </c>
      <c r="G185" s="202"/>
      <c r="H185" s="206">
        <v>20.9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140</v>
      </c>
      <c r="AU185" s="212" t="s">
        <v>90</v>
      </c>
      <c r="AV185" s="13" t="s">
        <v>90</v>
      </c>
      <c r="AW185" s="13" t="s">
        <v>36</v>
      </c>
      <c r="AX185" s="13" t="s">
        <v>88</v>
      </c>
      <c r="AY185" s="212" t="s">
        <v>132</v>
      </c>
    </row>
    <row r="186" spans="1:65" s="14" customFormat="1">
      <c r="B186" s="213"/>
      <c r="C186" s="214"/>
      <c r="D186" s="203" t="s">
        <v>140</v>
      </c>
      <c r="E186" s="215" t="s">
        <v>1</v>
      </c>
      <c r="F186" s="216" t="s">
        <v>229</v>
      </c>
      <c r="G186" s="214"/>
      <c r="H186" s="215" t="s">
        <v>1</v>
      </c>
      <c r="I186" s="217"/>
      <c r="J186" s="214"/>
      <c r="K186" s="214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140</v>
      </c>
      <c r="AU186" s="222" t="s">
        <v>90</v>
      </c>
      <c r="AV186" s="14" t="s">
        <v>88</v>
      </c>
      <c r="AW186" s="14" t="s">
        <v>36</v>
      </c>
      <c r="AX186" s="14" t="s">
        <v>80</v>
      </c>
      <c r="AY186" s="222" t="s">
        <v>132</v>
      </c>
    </row>
    <row r="187" spans="1:65" s="2" customFormat="1" ht="21.75" customHeight="1">
      <c r="A187" s="34"/>
      <c r="B187" s="35"/>
      <c r="C187" s="187" t="s">
        <v>235</v>
      </c>
      <c r="D187" s="187" t="s">
        <v>134</v>
      </c>
      <c r="E187" s="188" t="s">
        <v>236</v>
      </c>
      <c r="F187" s="189" t="s">
        <v>237</v>
      </c>
      <c r="G187" s="190" t="s">
        <v>220</v>
      </c>
      <c r="H187" s="191">
        <v>1</v>
      </c>
      <c r="I187" s="192"/>
      <c r="J187" s="193">
        <f>ROUND(I187*H187,2)</f>
        <v>0</v>
      </c>
      <c r="K187" s="194"/>
      <c r="L187" s="39"/>
      <c r="M187" s="195" t="s">
        <v>1</v>
      </c>
      <c r="N187" s="196" t="s">
        <v>45</v>
      </c>
      <c r="O187" s="71"/>
      <c r="P187" s="197">
        <f>O187*H187</f>
        <v>0</v>
      </c>
      <c r="Q187" s="197">
        <v>0</v>
      </c>
      <c r="R187" s="197">
        <f>Q187*H187</f>
        <v>0</v>
      </c>
      <c r="S187" s="197">
        <v>0.28499999999999998</v>
      </c>
      <c r="T187" s="198">
        <f>S187*H187</f>
        <v>0.28499999999999998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138</v>
      </c>
      <c r="AT187" s="199" t="s">
        <v>134</v>
      </c>
      <c r="AU187" s="199" t="s">
        <v>90</v>
      </c>
      <c r="AY187" s="17" t="s">
        <v>132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7" t="s">
        <v>88</v>
      </c>
      <c r="BK187" s="200">
        <f>ROUND(I187*H187,2)</f>
        <v>0</v>
      </c>
      <c r="BL187" s="17" t="s">
        <v>138</v>
      </c>
      <c r="BM187" s="199" t="s">
        <v>238</v>
      </c>
    </row>
    <row r="188" spans="1:65" s="13" customFormat="1">
      <c r="B188" s="201"/>
      <c r="C188" s="202"/>
      <c r="D188" s="203" t="s">
        <v>140</v>
      </c>
      <c r="E188" s="204" t="s">
        <v>1</v>
      </c>
      <c r="F188" s="205" t="s">
        <v>239</v>
      </c>
      <c r="G188" s="202"/>
      <c r="H188" s="206">
        <v>1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140</v>
      </c>
      <c r="AU188" s="212" t="s">
        <v>90</v>
      </c>
      <c r="AV188" s="13" t="s">
        <v>90</v>
      </c>
      <c r="AW188" s="13" t="s">
        <v>36</v>
      </c>
      <c r="AX188" s="13" t="s">
        <v>88</v>
      </c>
      <c r="AY188" s="212" t="s">
        <v>132</v>
      </c>
    </row>
    <row r="189" spans="1:65" s="14" customFormat="1">
      <c r="B189" s="213"/>
      <c r="C189" s="214"/>
      <c r="D189" s="203" t="s">
        <v>140</v>
      </c>
      <c r="E189" s="215" t="s">
        <v>1</v>
      </c>
      <c r="F189" s="216" t="s">
        <v>240</v>
      </c>
      <c r="G189" s="214"/>
      <c r="H189" s="215" t="s">
        <v>1</v>
      </c>
      <c r="I189" s="217"/>
      <c r="J189" s="214"/>
      <c r="K189" s="214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140</v>
      </c>
      <c r="AU189" s="222" t="s">
        <v>90</v>
      </c>
      <c r="AV189" s="14" t="s">
        <v>88</v>
      </c>
      <c r="AW189" s="14" t="s">
        <v>36</v>
      </c>
      <c r="AX189" s="14" t="s">
        <v>80</v>
      </c>
      <c r="AY189" s="222" t="s">
        <v>132</v>
      </c>
    </row>
    <row r="190" spans="1:65" s="2" customFormat="1" ht="24.2" customHeight="1">
      <c r="A190" s="34"/>
      <c r="B190" s="35"/>
      <c r="C190" s="187" t="s">
        <v>241</v>
      </c>
      <c r="D190" s="187" t="s">
        <v>134</v>
      </c>
      <c r="E190" s="188" t="s">
        <v>242</v>
      </c>
      <c r="F190" s="189" t="s">
        <v>243</v>
      </c>
      <c r="G190" s="190" t="s">
        <v>137</v>
      </c>
      <c r="H190" s="191">
        <v>33.200000000000003</v>
      </c>
      <c r="I190" s="192"/>
      <c r="J190" s="193">
        <f>ROUND(I190*H190,2)</f>
        <v>0</v>
      </c>
      <c r="K190" s="194"/>
      <c r="L190" s="39"/>
      <c r="M190" s="195" t="s">
        <v>1</v>
      </c>
      <c r="N190" s="196" t="s">
        <v>45</v>
      </c>
      <c r="O190" s="71"/>
      <c r="P190" s="197">
        <f>O190*H190</f>
        <v>0</v>
      </c>
      <c r="Q190" s="197">
        <v>0</v>
      </c>
      <c r="R190" s="197">
        <f>Q190*H190</f>
        <v>0</v>
      </c>
      <c r="S190" s="197">
        <v>1.4300000000000001E-3</v>
      </c>
      <c r="T190" s="198">
        <f>S190*H190</f>
        <v>4.7476000000000004E-2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138</v>
      </c>
      <c r="AT190" s="199" t="s">
        <v>134</v>
      </c>
      <c r="AU190" s="199" t="s">
        <v>90</v>
      </c>
      <c r="AY190" s="17" t="s">
        <v>132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7" t="s">
        <v>88</v>
      </c>
      <c r="BK190" s="200">
        <f>ROUND(I190*H190,2)</f>
        <v>0</v>
      </c>
      <c r="BL190" s="17" t="s">
        <v>138</v>
      </c>
      <c r="BM190" s="199" t="s">
        <v>244</v>
      </c>
    </row>
    <row r="191" spans="1:65" s="13" customFormat="1">
      <c r="B191" s="201"/>
      <c r="C191" s="202"/>
      <c r="D191" s="203" t="s">
        <v>140</v>
      </c>
      <c r="E191" s="204" t="s">
        <v>1</v>
      </c>
      <c r="F191" s="205" t="s">
        <v>198</v>
      </c>
      <c r="G191" s="202"/>
      <c r="H191" s="206">
        <v>33.200000000000003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140</v>
      </c>
      <c r="AU191" s="212" t="s">
        <v>90</v>
      </c>
      <c r="AV191" s="13" t="s">
        <v>90</v>
      </c>
      <c r="AW191" s="13" t="s">
        <v>36</v>
      </c>
      <c r="AX191" s="13" t="s">
        <v>88</v>
      </c>
      <c r="AY191" s="212" t="s">
        <v>132</v>
      </c>
    </row>
    <row r="192" spans="1:65" s="14" customFormat="1">
      <c r="B192" s="213"/>
      <c r="C192" s="214"/>
      <c r="D192" s="203" t="s">
        <v>140</v>
      </c>
      <c r="E192" s="215" t="s">
        <v>1</v>
      </c>
      <c r="F192" s="216" t="s">
        <v>199</v>
      </c>
      <c r="G192" s="214"/>
      <c r="H192" s="215" t="s">
        <v>1</v>
      </c>
      <c r="I192" s="217"/>
      <c r="J192" s="214"/>
      <c r="K192" s="214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140</v>
      </c>
      <c r="AU192" s="222" t="s">
        <v>90</v>
      </c>
      <c r="AV192" s="14" t="s">
        <v>88</v>
      </c>
      <c r="AW192" s="14" t="s">
        <v>36</v>
      </c>
      <c r="AX192" s="14" t="s">
        <v>80</v>
      </c>
      <c r="AY192" s="222" t="s">
        <v>132</v>
      </c>
    </row>
    <row r="193" spans="1:65" s="12" customFormat="1" ht="22.9" customHeight="1">
      <c r="B193" s="171"/>
      <c r="C193" s="172"/>
      <c r="D193" s="173" t="s">
        <v>79</v>
      </c>
      <c r="E193" s="185" t="s">
        <v>245</v>
      </c>
      <c r="F193" s="185" t="s">
        <v>246</v>
      </c>
      <c r="G193" s="172"/>
      <c r="H193" s="172"/>
      <c r="I193" s="175"/>
      <c r="J193" s="186">
        <f>BK193</f>
        <v>0</v>
      </c>
      <c r="K193" s="172"/>
      <c r="L193" s="177"/>
      <c r="M193" s="178"/>
      <c r="N193" s="179"/>
      <c r="O193" s="179"/>
      <c r="P193" s="180">
        <f>SUM(P194:P207)</f>
        <v>0</v>
      </c>
      <c r="Q193" s="179"/>
      <c r="R193" s="180">
        <f>SUM(R194:R207)</f>
        <v>0</v>
      </c>
      <c r="S193" s="179"/>
      <c r="T193" s="181">
        <f>SUM(T194:T207)</f>
        <v>0</v>
      </c>
      <c r="AR193" s="182" t="s">
        <v>88</v>
      </c>
      <c r="AT193" s="183" t="s">
        <v>79</v>
      </c>
      <c r="AU193" s="183" t="s">
        <v>88</v>
      </c>
      <c r="AY193" s="182" t="s">
        <v>132</v>
      </c>
      <c r="BK193" s="184">
        <f>SUM(BK194:BK207)</f>
        <v>0</v>
      </c>
    </row>
    <row r="194" spans="1:65" s="2" customFormat="1" ht="33" customHeight="1">
      <c r="A194" s="34"/>
      <c r="B194" s="35"/>
      <c r="C194" s="187" t="s">
        <v>247</v>
      </c>
      <c r="D194" s="187" t="s">
        <v>134</v>
      </c>
      <c r="E194" s="188" t="s">
        <v>248</v>
      </c>
      <c r="F194" s="189" t="s">
        <v>249</v>
      </c>
      <c r="G194" s="190" t="s">
        <v>250</v>
      </c>
      <c r="H194" s="191">
        <v>19.488</v>
      </c>
      <c r="I194" s="192"/>
      <c r="J194" s="193">
        <f>ROUND(I194*H194,2)</f>
        <v>0</v>
      </c>
      <c r="K194" s="194"/>
      <c r="L194" s="39"/>
      <c r="M194" s="195" t="s">
        <v>1</v>
      </c>
      <c r="N194" s="196" t="s">
        <v>45</v>
      </c>
      <c r="O194" s="71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138</v>
      </c>
      <c r="AT194" s="199" t="s">
        <v>134</v>
      </c>
      <c r="AU194" s="199" t="s">
        <v>90</v>
      </c>
      <c r="AY194" s="17" t="s">
        <v>132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88</v>
      </c>
      <c r="BK194" s="200">
        <f>ROUND(I194*H194,2)</f>
        <v>0</v>
      </c>
      <c r="BL194" s="17" t="s">
        <v>138</v>
      </c>
      <c r="BM194" s="199" t="s">
        <v>251</v>
      </c>
    </row>
    <row r="195" spans="1:65" s="13" customFormat="1">
      <c r="B195" s="201"/>
      <c r="C195" s="202"/>
      <c r="D195" s="203" t="s">
        <v>140</v>
      </c>
      <c r="E195" s="204" t="s">
        <v>1</v>
      </c>
      <c r="F195" s="205" t="s">
        <v>252</v>
      </c>
      <c r="G195" s="202"/>
      <c r="H195" s="206">
        <v>19.488</v>
      </c>
      <c r="I195" s="207"/>
      <c r="J195" s="202"/>
      <c r="K195" s="202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140</v>
      </c>
      <c r="AU195" s="212" t="s">
        <v>90</v>
      </c>
      <c r="AV195" s="13" t="s">
        <v>90</v>
      </c>
      <c r="AW195" s="13" t="s">
        <v>36</v>
      </c>
      <c r="AX195" s="13" t="s">
        <v>88</v>
      </c>
      <c r="AY195" s="212" t="s">
        <v>132</v>
      </c>
    </row>
    <row r="196" spans="1:65" s="2" customFormat="1" ht="21.75" customHeight="1">
      <c r="A196" s="34"/>
      <c r="B196" s="35"/>
      <c r="C196" s="187" t="s">
        <v>7</v>
      </c>
      <c r="D196" s="187" t="s">
        <v>134</v>
      </c>
      <c r="E196" s="188" t="s">
        <v>253</v>
      </c>
      <c r="F196" s="189" t="s">
        <v>254</v>
      </c>
      <c r="G196" s="190" t="s">
        <v>250</v>
      </c>
      <c r="H196" s="191">
        <v>97.44</v>
      </c>
      <c r="I196" s="192"/>
      <c r="J196" s="193">
        <f>ROUND(I196*H196,2)</f>
        <v>0</v>
      </c>
      <c r="K196" s="194"/>
      <c r="L196" s="39"/>
      <c r="M196" s="195" t="s">
        <v>1</v>
      </c>
      <c r="N196" s="196" t="s">
        <v>45</v>
      </c>
      <c r="O196" s="71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138</v>
      </c>
      <c r="AT196" s="199" t="s">
        <v>134</v>
      </c>
      <c r="AU196" s="199" t="s">
        <v>90</v>
      </c>
      <c r="AY196" s="17" t="s">
        <v>132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88</v>
      </c>
      <c r="BK196" s="200">
        <f>ROUND(I196*H196,2)</f>
        <v>0</v>
      </c>
      <c r="BL196" s="17" t="s">
        <v>138</v>
      </c>
      <c r="BM196" s="199" t="s">
        <v>255</v>
      </c>
    </row>
    <row r="197" spans="1:65" s="13" customFormat="1">
      <c r="B197" s="201"/>
      <c r="C197" s="202"/>
      <c r="D197" s="203" t="s">
        <v>140</v>
      </c>
      <c r="E197" s="204" t="s">
        <v>1</v>
      </c>
      <c r="F197" s="205" t="s">
        <v>252</v>
      </c>
      <c r="G197" s="202"/>
      <c r="H197" s="206">
        <v>19.488</v>
      </c>
      <c r="I197" s="207"/>
      <c r="J197" s="202"/>
      <c r="K197" s="202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140</v>
      </c>
      <c r="AU197" s="212" t="s">
        <v>90</v>
      </c>
      <c r="AV197" s="13" t="s">
        <v>90</v>
      </c>
      <c r="AW197" s="13" t="s">
        <v>36</v>
      </c>
      <c r="AX197" s="13" t="s">
        <v>88</v>
      </c>
      <c r="AY197" s="212" t="s">
        <v>132</v>
      </c>
    </row>
    <row r="198" spans="1:65" s="14" customFormat="1">
      <c r="B198" s="213"/>
      <c r="C198" s="214"/>
      <c r="D198" s="203" t="s">
        <v>140</v>
      </c>
      <c r="E198" s="215" t="s">
        <v>1</v>
      </c>
      <c r="F198" s="216" t="s">
        <v>256</v>
      </c>
      <c r="G198" s="214"/>
      <c r="H198" s="215" t="s">
        <v>1</v>
      </c>
      <c r="I198" s="217"/>
      <c r="J198" s="214"/>
      <c r="K198" s="214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140</v>
      </c>
      <c r="AU198" s="222" t="s">
        <v>90</v>
      </c>
      <c r="AV198" s="14" t="s">
        <v>88</v>
      </c>
      <c r="AW198" s="14" t="s">
        <v>36</v>
      </c>
      <c r="AX198" s="14" t="s">
        <v>80</v>
      </c>
      <c r="AY198" s="222" t="s">
        <v>132</v>
      </c>
    </row>
    <row r="199" spans="1:65" s="13" customFormat="1">
      <c r="B199" s="201"/>
      <c r="C199" s="202"/>
      <c r="D199" s="203" t="s">
        <v>140</v>
      </c>
      <c r="E199" s="202"/>
      <c r="F199" s="205" t="s">
        <v>257</v>
      </c>
      <c r="G199" s="202"/>
      <c r="H199" s="206">
        <v>97.44</v>
      </c>
      <c r="I199" s="207"/>
      <c r="J199" s="202"/>
      <c r="K199" s="202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140</v>
      </c>
      <c r="AU199" s="212" t="s">
        <v>90</v>
      </c>
      <c r="AV199" s="13" t="s">
        <v>90</v>
      </c>
      <c r="AW199" s="13" t="s">
        <v>4</v>
      </c>
      <c r="AX199" s="13" t="s">
        <v>88</v>
      </c>
      <c r="AY199" s="212" t="s">
        <v>132</v>
      </c>
    </row>
    <row r="200" spans="1:65" s="2" customFormat="1" ht="37.9" customHeight="1">
      <c r="A200" s="34"/>
      <c r="B200" s="35"/>
      <c r="C200" s="187" t="s">
        <v>258</v>
      </c>
      <c r="D200" s="187" t="s">
        <v>134</v>
      </c>
      <c r="E200" s="188" t="s">
        <v>259</v>
      </c>
      <c r="F200" s="189" t="s">
        <v>260</v>
      </c>
      <c r="G200" s="190" t="s">
        <v>250</v>
      </c>
      <c r="H200" s="191">
        <v>7.6120000000000001</v>
      </c>
      <c r="I200" s="192"/>
      <c r="J200" s="193">
        <f>ROUND(I200*H200,2)</f>
        <v>0</v>
      </c>
      <c r="K200" s="194"/>
      <c r="L200" s="39"/>
      <c r="M200" s="195" t="s">
        <v>1</v>
      </c>
      <c r="N200" s="196" t="s">
        <v>45</v>
      </c>
      <c r="O200" s="71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138</v>
      </c>
      <c r="AT200" s="199" t="s">
        <v>134</v>
      </c>
      <c r="AU200" s="199" t="s">
        <v>90</v>
      </c>
      <c r="AY200" s="17" t="s">
        <v>132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88</v>
      </c>
      <c r="BK200" s="200">
        <f>ROUND(I200*H200,2)</f>
        <v>0</v>
      </c>
      <c r="BL200" s="17" t="s">
        <v>138</v>
      </c>
      <c r="BM200" s="199" t="s">
        <v>261</v>
      </c>
    </row>
    <row r="201" spans="1:65" s="13" customFormat="1">
      <c r="B201" s="201"/>
      <c r="C201" s="202"/>
      <c r="D201" s="203" t="s">
        <v>140</v>
      </c>
      <c r="E201" s="204" t="s">
        <v>1</v>
      </c>
      <c r="F201" s="205" t="s">
        <v>262</v>
      </c>
      <c r="G201" s="202"/>
      <c r="H201" s="206">
        <v>7.6120000000000001</v>
      </c>
      <c r="I201" s="207"/>
      <c r="J201" s="202"/>
      <c r="K201" s="202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140</v>
      </c>
      <c r="AU201" s="212" t="s">
        <v>90</v>
      </c>
      <c r="AV201" s="13" t="s">
        <v>90</v>
      </c>
      <c r="AW201" s="13" t="s">
        <v>36</v>
      </c>
      <c r="AX201" s="13" t="s">
        <v>88</v>
      </c>
      <c r="AY201" s="212" t="s">
        <v>132</v>
      </c>
    </row>
    <row r="202" spans="1:65" s="14" customFormat="1">
      <c r="B202" s="213"/>
      <c r="C202" s="214"/>
      <c r="D202" s="203" t="s">
        <v>140</v>
      </c>
      <c r="E202" s="215" t="s">
        <v>1</v>
      </c>
      <c r="F202" s="216" t="s">
        <v>263</v>
      </c>
      <c r="G202" s="214"/>
      <c r="H202" s="215" t="s">
        <v>1</v>
      </c>
      <c r="I202" s="217"/>
      <c r="J202" s="214"/>
      <c r="K202" s="214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140</v>
      </c>
      <c r="AU202" s="222" t="s">
        <v>90</v>
      </c>
      <c r="AV202" s="14" t="s">
        <v>88</v>
      </c>
      <c r="AW202" s="14" t="s">
        <v>36</v>
      </c>
      <c r="AX202" s="14" t="s">
        <v>80</v>
      </c>
      <c r="AY202" s="222" t="s">
        <v>132</v>
      </c>
    </row>
    <row r="203" spans="1:65" s="2" customFormat="1" ht="33" customHeight="1">
      <c r="A203" s="34"/>
      <c r="B203" s="35"/>
      <c r="C203" s="187" t="s">
        <v>264</v>
      </c>
      <c r="D203" s="187" t="s">
        <v>134</v>
      </c>
      <c r="E203" s="188" t="s">
        <v>265</v>
      </c>
      <c r="F203" s="189" t="s">
        <v>266</v>
      </c>
      <c r="G203" s="190" t="s">
        <v>250</v>
      </c>
      <c r="H203" s="191">
        <v>7.72</v>
      </c>
      <c r="I203" s="192"/>
      <c r="J203" s="193">
        <f>ROUND(I203*H203,2)</f>
        <v>0</v>
      </c>
      <c r="K203" s="194"/>
      <c r="L203" s="39"/>
      <c r="M203" s="195" t="s">
        <v>1</v>
      </c>
      <c r="N203" s="196" t="s">
        <v>45</v>
      </c>
      <c r="O203" s="71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138</v>
      </c>
      <c r="AT203" s="199" t="s">
        <v>134</v>
      </c>
      <c r="AU203" s="199" t="s">
        <v>90</v>
      </c>
      <c r="AY203" s="17" t="s">
        <v>132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7" t="s">
        <v>88</v>
      </c>
      <c r="BK203" s="200">
        <f>ROUND(I203*H203,2)</f>
        <v>0</v>
      </c>
      <c r="BL203" s="17" t="s">
        <v>138</v>
      </c>
      <c r="BM203" s="199" t="s">
        <v>267</v>
      </c>
    </row>
    <row r="204" spans="1:65" s="13" customFormat="1">
      <c r="B204" s="201"/>
      <c r="C204" s="202"/>
      <c r="D204" s="203" t="s">
        <v>140</v>
      </c>
      <c r="E204" s="204" t="s">
        <v>1</v>
      </c>
      <c r="F204" s="205" t="s">
        <v>268</v>
      </c>
      <c r="G204" s="202"/>
      <c r="H204" s="206">
        <v>7.72</v>
      </c>
      <c r="I204" s="207"/>
      <c r="J204" s="202"/>
      <c r="K204" s="202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140</v>
      </c>
      <c r="AU204" s="212" t="s">
        <v>90</v>
      </c>
      <c r="AV204" s="13" t="s">
        <v>90</v>
      </c>
      <c r="AW204" s="13" t="s">
        <v>36</v>
      </c>
      <c r="AX204" s="13" t="s">
        <v>88</v>
      </c>
      <c r="AY204" s="212" t="s">
        <v>132</v>
      </c>
    </row>
    <row r="205" spans="1:65" s="2" customFormat="1" ht="44.25" customHeight="1">
      <c r="A205" s="34"/>
      <c r="B205" s="35"/>
      <c r="C205" s="187" t="s">
        <v>269</v>
      </c>
      <c r="D205" s="187" t="s">
        <v>134</v>
      </c>
      <c r="E205" s="188" t="s">
        <v>270</v>
      </c>
      <c r="F205" s="189" t="s">
        <v>271</v>
      </c>
      <c r="G205" s="190" t="s">
        <v>250</v>
      </c>
      <c r="H205" s="191">
        <v>50.24</v>
      </c>
      <c r="I205" s="192"/>
      <c r="J205" s="193">
        <f>ROUND(I205*H205,2)</f>
        <v>0</v>
      </c>
      <c r="K205" s="194"/>
      <c r="L205" s="39"/>
      <c r="M205" s="195" t="s">
        <v>1</v>
      </c>
      <c r="N205" s="196" t="s">
        <v>45</v>
      </c>
      <c r="O205" s="71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138</v>
      </c>
      <c r="AT205" s="199" t="s">
        <v>134</v>
      </c>
      <c r="AU205" s="199" t="s">
        <v>90</v>
      </c>
      <c r="AY205" s="17" t="s">
        <v>132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7" t="s">
        <v>88</v>
      </c>
      <c r="BK205" s="200">
        <f>ROUND(I205*H205,2)</f>
        <v>0</v>
      </c>
      <c r="BL205" s="17" t="s">
        <v>138</v>
      </c>
      <c r="BM205" s="199" t="s">
        <v>272</v>
      </c>
    </row>
    <row r="206" spans="1:65" s="13" customFormat="1">
      <c r="B206" s="201"/>
      <c r="C206" s="202"/>
      <c r="D206" s="203" t="s">
        <v>140</v>
      </c>
      <c r="E206" s="204" t="s">
        <v>1</v>
      </c>
      <c r="F206" s="205" t="s">
        <v>273</v>
      </c>
      <c r="G206" s="202"/>
      <c r="H206" s="206">
        <v>50.24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140</v>
      </c>
      <c r="AU206" s="212" t="s">
        <v>90</v>
      </c>
      <c r="AV206" s="13" t="s">
        <v>90</v>
      </c>
      <c r="AW206" s="13" t="s">
        <v>36</v>
      </c>
      <c r="AX206" s="13" t="s">
        <v>88</v>
      </c>
      <c r="AY206" s="212" t="s">
        <v>132</v>
      </c>
    </row>
    <row r="207" spans="1:65" s="14" customFormat="1" ht="22.5">
      <c r="B207" s="213"/>
      <c r="C207" s="214"/>
      <c r="D207" s="203" t="s">
        <v>140</v>
      </c>
      <c r="E207" s="215" t="s">
        <v>1</v>
      </c>
      <c r="F207" s="216" t="s">
        <v>160</v>
      </c>
      <c r="G207" s="214"/>
      <c r="H207" s="215" t="s">
        <v>1</v>
      </c>
      <c r="I207" s="217"/>
      <c r="J207" s="214"/>
      <c r="K207" s="214"/>
      <c r="L207" s="218"/>
      <c r="M207" s="245"/>
      <c r="N207" s="246"/>
      <c r="O207" s="246"/>
      <c r="P207" s="246"/>
      <c r="Q207" s="246"/>
      <c r="R207" s="246"/>
      <c r="S207" s="246"/>
      <c r="T207" s="247"/>
      <c r="AT207" s="222" t="s">
        <v>140</v>
      </c>
      <c r="AU207" s="222" t="s">
        <v>90</v>
      </c>
      <c r="AV207" s="14" t="s">
        <v>88</v>
      </c>
      <c r="AW207" s="14" t="s">
        <v>36</v>
      </c>
      <c r="AX207" s="14" t="s">
        <v>80</v>
      </c>
      <c r="AY207" s="222" t="s">
        <v>132</v>
      </c>
    </row>
    <row r="208" spans="1:65" s="2" customFormat="1" ht="6.95" customHeight="1">
      <c r="A208" s="34"/>
      <c r="B208" s="54"/>
      <c r="C208" s="55"/>
      <c r="D208" s="55"/>
      <c r="E208" s="55"/>
      <c r="F208" s="55"/>
      <c r="G208" s="55"/>
      <c r="H208" s="55"/>
      <c r="I208" s="55"/>
      <c r="J208" s="55"/>
      <c r="K208" s="55"/>
      <c r="L208" s="39"/>
      <c r="M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</row>
  </sheetData>
  <sheetProtection algorithmName="SHA-512" hashValue="aP2SDzv5rEGS8Z/hJZ03qZUYgfrfpWanzV65GnxsQGkB7O31uH0OS8yFuQZSts+lW9bLqeE1bsBIwe8EP18Yfg==" saltValue="XWIphnpbfmNymeFcwDjFUhUjrXJi3dLc0RBvX0lLBbVsE7lXKZUKubHU5xu9RglS2RY3h5SJ+dwJ9k0NipwXKw==" spinCount="100000" sheet="1" objects="1" scenarios="1" formatColumns="0" formatRows="0" autoFilter="0"/>
  <autoFilter ref="C121:K20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93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90</v>
      </c>
    </row>
    <row r="4" spans="1:46" s="1" customFormat="1" ht="24.95" customHeight="1">
      <c r="B4" s="20"/>
      <c r="D4" s="110" t="s">
        <v>103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02" t="str">
        <f>'Rekapitulace stavby'!K6</f>
        <v>VÝSTAVBA MINIHŘIŠTĚ S UMĚLÝM POVRCHEM V TENISOVÉM AREÁLU NA UL. SPORTOVNÍ</v>
      </c>
      <c r="F7" s="303"/>
      <c r="G7" s="303"/>
      <c r="H7" s="303"/>
      <c r="L7" s="20"/>
    </row>
    <row r="8" spans="1:46" s="2" customFormat="1" ht="12" customHeight="1">
      <c r="A8" s="34"/>
      <c r="B8" s="39"/>
      <c r="C8" s="34"/>
      <c r="D8" s="112" t="s">
        <v>104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274</v>
      </c>
      <c r="F9" s="305"/>
      <c r="G9" s="305"/>
      <c r="H9" s="30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16. 7. 2024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28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8" t="s">
        <v>1</v>
      </c>
      <c r="F27" s="308"/>
      <c r="G27" s="308"/>
      <c r="H27" s="30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40</v>
      </c>
      <c r="E30" s="34"/>
      <c r="F30" s="34"/>
      <c r="G30" s="34"/>
      <c r="H30" s="34"/>
      <c r="I30" s="34"/>
      <c r="J30" s="120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42</v>
      </c>
      <c r="G32" s="34"/>
      <c r="H32" s="34"/>
      <c r="I32" s="121" t="s">
        <v>41</v>
      </c>
      <c r="J32" s="121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44</v>
      </c>
      <c r="E33" s="112" t="s">
        <v>45</v>
      </c>
      <c r="F33" s="123">
        <f>ROUND((SUM(BE123:BE189)),  2)</f>
        <v>0</v>
      </c>
      <c r="G33" s="34"/>
      <c r="H33" s="34"/>
      <c r="I33" s="124">
        <v>0.21</v>
      </c>
      <c r="J33" s="123">
        <f>ROUND(((SUM(BE123:BE189))*I33),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46</v>
      </c>
      <c r="F34" s="123">
        <f>ROUND((SUM(BF123:BF189)),  2)</f>
        <v>0</v>
      </c>
      <c r="G34" s="34"/>
      <c r="H34" s="34"/>
      <c r="I34" s="124">
        <v>0.12</v>
      </c>
      <c r="J34" s="123">
        <f>ROUND(((SUM(BF123:BF189))*I34),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47</v>
      </c>
      <c r="F35" s="123">
        <f>ROUND((SUM(BG123:BG189)),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48</v>
      </c>
      <c r="F36" s="123">
        <f>ROUND((SUM(BH123:BH189)),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49</v>
      </c>
      <c r="F37" s="123">
        <f>ROUND((SUM(BI123:BI189)),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50</v>
      </c>
      <c r="E39" s="127"/>
      <c r="F39" s="127"/>
      <c r="G39" s="128" t="s">
        <v>51</v>
      </c>
      <c r="H39" s="129" t="s">
        <v>52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53</v>
      </c>
      <c r="E50" s="133"/>
      <c r="F50" s="133"/>
      <c r="G50" s="132" t="s">
        <v>54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55</v>
      </c>
      <c r="E61" s="135"/>
      <c r="F61" s="136" t="s">
        <v>56</v>
      </c>
      <c r="G61" s="134" t="s">
        <v>55</v>
      </c>
      <c r="H61" s="135"/>
      <c r="I61" s="135"/>
      <c r="J61" s="137" t="s">
        <v>56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57</v>
      </c>
      <c r="E65" s="138"/>
      <c r="F65" s="138"/>
      <c r="G65" s="132" t="s">
        <v>58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55</v>
      </c>
      <c r="E76" s="135"/>
      <c r="F76" s="136" t="s">
        <v>56</v>
      </c>
      <c r="G76" s="134" t="s">
        <v>55</v>
      </c>
      <c r="H76" s="135"/>
      <c r="I76" s="135"/>
      <c r="J76" s="137" t="s">
        <v>56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00" t="str">
        <f>E7</f>
        <v>VÝSTAVBA MINIHŘIŠTĚ S UMĚLÝM POVRCHEM V TENISOVÉM AREÁLU NA UL. SPORTOVNÍ</v>
      </c>
      <c r="F85" s="301"/>
      <c r="G85" s="301"/>
      <c r="H85" s="30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8" t="str">
        <f>E9</f>
        <v>01 - HŘIŠTĚ NA MINITENIS</v>
      </c>
      <c r="F87" s="299"/>
      <c r="G87" s="299"/>
      <c r="H87" s="29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Karviná</v>
      </c>
      <c r="G89" s="36"/>
      <c r="H89" s="36"/>
      <c r="I89" s="29" t="s">
        <v>22</v>
      </c>
      <c r="J89" s="66" t="str">
        <f>IF(J12="","",J12)</f>
        <v>16. 7. 2024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Statutární město Karviná</v>
      </c>
      <c r="G91" s="36"/>
      <c r="H91" s="36"/>
      <c r="I91" s="29" t="s">
        <v>32</v>
      </c>
      <c r="J91" s="32" t="str">
        <f>E21</f>
        <v>Ing. Marek Papoušek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107</v>
      </c>
      <c r="D94" s="144"/>
      <c r="E94" s="144"/>
      <c r="F94" s="144"/>
      <c r="G94" s="144"/>
      <c r="H94" s="144"/>
      <c r="I94" s="144"/>
      <c r="J94" s="145" t="s">
        <v>108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109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1:31" s="9" customFormat="1" ht="24.95" customHeight="1">
      <c r="B97" s="147"/>
      <c r="C97" s="148"/>
      <c r="D97" s="149" t="s">
        <v>111</v>
      </c>
      <c r="E97" s="150"/>
      <c r="F97" s="150"/>
      <c r="G97" s="150"/>
      <c r="H97" s="150"/>
      <c r="I97" s="150"/>
      <c r="J97" s="151">
        <f>J124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112</v>
      </c>
      <c r="E98" s="156"/>
      <c r="F98" s="156"/>
      <c r="G98" s="156"/>
      <c r="H98" s="156"/>
      <c r="I98" s="156"/>
      <c r="J98" s="157">
        <f>J125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275</v>
      </c>
      <c r="E99" s="156"/>
      <c r="F99" s="156"/>
      <c r="G99" s="156"/>
      <c r="H99" s="156"/>
      <c r="I99" s="156"/>
      <c r="J99" s="157">
        <f>J129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115</v>
      </c>
      <c r="E100" s="156"/>
      <c r="F100" s="156"/>
      <c r="G100" s="156"/>
      <c r="H100" s="156"/>
      <c r="I100" s="156"/>
      <c r="J100" s="157">
        <f>J154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276</v>
      </c>
      <c r="E101" s="156"/>
      <c r="F101" s="156"/>
      <c r="G101" s="156"/>
      <c r="H101" s="156"/>
      <c r="I101" s="156"/>
      <c r="J101" s="157">
        <f>J178</f>
        <v>0</v>
      </c>
      <c r="K101" s="154"/>
      <c r="L101" s="158"/>
    </row>
    <row r="102" spans="1:31" s="9" customFormat="1" ht="24.95" customHeight="1">
      <c r="B102" s="147"/>
      <c r="C102" s="148"/>
      <c r="D102" s="149" t="s">
        <v>277</v>
      </c>
      <c r="E102" s="150"/>
      <c r="F102" s="150"/>
      <c r="G102" s="150"/>
      <c r="H102" s="150"/>
      <c r="I102" s="150"/>
      <c r="J102" s="151">
        <f>J182</f>
        <v>0</v>
      </c>
      <c r="K102" s="148"/>
      <c r="L102" s="152"/>
    </row>
    <row r="103" spans="1:31" s="10" customFormat="1" ht="19.899999999999999" customHeight="1">
      <c r="B103" s="153"/>
      <c r="C103" s="154"/>
      <c r="D103" s="155" t="s">
        <v>278</v>
      </c>
      <c r="E103" s="156"/>
      <c r="F103" s="156"/>
      <c r="G103" s="156"/>
      <c r="H103" s="156"/>
      <c r="I103" s="156"/>
      <c r="J103" s="157">
        <f>J183</f>
        <v>0</v>
      </c>
      <c r="K103" s="154"/>
      <c r="L103" s="158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300" t="str">
        <f>E7</f>
        <v>VÝSTAVBA MINIHŘIŠTĚ S UMĚLÝM POVRCHEM V TENISOVÉM AREÁLU NA UL. SPORTOVNÍ</v>
      </c>
      <c r="F113" s="301"/>
      <c r="G113" s="301"/>
      <c r="H113" s="30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104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88" t="str">
        <f>E9</f>
        <v>01 - HŘIŠTĚ NA MINITENIS</v>
      </c>
      <c r="F115" s="299"/>
      <c r="G115" s="299"/>
      <c r="H115" s="299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>Karviná</v>
      </c>
      <c r="G117" s="36"/>
      <c r="H117" s="36"/>
      <c r="I117" s="29" t="s">
        <v>22</v>
      </c>
      <c r="J117" s="66" t="str">
        <f>IF(J12="","",J12)</f>
        <v>16. 7. 2024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E15</f>
        <v>Statutární město Karviná</v>
      </c>
      <c r="G119" s="36"/>
      <c r="H119" s="36"/>
      <c r="I119" s="29" t="s">
        <v>32</v>
      </c>
      <c r="J119" s="32" t="str">
        <f>E21</f>
        <v>Ing. Marek Papoušek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30</v>
      </c>
      <c r="D120" s="36"/>
      <c r="E120" s="36"/>
      <c r="F120" s="27" t="str">
        <f>IF(E18="","",E18)</f>
        <v>Vyplň údaj</v>
      </c>
      <c r="G120" s="36"/>
      <c r="H120" s="36"/>
      <c r="I120" s="29" t="s">
        <v>37</v>
      </c>
      <c r="J120" s="32" t="str">
        <f>E24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59"/>
      <c r="B122" s="160"/>
      <c r="C122" s="161" t="s">
        <v>118</v>
      </c>
      <c r="D122" s="162" t="s">
        <v>65</v>
      </c>
      <c r="E122" s="162" t="s">
        <v>61</v>
      </c>
      <c r="F122" s="162" t="s">
        <v>62</v>
      </c>
      <c r="G122" s="162" t="s">
        <v>119</v>
      </c>
      <c r="H122" s="162" t="s">
        <v>120</v>
      </c>
      <c r="I122" s="162" t="s">
        <v>121</v>
      </c>
      <c r="J122" s="163" t="s">
        <v>108</v>
      </c>
      <c r="K122" s="164" t="s">
        <v>122</v>
      </c>
      <c r="L122" s="165"/>
      <c r="M122" s="75" t="s">
        <v>1</v>
      </c>
      <c r="N122" s="76" t="s">
        <v>44</v>
      </c>
      <c r="O122" s="76" t="s">
        <v>123</v>
      </c>
      <c r="P122" s="76" t="s">
        <v>124</v>
      </c>
      <c r="Q122" s="76" t="s">
        <v>125</v>
      </c>
      <c r="R122" s="76" t="s">
        <v>126</v>
      </c>
      <c r="S122" s="76" t="s">
        <v>127</v>
      </c>
      <c r="T122" s="77" t="s">
        <v>128</v>
      </c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</row>
    <row r="123" spans="1:65" s="2" customFormat="1" ht="22.9" customHeight="1">
      <c r="A123" s="34"/>
      <c r="B123" s="35"/>
      <c r="C123" s="82" t="s">
        <v>129</v>
      </c>
      <c r="D123" s="36"/>
      <c r="E123" s="36"/>
      <c r="F123" s="36"/>
      <c r="G123" s="36"/>
      <c r="H123" s="36"/>
      <c r="I123" s="36"/>
      <c r="J123" s="166">
        <f>BK123</f>
        <v>0</v>
      </c>
      <c r="K123" s="36"/>
      <c r="L123" s="39"/>
      <c r="M123" s="78"/>
      <c r="N123" s="167"/>
      <c r="O123" s="79"/>
      <c r="P123" s="168">
        <f>P124+P182</f>
        <v>0</v>
      </c>
      <c r="Q123" s="79"/>
      <c r="R123" s="168">
        <f>R124+R182</f>
        <v>95.16020807999999</v>
      </c>
      <c r="S123" s="79"/>
      <c r="T123" s="169">
        <f>T124+T182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79</v>
      </c>
      <c r="AU123" s="17" t="s">
        <v>110</v>
      </c>
      <c r="BK123" s="170">
        <f>BK124+BK182</f>
        <v>0</v>
      </c>
    </row>
    <row r="124" spans="1:65" s="12" customFormat="1" ht="25.9" customHeight="1">
      <c r="B124" s="171"/>
      <c r="C124" s="172"/>
      <c r="D124" s="173" t="s">
        <v>79</v>
      </c>
      <c r="E124" s="174" t="s">
        <v>130</v>
      </c>
      <c r="F124" s="174" t="s">
        <v>131</v>
      </c>
      <c r="G124" s="172"/>
      <c r="H124" s="172"/>
      <c r="I124" s="175"/>
      <c r="J124" s="176">
        <f>BK124</f>
        <v>0</v>
      </c>
      <c r="K124" s="172"/>
      <c r="L124" s="177"/>
      <c r="M124" s="178"/>
      <c r="N124" s="179"/>
      <c r="O124" s="179"/>
      <c r="P124" s="180">
        <f>P125+P129+P154+P178</f>
        <v>0</v>
      </c>
      <c r="Q124" s="179"/>
      <c r="R124" s="180">
        <f>R125+R129+R154+R178</f>
        <v>95.16020807999999</v>
      </c>
      <c r="S124" s="179"/>
      <c r="T124" s="181">
        <f>T125+T129+T154+T178</f>
        <v>0</v>
      </c>
      <c r="AR124" s="182" t="s">
        <v>88</v>
      </c>
      <c r="AT124" s="183" t="s">
        <v>79</v>
      </c>
      <c r="AU124" s="183" t="s">
        <v>80</v>
      </c>
      <c r="AY124" s="182" t="s">
        <v>132</v>
      </c>
      <c r="BK124" s="184">
        <f>BK125+BK129+BK154+BK178</f>
        <v>0</v>
      </c>
    </row>
    <row r="125" spans="1:65" s="12" customFormat="1" ht="22.9" customHeight="1">
      <c r="B125" s="171"/>
      <c r="C125" s="172"/>
      <c r="D125" s="173" t="s">
        <v>79</v>
      </c>
      <c r="E125" s="185" t="s">
        <v>88</v>
      </c>
      <c r="F125" s="185" t="s">
        <v>133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SUM(P126:P128)</f>
        <v>0</v>
      </c>
      <c r="Q125" s="179"/>
      <c r="R125" s="180">
        <f>SUM(R126:R128)</f>
        <v>0</v>
      </c>
      <c r="S125" s="179"/>
      <c r="T125" s="181">
        <f>SUM(T126:T128)</f>
        <v>0</v>
      </c>
      <c r="AR125" s="182" t="s">
        <v>88</v>
      </c>
      <c r="AT125" s="183" t="s">
        <v>79</v>
      </c>
      <c r="AU125" s="183" t="s">
        <v>88</v>
      </c>
      <c r="AY125" s="182" t="s">
        <v>132</v>
      </c>
      <c r="BK125" s="184">
        <f>SUM(BK126:BK128)</f>
        <v>0</v>
      </c>
    </row>
    <row r="126" spans="1:65" s="2" customFormat="1" ht="24.2" customHeight="1">
      <c r="A126" s="34"/>
      <c r="B126" s="35"/>
      <c r="C126" s="187" t="s">
        <v>88</v>
      </c>
      <c r="D126" s="187" t="s">
        <v>134</v>
      </c>
      <c r="E126" s="188" t="s">
        <v>279</v>
      </c>
      <c r="F126" s="189" t="s">
        <v>280</v>
      </c>
      <c r="G126" s="190" t="s">
        <v>137</v>
      </c>
      <c r="H126" s="191">
        <v>315</v>
      </c>
      <c r="I126" s="192"/>
      <c r="J126" s="193">
        <f>ROUND(I126*H126,2)</f>
        <v>0</v>
      </c>
      <c r="K126" s="194"/>
      <c r="L126" s="39"/>
      <c r="M126" s="195" t="s">
        <v>1</v>
      </c>
      <c r="N126" s="196" t="s">
        <v>45</v>
      </c>
      <c r="O126" s="71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138</v>
      </c>
      <c r="AT126" s="199" t="s">
        <v>134</v>
      </c>
      <c r="AU126" s="199" t="s">
        <v>90</v>
      </c>
      <c r="AY126" s="17" t="s">
        <v>132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88</v>
      </c>
      <c r="BK126" s="200">
        <f>ROUND(I126*H126,2)</f>
        <v>0</v>
      </c>
      <c r="BL126" s="17" t="s">
        <v>138</v>
      </c>
      <c r="BM126" s="199" t="s">
        <v>281</v>
      </c>
    </row>
    <row r="127" spans="1:65" s="13" customFormat="1">
      <c r="B127" s="201"/>
      <c r="C127" s="202"/>
      <c r="D127" s="203" t="s">
        <v>140</v>
      </c>
      <c r="E127" s="204" t="s">
        <v>1</v>
      </c>
      <c r="F127" s="205" t="s">
        <v>282</v>
      </c>
      <c r="G127" s="202"/>
      <c r="H127" s="206">
        <v>315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140</v>
      </c>
      <c r="AU127" s="212" t="s">
        <v>90</v>
      </c>
      <c r="AV127" s="13" t="s">
        <v>90</v>
      </c>
      <c r="AW127" s="13" t="s">
        <v>36</v>
      </c>
      <c r="AX127" s="13" t="s">
        <v>88</v>
      </c>
      <c r="AY127" s="212" t="s">
        <v>132</v>
      </c>
    </row>
    <row r="128" spans="1:65" s="14" customFormat="1">
      <c r="B128" s="213"/>
      <c r="C128" s="214"/>
      <c r="D128" s="203" t="s">
        <v>140</v>
      </c>
      <c r="E128" s="215" t="s">
        <v>1</v>
      </c>
      <c r="F128" s="216" t="s">
        <v>283</v>
      </c>
      <c r="G128" s="214"/>
      <c r="H128" s="215" t="s">
        <v>1</v>
      </c>
      <c r="I128" s="217"/>
      <c r="J128" s="214"/>
      <c r="K128" s="214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140</v>
      </c>
      <c r="AU128" s="222" t="s">
        <v>90</v>
      </c>
      <c r="AV128" s="14" t="s">
        <v>88</v>
      </c>
      <c r="AW128" s="14" t="s">
        <v>36</v>
      </c>
      <c r="AX128" s="14" t="s">
        <v>80</v>
      </c>
      <c r="AY128" s="222" t="s">
        <v>132</v>
      </c>
    </row>
    <row r="129" spans="1:65" s="12" customFormat="1" ht="22.9" customHeight="1">
      <c r="B129" s="171"/>
      <c r="C129" s="172"/>
      <c r="D129" s="173" t="s">
        <v>79</v>
      </c>
      <c r="E129" s="185" t="s">
        <v>161</v>
      </c>
      <c r="F129" s="185" t="s">
        <v>284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SUM(P130:P153)</f>
        <v>0</v>
      </c>
      <c r="Q129" s="179"/>
      <c r="R129" s="180">
        <f>SUM(R130:R153)</f>
        <v>70.967482999999987</v>
      </c>
      <c r="S129" s="179"/>
      <c r="T129" s="181">
        <f>SUM(T130:T153)</f>
        <v>0</v>
      </c>
      <c r="AR129" s="182" t="s">
        <v>88</v>
      </c>
      <c r="AT129" s="183" t="s">
        <v>79</v>
      </c>
      <c r="AU129" s="183" t="s">
        <v>88</v>
      </c>
      <c r="AY129" s="182" t="s">
        <v>132</v>
      </c>
      <c r="BK129" s="184">
        <f>SUM(BK130:BK153)</f>
        <v>0</v>
      </c>
    </row>
    <row r="130" spans="1:65" s="2" customFormat="1" ht="21.75" customHeight="1">
      <c r="A130" s="34"/>
      <c r="B130" s="35"/>
      <c r="C130" s="187" t="s">
        <v>90</v>
      </c>
      <c r="D130" s="187" t="s">
        <v>134</v>
      </c>
      <c r="E130" s="188" t="s">
        <v>285</v>
      </c>
      <c r="F130" s="189" t="s">
        <v>286</v>
      </c>
      <c r="G130" s="190" t="s">
        <v>137</v>
      </c>
      <c r="H130" s="191">
        <v>291.60000000000002</v>
      </c>
      <c r="I130" s="192"/>
      <c r="J130" s="193">
        <f>ROUND(I130*H130,2)</f>
        <v>0</v>
      </c>
      <c r="K130" s="194"/>
      <c r="L130" s="39"/>
      <c r="M130" s="195" t="s">
        <v>1</v>
      </c>
      <c r="N130" s="196" t="s">
        <v>45</v>
      </c>
      <c r="O130" s="71"/>
      <c r="P130" s="197">
        <f>O130*H130</f>
        <v>0</v>
      </c>
      <c r="Q130" s="197">
        <v>4.0999999999999999E-4</v>
      </c>
      <c r="R130" s="197">
        <f>Q130*H130</f>
        <v>0.11955600000000001</v>
      </c>
      <c r="S130" s="197">
        <v>0</v>
      </c>
      <c r="T130" s="19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138</v>
      </c>
      <c r="AT130" s="199" t="s">
        <v>134</v>
      </c>
      <c r="AU130" s="199" t="s">
        <v>90</v>
      </c>
      <c r="AY130" s="17" t="s">
        <v>132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88</v>
      </c>
      <c r="BK130" s="200">
        <f>ROUND(I130*H130,2)</f>
        <v>0</v>
      </c>
      <c r="BL130" s="17" t="s">
        <v>138</v>
      </c>
      <c r="BM130" s="199" t="s">
        <v>287</v>
      </c>
    </row>
    <row r="131" spans="1:65" s="13" customFormat="1">
      <c r="B131" s="201"/>
      <c r="C131" s="202"/>
      <c r="D131" s="203" t="s">
        <v>140</v>
      </c>
      <c r="E131" s="204" t="s">
        <v>1</v>
      </c>
      <c r="F131" s="205" t="s">
        <v>288</v>
      </c>
      <c r="G131" s="202"/>
      <c r="H131" s="206">
        <v>291.60000000000002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140</v>
      </c>
      <c r="AU131" s="212" t="s">
        <v>90</v>
      </c>
      <c r="AV131" s="13" t="s">
        <v>90</v>
      </c>
      <c r="AW131" s="13" t="s">
        <v>36</v>
      </c>
      <c r="AX131" s="13" t="s">
        <v>88</v>
      </c>
      <c r="AY131" s="212" t="s">
        <v>132</v>
      </c>
    </row>
    <row r="132" spans="1:65" s="14" customFormat="1">
      <c r="B132" s="213"/>
      <c r="C132" s="214"/>
      <c r="D132" s="203" t="s">
        <v>140</v>
      </c>
      <c r="E132" s="215" t="s">
        <v>1</v>
      </c>
      <c r="F132" s="216" t="s">
        <v>289</v>
      </c>
      <c r="G132" s="214"/>
      <c r="H132" s="215" t="s">
        <v>1</v>
      </c>
      <c r="I132" s="217"/>
      <c r="J132" s="214"/>
      <c r="K132" s="214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140</v>
      </c>
      <c r="AU132" s="222" t="s">
        <v>90</v>
      </c>
      <c r="AV132" s="14" t="s">
        <v>88</v>
      </c>
      <c r="AW132" s="14" t="s">
        <v>36</v>
      </c>
      <c r="AX132" s="14" t="s">
        <v>80</v>
      </c>
      <c r="AY132" s="222" t="s">
        <v>132</v>
      </c>
    </row>
    <row r="133" spans="1:65" s="2" customFormat="1" ht="24.2" customHeight="1">
      <c r="A133" s="34"/>
      <c r="B133" s="35"/>
      <c r="C133" s="187" t="s">
        <v>151</v>
      </c>
      <c r="D133" s="187" t="s">
        <v>134</v>
      </c>
      <c r="E133" s="188" t="s">
        <v>290</v>
      </c>
      <c r="F133" s="189" t="s">
        <v>291</v>
      </c>
      <c r="G133" s="190" t="s">
        <v>137</v>
      </c>
      <c r="H133" s="191">
        <v>300.7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45</v>
      </c>
      <c r="O133" s="71"/>
      <c r="P133" s="197">
        <f>O133*H133</f>
        <v>0</v>
      </c>
      <c r="Q133" s="197">
        <v>0.10373</v>
      </c>
      <c r="R133" s="197">
        <f>Q133*H133</f>
        <v>31.191610999999998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138</v>
      </c>
      <c r="AT133" s="199" t="s">
        <v>134</v>
      </c>
      <c r="AU133" s="199" t="s">
        <v>90</v>
      </c>
      <c r="AY133" s="17" t="s">
        <v>132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88</v>
      </c>
      <c r="BK133" s="200">
        <f>ROUND(I133*H133,2)</f>
        <v>0</v>
      </c>
      <c r="BL133" s="17" t="s">
        <v>138</v>
      </c>
      <c r="BM133" s="199" t="s">
        <v>292</v>
      </c>
    </row>
    <row r="134" spans="1:65" s="13" customFormat="1">
      <c r="B134" s="201"/>
      <c r="C134" s="202"/>
      <c r="D134" s="203" t="s">
        <v>140</v>
      </c>
      <c r="E134" s="204" t="s">
        <v>1</v>
      </c>
      <c r="F134" s="205" t="s">
        <v>288</v>
      </c>
      <c r="G134" s="202"/>
      <c r="H134" s="206">
        <v>291.60000000000002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140</v>
      </c>
      <c r="AU134" s="212" t="s">
        <v>90</v>
      </c>
      <c r="AV134" s="13" t="s">
        <v>90</v>
      </c>
      <c r="AW134" s="13" t="s">
        <v>36</v>
      </c>
      <c r="AX134" s="13" t="s">
        <v>80</v>
      </c>
      <c r="AY134" s="212" t="s">
        <v>132</v>
      </c>
    </row>
    <row r="135" spans="1:65" s="14" customFormat="1">
      <c r="B135" s="213"/>
      <c r="C135" s="214"/>
      <c r="D135" s="203" t="s">
        <v>140</v>
      </c>
      <c r="E135" s="215" t="s">
        <v>1</v>
      </c>
      <c r="F135" s="216" t="s">
        <v>293</v>
      </c>
      <c r="G135" s="214"/>
      <c r="H135" s="215" t="s">
        <v>1</v>
      </c>
      <c r="I135" s="217"/>
      <c r="J135" s="214"/>
      <c r="K135" s="214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140</v>
      </c>
      <c r="AU135" s="222" t="s">
        <v>90</v>
      </c>
      <c r="AV135" s="14" t="s">
        <v>88</v>
      </c>
      <c r="AW135" s="14" t="s">
        <v>36</v>
      </c>
      <c r="AX135" s="14" t="s">
        <v>80</v>
      </c>
      <c r="AY135" s="222" t="s">
        <v>132</v>
      </c>
    </row>
    <row r="136" spans="1:65" s="13" customFormat="1">
      <c r="B136" s="201"/>
      <c r="C136" s="202"/>
      <c r="D136" s="203" t="s">
        <v>140</v>
      </c>
      <c r="E136" s="204" t="s">
        <v>1</v>
      </c>
      <c r="F136" s="205" t="s">
        <v>294</v>
      </c>
      <c r="G136" s="202"/>
      <c r="H136" s="206">
        <v>9.1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140</v>
      </c>
      <c r="AU136" s="212" t="s">
        <v>90</v>
      </c>
      <c r="AV136" s="13" t="s">
        <v>90</v>
      </c>
      <c r="AW136" s="13" t="s">
        <v>36</v>
      </c>
      <c r="AX136" s="13" t="s">
        <v>80</v>
      </c>
      <c r="AY136" s="212" t="s">
        <v>132</v>
      </c>
    </row>
    <row r="137" spans="1:65" s="14" customFormat="1">
      <c r="B137" s="213"/>
      <c r="C137" s="214"/>
      <c r="D137" s="203" t="s">
        <v>140</v>
      </c>
      <c r="E137" s="215" t="s">
        <v>1</v>
      </c>
      <c r="F137" s="216" t="s">
        <v>295</v>
      </c>
      <c r="G137" s="214"/>
      <c r="H137" s="215" t="s">
        <v>1</v>
      </c>
      <c r="I137" s="217"/>
      <c r="J137" s="214"/>
      <c r="K137" s="214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140</v>
      </c>
      <c r="AU137" s="222" t="s">
        <v>90</v>
      </c>
      <c r="AV137" s="14" t="s">
        <v>88</v>
      </c>
      <c r="AW137" s="14" t="s">
        <v>36</v>
      </c>
      <c r="AX137" s="14" t="s">
        <v>80</v>
      </c>
      <c r="AY137" s="222" t="s">
        <v>132</v>
      </c>
    </row>
    <row r="138" spans="1:65" s="15" customFormat="1">
      <c r="B138" s="223"/>
      <c r="C138" s="224"/>
      <c r="D138" s="203" t="s">
        <v>140</v>
      </c>
      <c r="E138" s="225" t="s">
        <v>1</v>
      </c>
      <c r="F138" s="226" t="s">
        <v>150</v>
      </c>
      <c r="G138" s="224"/>
      <c r="H138" s="227">
        <v>300.70000000000005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AT138" s="233" t="s">
        <v>140</v>
      </c>
      <c r="AU138" s="233" t="s">
        <v>90</v>
      </c>
      <c r="AV138" s="15" t="s">
        <v>138</v>
      </c>
      <c r="AW138" s="15" t="s">
        <v>36</v>
      </c>
      <c r="AX138" s="15" t="s">
        <v>88</v>
      </c>
      <c r="AY138" s="233" t="s">
        <v>132</v>
      </c>
    </row>
    <row r="139" spans="1:65" s="2" customFormat="1" ht="33" customHeight="1">
      <c r="A139" s="34"/>
      <c r="B139" s="35"/>
      <c r="C139" s="187" t="s">
        <v>138</v>
      </c>
      <c r="D139" s="187" t="s">
        <v>134</v>
      </c>
      <c r="E139" s="188" t="s">
        <v>296</v>
      </c>
      <c r="F139" s="189" t="s">
        <v>297</v>
      </c>
      <c r="G139" s="190" t="s">
        <v>137</v>
      </c>
      <c r="H139" s="191">
        <v>300.7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45</v>
      </c>
      <c r="O139" s="71"/>
      <c r="P139" s="197">
        <f>O139*H139</f>
        <v>0</v>
      </c>
      <c r="Q139" s="197">
        <v>0.13188</v>
      </c>
      <c r="R139" s="197">
        <f>Q139*H139</f>
        <v>39.656315999999997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138</v>
      </c>
      <c r="AT139" s="199" t="s">
        <v>134</v>
      </c>
      <c r="AU139" s="199" t="s">
        <v>90</v>
      </c>
      <c r="AY139" s="17" t="s">
        <v>132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88</v>
      </c>
      <c r="BK139" s="200">
        <f>ROUND(I139*H139,2)</f>
        <v>0</v>
      </c>
      <c r="BL139" s="17" t="s">
        <v>138</v>
      </c>
      <c r="BM139" s="199" t="s">
        <v>298</v>
      </c>
    </row>
    <row r="140" spans="1:65" s="13" customFormat="1">
      <c r="B140" s="201"/>
      <c r="C140" s="202"/>
      <c r="D140" s="203" t="s">
        <v>140</v>
      </c>
      <c r="E140" s="204" t="s">
        <v>1</v>
      </c>
      <c r="F140" s="205" t="s">
        <v>288</v>
      </c>
      <c r="G140" s="202"/>
      <c r="H140" s="206">
        <v>291.60000000000002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140</v>
      </c>
      <c r="AU140" s="212" t="s">
        <v>90</v>
      </c>
      <c r="AV140" s="13" t="s">
        <v>90</v>
      </c>
      <c r="AW140" s="13" t="s">
        <v>36</v>
      </c>
      <c r="AX140" s="13" t="s">
        <v>80</v>
      </c>
      <c r="AY140" s="212" t="s">
        <v>132</v>
      </c>
    </row>
    <row r="141" spans="1:65" s="14" customFormat="1">
      <c r="B141" s="213"/>
      <c r="C141" s="214"/>
      <c r="D141" s="203" t="s">
        <v>140</v>
      </c>
      <c r="E141" s="215" t="s">
        <v>1</v>
      </c>
      <c r="F141" s="216" t="s">
        <v>293</v>
      </c>
      <c r="G141" s="214"/>
      <c r="H141" s="215" t="s">
        <v>1</v>
      </c>
      <c r="I141" s="217"/>
      <c r="J141" s="214"/>
      <c r="K141" s="214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140</v>
      </c>
      <c r="AU141" s="222" t="s">
        <v>90</v>
      </c>
      <c r="AV141" s="14" t="s">
        <v>88</v>
      </c>
      <c r="AW141" s="14" t="s">
        <v>36</v>
      </c>
      <c r="AX141" s="14" t="s">
        <v>80</v>
      </c>
      <c r="AY141" s="222" t="s">
        <v>132</v>
      </c>
    </row>
    <row r="142" spans="1:65" s="13" customFormat="1">
      <c r="B142" s="201"/>
      <c r="C142" s="202"/>
      <c r="D142" s="203" t="s">
        <v>140</v>
      </c>
      <c r="E142" s="204" t="s">
        <v>1</v>
      </c>
      <c r="F142" s="205" t="s">
        <v>294</v>
      </c>
      <c r="G142" s="202"/>
      <c r="H142" s="206">
        <v>9.1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140</v>
      </c>
      <c r="AU142" s="212" t="s">
        <v>90</v>
      </c>
      <c r="AV142" s="13" t="s">
        <v>90</v>
      </c>
      <c r="AW142" s="13" t="s">
        <v>36</v>
      </c>
      <c r="AX142" s="13" t="s">
        <v>80</v>
      </c>
      <c r="AY142" s="212" t="s">
        <v>132</v>
      </c>
    </row>
    <row r="143" spans="1:65" s="14" customFormat="1">
      <c r="B143" s="213"/>
      <c r="C143" s="214"/>
      <c r="D143" s="203" t="s">
        <v>140</v>
      </c>
      <c r="E143" s="215" t="s">
        <v>1</v>
      </c>
      <c r="F143" s="216" t="s">
        <v>295</v>
      </c>
      <c r="G143" s="214"/>
      <c r="H143" s="215" t="s">
        <v>1</v>
      </c>
      <c r="I143" s="217"/>
      <c r="J143" s="214"/>
      <c r="K143" s="214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140</v>
      </c>
      <c r="AU143" s="222" t="s">
        <v>90</v>
      </c>
      <c r="AV143" s="14" t="s">
        <v>88</v>
      </c>
      <c r="AW143" s="14" t="s">
        <v>36</v>
      </c>
      <c r="AX143" s="14" t="s">
        <v>80</v>
      </c>
      <c r="AY143" s="222" t="s">
        <v>132</v>
      </c>
    </row>
    <row r="144" spans="1:65" s="15" customFormat="1">
      <c r="B144" s="223"/>
      <c r="C144" s="224"/>
      <c r="D144" s="203" t="s">
        <v>140</v>
      </c>
      <c r="E144" s="225" t="s">
        <v>1</v>
      </c>
      <c r="F144" s="226" t="s">
        <v>150</v>
      </c>
      <c r="G144" s="224"/>
      <c r="H144" s="227">
        <v>300.70000000000005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140</v>
      </c>
      <c r="AU144" s="233" t="s">
        <v>90</v>
      </c>
      <c r="AV144" s="15" t="s">
        <v>138</v>
      </c>
      <c r="AW144" s="15" t="s">
        <v>36</v>
      </c>
      <c r="AX144" s="15" t="s">
        <v>88</v>
      </c>
      <c r="AY144" s="233" t="s">
        <v>132</v>
      </c>
    </row>
    <row r="145" spans="1:65" s="2" customFormat="1" ht="33" customHeight="1">
      <c r="A145" s="34"/>
      <c r="B145" s="35"/>
      <c r="C145" s="187" t="s">
        <v>161</v>
      </c>
      <c r="D145" s="187" t="s">
        <v>134</v>
      </c>
      <c r="E145" s="188" t="s">
        <v>299</v>
      </c>
      <c r="F145" s="189" t="s">
        <v>300</v>
      </c>
      <c r="G145" s="190" t="s">
        <v>137</v>
      </c>
      <c r="H145" s="191">
        <v>291.60000000000002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45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138</v>
      </c>
      <c r="AT145" s="199" t="s">
        <v>134</v>
      </c>
      <c r="AU145" s="199" t="s">
        <v>90</v>
      </c>
      <c r="AY145" s="17" t="s">
        <v>132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88</v>
      </c>
      <c r="BK145" s="200">
        <f>ROUND(I145*H145,2)</f>
        <v>0</v>
      </c>
      <c r="BL145" s="17" t="s">
        <v>138</v>
      </c>
      <c r="BM145" s="199" t="s">
        <v>301</v>
      </c>
    </row>
    <row r="146" spans="1:65" s="13" customFormat="1">
      <c r="B146" s="201"/>
      <c r="C146" s="202"/>
      <c r="D146" s="203" t="s">
        <v>140</v>
      </c>
      <c r="E146" s="204" t="s">
        <v>1</v>
      </c>
      <c r="F146" s="205" t="s">
        <v>288</v>
      </c>
      <c r="G146" s="202"/>
      <c r="H146" s="206">
        <v>291.60000000000002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140</v>
      </c>
      <c r="AU146" s="212" t="s">
        <v>90</v>
      </c>
      <c r="AV146" s="13" t="s">
        <v>90</v>
      </c>
      <c r="AW146" s="13" t="s">
        <v>36</v>
      </c>
      <c r="AX146" s="13" t="s">
        <v>88</v>
      </c>
      <c r="AY146" s="212" t="s">
        <v>132</v>
      </c>
    </row>
    <row r="147" spans="1:65" s="14" customFormat="1">
      <c r="B147" s="213"/>
      <c r="C147" s="214"/>
      <c r="D147" s="203" t="s">
        <v>140</v>
      </c>
      <c r="E147" s="215" t="s">
        <v>1</v>
      </c>
      <c r="F147" s="216" t="s">
        <v>289</v>
      </c>
      <c r="G147" s="214"/>
      <c r="H147" s="215" t="s">
        <v>1</v>
      </c>
      <c r="I147" s="217"/>
      <c r="J147" s="214"/>
      <c r="K147" s="214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140</v>
      </c>
      <c r="AU147" s="222" t="s">
        <v>90</v>
      </c>
      <c r="AV147" s="14" t="s">
        <v>88</v>
      </c>
      <c r="AW147" s="14" t="s">
        <v>36</v>
      </c>
      <c r="AX147" s="14" t="s">
        <v>80</v>
      </c>
      <c r="AY147" s="222" t="s">
        <v>132</v>
      </c>
    </row>
    <row r="148" spans="1:65" s="2" customFormat="1" ht="24.2" customHeight="1">
      <c r="A148" s="34"/>
      <c r="B148" s="35"/>
      <c r="C148" s="187" t="s">
        <v>165</v>
      </c>
      <c r="D148" s="187" t="s">
        <v>134</v>
      </c>
      <c r="E148" s="188" t="s">
        <v>302</v>
      </c>
      <c r="F148" s="189" t="s">
        <v>303</v>
      </c>
      <c r="G148" s="190" t="s">
        <v>213</v>
      </c>
      <c r="H148" s="191">
        <v>110.4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45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138</v>
      </c>
      <c r="AT148" s="199" t="s">
        <v>134</v>
      </c>
      <c r="AU148" s="199" t="s">
        <v>90</v>
      </c>
      <c r="AY148" s="17" t="s">
        <v>132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88</v>
      </c>
      <c r="BK148" s="200">
        <f>ROUND(I148*H148,2)</f>
        <v>0</v>
      </c>
      <c r="BL148" s="17" t="s">
        <v>138</v>
      </c>
      <c r="BM148" s="199" t="s">
        <v>304</v>
      </c>
    </row>
    <row r="149" spans="1:65" s="13" customFormat="1">
      <c r="B149" s="201"/>
      <c r="C149" s="202"/>
      <c r="D149" s="203" t="s">
        <v>140</v>
      </c>
      <c r="E149" s="204" t="s">
        <v>1</v>
      </c>
      <c r="F149" s="205" t="s">
        <v>305</v>
      </c>
      <c r="G149" s="202"/>
      <c r="H149" s="206">
        <v>49.4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140</v>
      </c>
      <c r="AU149" s="212" t="s">
        <v>90</v>
      </c>
      <c r="AV149" s="13" t="s">
        <v>90</v>
      </c>
      <c r="AW149" s="13" t="s">
        <v>36</v>
      </c>
      <c r="AX149" s="13" t="s">
        <v>80</v>
      </c>
      <c r="AY149" s="212" t="s">
        <v>132</v>
      </c>
    </row>
    <row r="150" spans="1:65" s="14" customFormat="1">
      <c r="B150" s="213"/>
      <c r="C150" s="214"/>
      <c r="D150" s="203" t="s">
        <v>140</v>
      </c>
      <c r="E150" s="215" t="s">
        <v>1</v>
      </c>
      <c r="F150" s="216" t="s">
        <v>306</v>
      </c>
      <c r="G150" s="214"/>
      <c r="H150" s="215" t="s">
        <v>1</v>
      </c>
      <c r="I150" s="217"/>
      <c r="J150" s="214"/>
      <c r="K150" s="214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140</v>
      </c>
      <c r="AU150" s="222" t="s">
        <v>90</v>
      </c>
      <c r="AV150" s="14" t="s">
        <v>88</v>
      </c>
      <c r="AW150" s="14" t="s">
        <v>36</v>
      </c>
      <c r="AX150" s="14" t="s">
        <v>80</v>
      </c>
      <c r="AY150" s="222" t="s">
        <v>132</v>
      </c>
    </row>
    <row r="151" spans="1:65" s="13" customFormat="1">
      <c r="B151" s="201"/>
      <c r="C151" s="202"/>
      <c r="D151" s="203" t="s">
        <v>140</v>
      </c>
      <c r="E151" s="204" t="s">
        <v>1</v>
      </c>
      <c r="F151" s="205" t="s">
        <v>307</v>
      </c>
      <c r="G151" s="202"/>
      <c r="H151" s="206">
        <v>61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140</v>
      </c>
      <c r="AU151" s="212" t="s">
        <v>90</v>
      </c>
      <c r="AV151" s="13" t="s">
        <v>90</v>
      </c>
      <c r="AW151" s="13" t="s">
        <v>36</v>
      </c>
      <c r="AX151" s="13" t="s">
        <v>80</v>
      </c>
      <c r="AY151" s="212" t="s">
        <v>132</v>
      </c>
    </row>
    <row r="152" spans="1:65" s="14" customFormat="1">
      <c r="B152" s="213"/>
      <c r="C152" s="214"/>
      <c r="D152" s="203" t="s">
        <v>140</v>
      </c>
      <c r="E152" s="215" t="s">
        <v>1</v>
      </c>
      <c r="F152" s="216" t="s">
        <v>308</v>
      </c>
      <c r="G152" s="214"/>
      <c r="H152" s="215" t="s">
        <v>1</v>
      </c>
      <c r="I152" s="217"/>
      <c r="J152" s="214"/>
      <c r="K152" s="214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140</v>
      </c>
      <c r="AU152" s="222" t="s">
        <v>90</v>
      </c>
      <c r="AV152" s="14" t="s">
        <v>88</v>
      </c>
      <c r="AW152" s="14" t="s">
        <v>36</v>
      </c>
      <c r="AX152" s="14" t="s">
        <v>80</v>
      </c>
      <c r="AY152" s="222" t="s">
        <v>132</v>
      </c>
    </row>
    <row r="153" spans="1:65" s="15" customFormat="1">
      <c r="B153" s="223"/>
      <c r="C153" s="224"/>
      <c r="D153" s="203" t="s">
        <v>140</v>
      </c>
      <c r="E153" s="225" t="s">
        <v>1</v>
      </c>
      <c r="F153" s="226" t="s">
        <v>150</v>
      </c>
      <c r="G153" s="224"/>
      <c r="H153" s="227">
        <v>110.4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140</v>
      </c>
      <c r="AU153" s="233" t="s">
        <v>90</v>
      </c>
      <c r="AV153" s="15" t="s">
        <v>138</v>
      </c>
      <c r="AW153" s="15" t="s">
        <v>36</v>
      </c>
      <c r="AX153" s="15" t="s">
        <v>88</v>
      </c>
      <c r="AY153" s="233" t="s">
        <v>132</v>
      </c>
    </row>
    <row r="154" spans="1:65" s="12" customFormat="1" ht="22.9" customHeight="1">
      <c r="B154" s="171"/>
      <c r="C154" s="172"/>
      <c r="D154" s="173" t="s">
        <v>79</v>
      </c>
      <c r="E154" s="185" t="s">
        <v>179</v>
      </c>
      <c r="F154" s="185" t="s">
        <v>203</v>
      </c>
      <c r="G154" s="172"/>
      <c r="H154" s="172"/>
      <c r="I154" s="175"/>
      <c r="J154" s="186">
        <f>BK154</f>
        <v>0</v>
      </c>
      <c r="K154" s="172"/>
      <c r="L154" s="177"/>
      <c r="M154" s="178"/>
      <c r="N154" s="179"/>
      <c r="O154" s="179"/>
      <c r="P154" s="180">
        <f>SUM(P155:P177)</f>
        <v>0</v>
      </c>
      <c r="Q154" s="179"/>
      <c r="R154" s="180">
        <f>SUM(R155:R177)</f>
        <v>24.192725080000002</v>
      </c>
      <c r="S154" s="179"/>
      <c r="T154" s="181">
        <f>SUM(T155:T177)</f>
        <v>0</v>
      </c>
      <c r="AR154" s="182" t="s">
        <v>88</v>
      </c>
      <c r="AT154" s="183" t="s">
        <v>79</v>
      </c>
      <c r="AU154" s="183" t="s">
        <v>88</v>
      </c>
      <c r="AY154" s="182" t="s">
        <v>132</v>
      </c>
      <c r="BK154" s="184">
        <f>SUM(BK155:BK177)</f>
        <v>0</v>
      </c>
    </row>
    <row r="155" spans="1:65" s="2" customFormat="1" ht="33" customHeight="1">
      <c r="A155" s="34"/>
      <c r="B155" s="35"/>
      <c r="C155" s="187" t="s">
        <v>171</v>
      </c>
      <c r="D155" s="187" t="s">
        <v>134</v>
      </c>
      <c r="E155" s="188" t="s">
        <v>309</v>
      </c>
      <c r="F155" s="189" t="s">
        <v>310</v>
      </c>
      <c r="G155" s="190" t="s">
        <v>213</v>
      </c>
      <c r="H155" s="191">
        <v>52.5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45</v>
      </c>
      <c r="O155" s="71"/>
      <c r="P155" s="197">
        <f>O155*H155</f>
        <v>0</v>
      </c>
      <c r="Q155" s="197">
        <v>0.1295</v>
      </c>
      <c r="R155" s="197">
        <f>Q155*H155</f>
        <v>6.7987500000000001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138</v>
      </c>
      <c r="AT155" s="199" t="s">
        <v>134</v>
      </c>
      <c r="AU155" s="199" t="s">
        <v>90</v>
      </c>
      <c r="AY155" s="17" t="s">
        <v>132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88</v>
      </c>
      <c r="BK155" s="200">
        <f>ROUND(I155*H155,2)</f>
        <v>0</v>
      </c>
      <c r="BL155" s="17" t="s">
        <v>138</v>
      </c>
      <c r="BM155" s="199" t="s">
        <v>311</v>
      </c>
    </row>
    <row r="156" spans="1:65" s="13" customFormat="1">
      <c r="B156" s="201"/>
      <c r="C156" s="202"/>
      <c r="D156" s="203" t="s">
        <v>140</v>
      </c>
      <c r="E156" s="204" t="s">
        <v>1</v>
      </c>
      <c r="F156" s="205" t="s">
        <v>312</v>
      </c>
      <c r="G156" s="202"/>
      <c r="H156" s="206">
        <v>52.5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140</v>
      </c>
      <c r="AU156" s="212" t="s">
        <v>90</v>
      </c>
      <c r="AV156" s="13" t="s">
        <v>90</v>
      </c>
      <c r="AW156" s="13" t="s">
        <v>36</v>
      </c>
      <c r="AX156" s="13" t="s">
        <v>88</v>
      </c>
      <c r="AY156" s="212" t="s">
        <v>132</v>
      </c>
    </row>
    <row r="157" spans="1:65" s="14" customFormat="1">
      <c r="B157" s="213"/>
      <c r="C157" s="214"/>
      <c r="D157" s="203" t="s">
        <v>140</v>
      </c>
      <c r="E157" s="215" t="s">
        <v>1</v>
      </c>
      <c r="F157" s="216" t="s">
        <v>289</v>
      </c>
      <c r="G157" s="214"/>
      <c r="H157" s="215" t="s">
        <v>1</v>
      </c>
      <c r="I157" s="217"/>
      <c r="J157" s="214"/>
      <c r="K157" s="214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140</v>
      </c>
      <c r="AU157" s="222" t="s">
        <v>90</v>
      </c>
      <c r="AV157" s="14" t="s">
        <v>88</v>
      </c>
      <c r="AW157" s="14" t="s">
        <v>36</v>
      </c>
      <c r="AX157" s="14" t="s">
        <v>80</v>
      </c>
      <c r="AY157" s="222" t="s">
        <v>132</v>
      </c>
    </row>
    <row r="158" spans="1:65" s="2" customFormat="1" ht="16.5" customHeight="1">
      <c r="A158" s="34"/>
      <c r="B158" s="35"/>
      <c r="C158" s="234" t="s">
        <v>175</v>
      </c>
      <c r="D158" s="234" t="s">
        <v>180</v>
      </c>
      <c r="E158" s="235" t="s">
        <v>313</v>
      </c>
      <c r="F158" s="236" t="s">
        <v>314</v>
      </c>
      <c r="G158" s="237" t="s">
        <v>213</v>
      </c>
      <c r="H158" s="238">
        <v>53.55</v>
      </c>
      <c r="I158" s="239"/>
      <c r="J158" s="240">
        <f>ROUND(I158*H158,2)</f>
        <v>0</v>
      </c>
      <c r="K158" s="241"/>
      <c r="L158" s="242"/>
      <c r="M158" s="243" t="s">
        <v>1</v>
      </c>
      <c r="N158" s="244" t="s">
        <v>45</v>
      </c>
      <c r="O158" s="71"/>
      <c r="P158" s="197">
        <f>O158*H158</f>
        <v>0</v>
      </c>
      <c r="Q158" s="197">
        <v>3.5999999999999997E-2</v>
      </c>
      <c r="R158" s="197">
        <f>Q158*H158</f>
        <v>1.9277999999999997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175</v>
      </c>
      <c r="AT158" s="199" t="s">
        <v>180</v>
      </c>
      <c r="AU158" s="199" t="s">
        <v>90</v>
      </c>
      <c r="AY158" s="17" t="s">
        <v>132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88</v>
      </c>
      <c r="BK158" s="200">
        <f>ROUND(I158*H158,2)</f>
        <v>0</v>
      </c>
      <c r="BL158" s="17" t="s">
        <v>138</v>
      </c>
      <c r="BM158" s="199" t="s">
        <v>315</v>
      </c>
    </row>
    <row r="159" spans="1:65" s="13" customFormat="1">
      <c r="B159" s="201"/>
      <c r="C159" s="202"/>
      <c r="D159" s="203" t="s">
        <v>140</v>
      </c>
      <c r="E159" s="202"/>
      <c r="F159" s="205" t="s">
        <v>316</v>
      </c>
      <c r="G159" s="202"/>
      <c r="H159" s="206">
        <v>53.55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140</v>
      </c>
      <c r="AU159" s="212" t="s">
        <v>90</v>
      </c>
      <c r="AV159" s="13" t="s">
        <v>90</v>
      </c>
      <c r="AW159" s="13" t="s">
        <v>4</v>
      </c>
      <c r="AX159" s="13" t="s">
        <v>88</v>
      </c>
      <c r="AY159" s="212" t="s">
        <v>132</v>
      </c>
    </row>
    <row r="160" spans="1:65" s="2" customFormat="1" ht="24.2" customHeight="1">
      <c r="A160" s="34"/>
      <c r="B160" s="35"/>
      <c r="C160" s="187" t="s">
        <v>179</v>
      </c>
      <c r="D160" s="187" t="s">
        <v>134</v>
      </c>
      <c r="E160" s="188" t="s">
        <v>317</v>
      </c>
      <c r="F160" s="189" t="s">
        <v>318</v>
      </c>
      <c r="G160" s="190" t="s">
        <v>154</v>
      </c>
      <c r="H160" s="191">
        <v>4.3620000000000001</v>
      </c>
      <c r="I160" s="192"/>
      <c r="J160" s="193">
        <f>ROUND(I160*H160,2)</f>
        <v>0</v>
      </c>
      <c r="K160" s="194"/>
      <c r="L160" s="39"/>
      <c r="M160" s="195" t="s">
        <v>1</v>
      </c>
      <c r="N160" s="196" t="s">
        <v>45</v>
      </c>
      <c r="O160" s="71"/>
      <c r="P160" s="197">
        <f>O160*H160</f>
        <v>0</v>
      </c>
      <c r="Q160" s="197">
        <v>2.2563399999999998</v>
      </c>
      <c r="R160" s="197">
        <f>Q160*H160</f>
        <v>9.8421550799999995</v>
      </c>
      <c r="S160" s="197">
        <v>0</v>
      </c>
      <c r="T160" s="19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138</v>
      </c>
      <c r="AT160" s="199" t="s">
        <v>134</v>
      </c>
      <c r="AU160" s="199" t="s">
        <v>90</v>
      </c>
      <c r="AY160" s="17" t="s">
        <v>132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7" t="s">
        <v>88</v>
      </c>
      <c r="BK160" s="200">
        <f>ROUND(I160*H160,2)</f>
        <v>0</v>
      </c>
      <c r="BL160" s="17" t="s">
        <v>138</v>
      </c>
      <c r="BM160" s="199" t="s">
        <v>319</v>
      </c>
    </row>
    <row r="161" spans="1:65" s="13" customFormat="1">
      <c r="B161" s="201"/>
      <c r="C161" s="202"/>
      <c r="D161" s="203" t="s">
        <v>140</v>
      </c>
      <c r="E161" s="204" t="s">
        <v>1</v>
      </c>
      <c r="F161" s="205" t="s">
        <v>320</v>
      </c>
      <c r="G161" s="202"/>
      <c r="H161" s="206">
        <v>3.2810000000000001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140</v>
      </c>
      <c r="AU161" s="212" t="s">
        <v>90</v>
      </c>
      <c r="AV161" s="13" t="s">
        <v>90</v>
      </c>
      <c r="AW161" s="13" t="s">
        <v>36</v>
      </c>
      <c r="AX161" s="13" t="s">
        <v>80</v>
      </c>
      <c r="AY161" s="212" t="s">
        <v>132</v>
      </c>
    </row>
    <row r="162" spans="1:65" s="14" customFormat="1">
      <c r="B162" s="213"/>
      <c r="C162" s="214"/>
      <c r="D162" s="203" t="s">
        <v>140</v>
      </c>
      <c r="E162" s="215" t="s">
        <v>1</v>
      </c>
      <c r="F162" s="216" t="s">
        <v>321</v>
      </c>
      <c r="G162" s="214"/>
      <c r="H162" s="215" t="s">
        <v>1</v>
      </c>
      <c r="I162" s="217"/>
      <c r="J162" s="214"/>
      <c r="K162" s="214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140</v>
      </c>
      <c r="AU162" s="222" t="s">
        <v>90</v>
      </c>
      <c r="AV162" s="14" t="s">
        <v>88</v>
      </c>
      <c r="AW162" s="14" t="s">
        <v>36</v>
      </c>
      <c r="AX162" s="14" t="s">
        <v>80</v>
      </c>
      <c r="AY162" s="222" t="s">
        <v>132</v>
      </c>
    </row>
    <row r="163" spans="1:65" s="13" customFormat="1">
      <c r="B163" s="201"/>
      <c r="C163" s="202"/>
      <c r="D163" s="203" t="s">
        <v>140</v>
      </c>
      <c r="E163" s="204" t="s">
        <v>1</v>
      </c>
      <c r="F163" s="205" t="s">
        <v>322</v>
      </c>
      <c r="G163" s="202"/>
      <c r="H163" s="206">
        <v>1.081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140</v>
      </c>
      <c r="AU163" s="212" t="s">
        <v>90</v>
      </c>
      <c r="AV163" s="13" t="s">
        <v>90</v>
      </c>
      <c r="AW163" s="13" t="s">
        <v>36</v>
      </c>
      <c r="AX163" s="13" t="s">
        <v>80</v>
      </c>
      <c r="AY163" s="212" t="s">
        <v>132</v>
      </c>
    </row>
    <row r="164" spans="1:65" s="14" customFormat="1">
      <c r="B164" s="213"/>
      <c r="C164" s="214"/>
      <c r="D164" s="203" t="s">
        <v>140</v>
      </c>
      <c r="E164" s="215" t="s">
        <v>1</v>
      </c>
      <c r="F164" s="216" t="s">
        <v>323</v>
      </c>
      <c r="G164" s="214"/>
      <c r="H164" s="215" t="s">
        <v>1</v>
      </c>
      <c r="I164" s="217"/>
      <c r="J164" s="214"/>
      <c r="K164" s="214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140</v>
      </c>
      <c r="AU164" s="222" t="s">
        <v>90</v>
      </c>
      <c r="AV164" s="14" t="s">
        <v>88</v>
      </c>
      <c r="AW164" s="14" t="s">
        <v>36</v>
      </c>
      <c r="AX164" s="14" t="s">
        <v>80</v>
      </c>
      <c r="AY164" s="222" t="s">
        <v>132</v>
      </c>
    </row>
    <row r="165" spans="1:65" s="15" customFormat="1">
      <c r="B165" s="223"/>
      <c r="C165" s="224"/>
      <c r="D165" s="203" t="s">
        <v>140</v>
      </c>
      <c r="E165" s="225" t="s">
        <v>1</v>
      </c>
      <c r="F165" s="226" t="s">
        <v>150</v>
      </c>
      <c r="G165" s="224"/>
      <c r="H165" s="227">
        <v>4.3620000000000001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AT165" s="233" t="s">
        <v>140</v>
      </c>
      <c r="AU165" s="233" t="s">
        <v>90</v>
      </c>
      <c r="AV165" s="15" t="s">
        <v>138</v>
      </c>
      <c r="AW165" s="15" t="s">
        <v>36</v>
      </c>
      <c r="AX165" s="15" t="s">
        <v>88</v>
      </c>
      <c r="AY165" s="233" t="s">
        <v>132</v>
      </c>
    </row>
    <row r="166" spans="1:65" s="2" customFormat="1" ht="24.2" customHeight="1">
      <c r="A166" s="34"/>
      <c r="B166" s="35"/>
      <c r="C166" s="187" t="s">
        <v>187</v>
      </c>
      <c r="D166" s="187" t="s">
        <v>134</v>
      </c>
      <c r="E166" s="188" t="s">
        <v>324</v>
      </c>
      <c r="F166" s="189" t="s">
        <v>325</v>
      </c>
      <c r="G166" s="190" t="s">
        <v>213</v>
      </c>
      <c r="H166" s="191">
        <v>17</v>
      </c>
      <c r="I166" s="192"/>
      <c r="J166" s="193">
        <f>ROUND(I166*H166,2)</f>
        <v>0</v>
      </c>
      <c r="K166" s="194"/>
      <c r="L166" s="39"/>
      <c r="M166" s="195" t="s">
        <v>1</v>
      </c>
      <c r="N166" s="196" t="s">
        <v>45</v>
      </c>
      <c r="O166" s="71"/>
      <c r="P166" s="197">
        <f>O166*H166</f>
        <v>0</v>
      </c>
      <c r="Q166" s="197">
        <v>0.29221000000000003</v>
      </c>
      <c r="R166" s="197">
        <f>Q166*H166</f>
        <v>4.9675700000000003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138</v>
      </c>
      <c r="AT166" s="199" t="s">
        <v>134</v>
      </c>
      <c r="AU166" s="199" t="s">
        <v>90</v>
      </c>
      <c r="AY166" s="17" t="s">
        <v>132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88</v>
      </c>
      <c r="BK166" s="200">
        <f>ROUND(I166*H166,2)</f>
        <v>0</v>
      </c>
      <c r="BL166" s="17" t="s">
        <v>138</v>
      </c>
      <c r="BM166" s="199" t="s">
        <v>326</v>
      </c>
    </row>
    <row r="167" spans="1:65" s="13" customFormat="1">
      <c r="B167" s="201"/>
      <c r="C167" s="202"/>
      <c r="D167" s="203" t="s">
        <v>140</v>
      </c>
      <c r="E167" s="204" t="s">
        <v>1</v>
      </c>
      <c r="F167" s="205" t="s">
        <v>327</v>
      </c>
      <c r="G167" s="202"/>
      <c r="H167" s="206">
        <v>17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140</v>
      </c>
      <c r="AU167" s="212" t="s">
        <v>90</v>
      </c>
      <c r="AV167" s="13" t="s">
        <v>90</v>
      </c>
      <c r="AW167" s="13" t="s">
        <v>36</v>
      </c>
      <c r="AX167" s="13" t="s">
        <v>88</v>
      </c>
      <c r="AY167" s="212" t="s">
        <v>132</v>
      </c>
    </row>
    <row r="168" spans="1:65" s="14" customFormat="1">
      <c r="B168" s="213"/>
      <c r="C168" s="214"/>
      <c r="D168" s="203" t="s">
        <v>140</v>
      </c>
      <c r="E168" s="215" t="s">
        <v>1</v>
      </c>
      <c r="F168" s="216" t="s">
        <v>328</v>
      </c>
      <c r="G168" s="214"/>
      <c r="H168" s="215" t="s">
        <v>1</v>
      </c>
      <c r="I168" s="217"/>
      <c r="J168" s="214"/>
      <c r="K168" s="214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140</v>
      </c>
      <c r="AU168" s="222" t="s">
        <v>90</v>
      </c>
      <c r="AV168" s="14" t="s">
        <v>88</v>
      </c>
      <c r="AW168" s="14" t="s">
        <v>36</v>
      </c>
      <c r="AX168" s="14" t="s">
        <v>80</v>
      </c>
      <c r="AY168" s="222" t="s">
        <v>132</v>
      </c>
    </row>
    <row r="169" spans="1:65" s="2" customFormat="1" ht="37.9" customHeight="1">
      <c r="A169" s="34"/>
      <c r="B169" s="35"/>
      <c r="C169" s="234" t="s">
        <v>194</v>
      </c>
      <c r="D169" s="234" t="s">
        <v>180</v>
      </c>
      <c r="E169" s="235" t="s">
        <v>329</v>
      </c>
      <c r="F169" s="236" t="s">
        <v>330</v>
      </c>
      <c r="G169" s="237" t="s">
        <v>213</v>
      </c>
      <c r="H169" s="238">
        <v>17</v>
      </c>
      <c r="I169" s="239"/>
      <c r="J169" s="240">
        <f>ROUND(I169*H169,2)</f>
        <v>0</v>
      </c>
      <c r="K169" s="241"/>
      <c r="L169" s="242"/>
      <c r="M169" s="243" t="s">
        <v>1</v>
      </c>
      <c r="N169" s="244" t="s">
        <v>45</v>
      </c>
      <c r="O169" s="71"/>
      <c r="P169" s="197">
        <f>O169*H169</f>
        <v>0</v>
      </c>
      <c r="Q169" s="197">
        <v>8.3000000000000001E-3</v>
      </c>
      <c r="R169" s="197">
        <f>Q169*H169</f>
        <v>0.1411</v>
      </c>
      <c r="S169" s="197">
        <v>0</v>
      </c>
      <c r="T169" s="19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175</v>
      </c>
      <c r="AT169" s="199" t="s">
        <v>180</v>
      </c>
      <c r="AU169" s="199" t="s">
        <v>90</v>
      </c>
      <c r="AY169" s="17" t="s">
        <v>132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88</v>
      </c>
      <c r="BK169" s="200">
        <f>ROUND(I169*H169,2)</f>
        <v>0</v>
      </c>
      <c r="BL169" s="17" t="s">
        <v>138</v>
      </c>
      <c r="BM169" s="199" t="s">
        <v>331</v>
      </c>
    </row>
    <row r="170" spans="1:65" s="2" customFormat="1" ht="33" customHeight="1">
      <c r="A170" s="34"/>
      <c r="B170" s="35"/>
      <c r="C170" s="187" t="s">
        <v>8</v>
      </c>
      <c r="D170" s="187" t="s">
        <v>134</v>
      </c>
      <c r="E170" s="188" t="s">
        <v>332</v>
      </c>
      <c r="F170" s="189" t="s">
        <v>333</v>
      </c>
      <c r="G170" s="190" t="s">
        <v>220</v>
      </c>
      <c r="H170" s="191">
        <v>1</v>
      </c>
      <c r="I170" s="192"/>
      <c r="J170" s="193">
        <f>ROUND(I170*H170,2)</f>
        <v>0</v>
      </c>
      <c r="K170" s="194"/>
      <c r="L170" s="39"/>
      <c r="M170" s="195" t="s">
        <v>1</v>
      </c>
      <c r="N170" s="196" t="s">
        <v>45</v>
      </c>
      <c r="O170" s="71"/>
      <c r="P170" s="197">
        <f>O170*H170</f>
        <v>0</v>
      </c>
      <c r="Q170" s="197">
        <v>0.27205000000000001</v>
      </c>
      <c r="R170" s="197">
        <f>Q170*H170</f>
        <v>0.27205000000000001</v>
      </c>
      <c r="S170" s="197">
        <v>0</v>
      </c>
      <c r="T170" s="19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138</v>
      </c>
      <c r="AT170" s="199" t="s">
        <v>134</v>
      </c>
      <c r="AU170" s="199" t="s">
        <v>90</v>
      </c>
      <c r="AY170" s="17" t="s">
        <v>132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88</v>
      </c>
      <c r="BK170" s="200">
        <f>ROUND(I170*H170,2)</f>
        <v>0</v>
      </c>
      <c r="BL170" s="17" t="s">
        <v>138</v>
      </c>
      <c r="BM170" s="199" t="s">
        <v>334</v>
      </c>
    </row>
    <row r="171" spans="1:65" s="13" customFormat="1">
      <c r="B171" s="201"/>
      <c r="C171" s="202"/>
      <c r="D171" s="203" t="s">
        <v>140</v>
      </c>
      <c r="E171" s="204" t="s">
        <v>1</v>
      </c>
      <c r="F171" s="205" t="s">
        <v>239</v>
      </c>
      <c r="G171" s="202"/>
      <c r="H171" s="206">
        <v>1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140</v>
      </c>
      <c r="AU171" s="212" t="s">
        <v>90</v>
      </c>
      <c r="AV171" s="13" t="s">
        <v>90</v>
      </c>
      <c r="AW171" s="13" t="s">
        <v>36</v>
      </c>
      <c r="AX171" s="13" t="s">
        <v>88</v>
      </c>
      <c r="AY171" s="212" t="s">
        <v>132</v>
      </c>
    </row>
    <row r="172" spans="1:65" s="14" customFormat="1">
      <c r="B172" s="213"/>
      <c r="C172" s="214"/>
      <c r="D172" s="203" t="s">
        <v>140</v>
      </c>
      <c r="E172" s="215" t="s">
        <v>1</v>
      </c>
      <c r="F172" s="216" t="s">
        <v>328</v>
      </c>
      <c r="G172" s="214"/>
      <c r="H172" s="215" t="s">
        <v>1</v>
      </c>
      <c r="I172" s="217"/>
      <c r="J172" s="214"/>
      <c r="K172" s="214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140</v>
      </c>
      <c r="AU172" s="222" t="s">
        <v>90</v>
      </c>
      <c r="AV172" s="14" t="s">
        <v>88</v>
      </c>
      <c r="AW172" s="14" t="s">
        <v>36</v>
      </c>
      <c r="AX172" s="14" t="s">
        <v>80</v>
      </c>
      <c r="AY172" s="222" t="s">
        <v>132</v>
      </c>
    </row>
    <row r="173" spans="1:65" s="2" customFormat="1" ht="24.2" customHeight="1">
      <c r="A173" s="34"/>
      <c r="B173" s="35"/>
      <c r="C173" s="234" t="s">
        <v>204</v>
      </c>
      <c r="D173" s="234" t="s">
        <v>180</v>
      </c>
      <c r="E173" s="235" t="s">
        <v>335</v>
      </c>
      <c r="F173" s="236" t="s">
        <v>336</v>
      </c>
      <c r="G173" s="237" t="s">
        <v>213</v>
      </c>
      <c r="H173" s="238">
        <v>1</v>
      </c>
      <c r="I173" s="239"/>
      <c r="J173" s="240">
        <f>ROUND(I173*H173,2)</f>
        <v>0</v>
      </c>
      <c r="K173" s="241"/>
      <c r="L173" s="242"/>
      <c r="M173" s="243" t="s">
        <v>1</v>
      </c>
      <c r="N173" s="244" t="s">
        <v>45</v>
      </c>
      <c r="O173" s="71"/>
      <c r="P173" s="197">
        <f>O173*H173</f>
        <v>0</v>
      </c>
      <c r="Q173" s="197">
        <v>1.1299999999999999E-2</v>
      </c>
      <c r="R173" s="197">
        <f>Q173*H173</f>
        <v>1.1299999999999999E-2</v>
      </c>
      <c r="S173" s="197">
        <v>0</v>
      </c>
      <c r="T173" s="19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175</v>
      </c>
      <c r="AT173" s="199" t="s">
        <v>180</v>
      </c>
      <c r="AU173" s="199" t="s">
        <v>90</v>
      </c>
      <c r="AY173" s="17" t="s">
        <v>132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88</v>
      </c>
      <c r="BK173" s="200">
        <f>ROUND(I173*H173,2)</f>
        <v>0</v>
      </c>
      <c r="BL173" s="17" t="s">
        <v>138</v>
      </c>
      <c r="BM173" s="199" t="s">
        <v>337</v>
      </c>
    </row>
    <row r="174" spans="1:65" s="2" customFormat="1" ht="24.2" customHeight="1">
      <c r="A174" s="34"/>
      <c r="B174" s="35"/>
      <c r="C174" s="187" t="s">
        <v>210</v>
      </c>
      <c r="D174" s="187" t="s">
        <v>134</v>
      </c>
      <c r="E174" s="188" t="s">
        <v>338</v>
      </c>
      <c r="F174" s="189" t="s">
        <v>339</v>
      </c>
      <c r="G174" s="190" t="s">
        <v>220</v>
      </c>
      <c r="H174" s="191">
        <v>2</v>
      </c>
      <c r="I174" s="192"/>
      <c r="J174" s="193">
        <f>ROUND(I174*H174,2)</f>
        <v>0</v>
      </c>
      <c r="K174" s="194"/>
      <c r="L174" s="39"/>
      <c r="M174" s="195" t="s">
        <v>1</v>
      </c>
      <c r="N174" s="196" t="s">
        <v>45</v>
      </c>
      <c r="O174" s="71"/>
      <c r="P174" s="197">
        <f>O174*H174</f>
        <v>0</v>
      </c>
      <c r="Q174" s="197">
        <v>1E-3</v>
      </c>
      <c r="R174" s="197">
        <f>Q174*H174</f>
        <v>2E-3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138</v>
      </c>
      <c r="AT174" s="199" t="s">
        <v>134</v>
      </c>
      <c r="AU174" s="199" t="s">
        <v>90</v>
      </c>
      <c r="AY174" s="17" t="s">
        <v>132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88</v>
      </c>
      <c r="BK174" s="200">
        <f>ROUND(I174*H174,2)</f>
        <v>0</v>
      </c>
      <c r="BL174" s="17" t="s">
        <v>138</v>
      </c>
      <c r="BM174" s="199" t="s">
        <v>340</v>
      </c>
    </row>
    <row r="175" spans="1:65" s="13" customFormat="1">
      <c r="B175" s="201"/>
      <c r="C175" s="202"/>
      <c r="D175" s="203" t="s">
        <v>140</v>
      </c>
      <c r="E175" s="204" t="s">
        <v>1</v>
      </c>
      <c r="F175" s="205" t="s">
        <v>341</v>
      </c>
      <c r="G175" s="202"/>
      <c r="H175" s="206">
        <v>2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140</v>
      </c>
      <c r="AU175" s="212" t="s">
        <v>90</v>
      </c>
      <c r="AV175" s="13" t="s">
        <v>90</v>
      </c>
      <c r="AW175" s="13" t="s">
        <v>36</v>
      </c>
      <c r="AX175" s="13" t="s">
        <v>88</v>
      </c>
      <c r="AY175" s="212" t="s">
        <v>132</v>
      </c>
    </row>
    <row r="176" spans="1:65" s="14" customFormat="1">
      <c r="B176" s="213"/>
      <c r="C176" s="214"/>
      <c r="D176" s="203" t="s">
        <v>140</v>
      </c>
      <c r="E176" s="215" t="s">
        <v>1</v>
      </c>
      <c r="F176" s="216" t="s">
        <v>342</v>
      </c>
      <c r="G176" s="214"/>
      <c r="H176" s="215" t="s">
        <v>1</v>
      </c>
      <c r="I176" s="217"/>
      <c r="J176" s="214"/>
      <c r="K176" s="214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140</v>
      </c>
      <c r="AU176" s="222" t="s">
        <v>90</v>
      </c>
      <c r="AV176" s="14" t="s">
        <v>88</v>
      </c>
      <c r="AW176" s="14" t="s">
        <v>36</v>
      </c>
      <c r="AX176" s="14" t="s">
        <v>80</v>
      </c>
      <c r="AY176" s="222" t="s">
        <v>132</v>
      </c>
    </row>
    <row r="177" spans="1:65" s="2" customFormat="1" ht="33" customHeight="1">
      <c r="A177" s="34"/>
      <c r="B177" s="35"/>
      <c r="C177" s="234" t="s">
        <v>217</v>
      </c>
      <c r="D177" s="234" t="s">
        <v>180</v>
      </c>
      <c r="E177" s="235" t="s">
        <v>343</v>
      </c>
      <c r="F177" s="236" t="s">
        <v>344</v>
      </c>
      <c r="G177" s="237" t="s">
        <v>220</v>
      </c>
      <c r="H177" s="238">
        <v>2</v>
      </c>
      <c r="I177" s="239"/>
      <c r="J177" s="240">
        <f>ROUND(I177*H177,2)</f>
        <v>0</v>
      </c>
      <c r="K177" s="241"/>
      <c r="L177" s="242"/>
      <c r="M177" s="243" t="s">
        <v>1</v>
      </c>
      <c r="N177" s="244" t="s">
        <v>45</v>
      </c>
      <c r="O177" s="71"/>
      <c r="P177" s="197">
        <f>O177*H177</f>
        <v>0</v>
      </c>
      <c r="Q177" s="197">
        <v>0.115</v>
      </c>
      <c r="R177" s="197">
        <f>Q177*H177</f>
        <v>0.23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175</v>
      </c>
      <c r="AT177" s="199" t="s">
        <v>180</v>
      </c>
      <c r="AU177" s="199" t="s">
        <v>90</v>
      </c>
      <c r="AY177" s="17" t="s">
        <v>132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88</v>
      </c>
      <c r="BK177" s="200">
        <f>ROUND(I177*H177,2)</f>
        <v>0</v>
      </c>
      <c r="BL177" s="17" t="s">
        <v>138</v>
      </c>
      <c r="BM177" s="199" t="s">
        <v>345</v>
      </c>
    </row>
    <row r="178" spans="1:65" s="12" customFormat="1" ht="22.9" customHeight="1">
      <c r="B178" s="171"/>
      <c r="C178" s="172"/>
      <c r="D178" s="173" t="s">
        <v>79</v>
      </c>
      <c r="E178" s="185" t="s">
        <v>346</v>
      </c>
      <c r="F178" s="185" t="s">
        <v>347</v>
      </c>
      <c r="G178" s="172"/>
      <c r="H178" s="172"/>
      <c r="I178" s="175"/>
      <c r="J178" s="186">
        <f>BK178</f>
        <v>0</v>
      </c>
      <c r="K178" s="172"/>
      <c r="L178" s="177"/>
      <c r="M178" s="178"/>
      <c r="N178" s="179"/>
      <c r="O178" s="179"/>
      <c r="P178" s="180">
        <f>SUM(P179:P181)</f>
        <v>0</v>
      </c>
      <c r="Q178" s="179"/>
      <c r="R178" s="180">
        <f>SUM(R179:R181)</f>
        <v>0</v>
      </c>
      <c r="S178" s="179"/>
      <c r="T178" s="181">
        <f>SUM(T179:T181)</f>
        <v>0</v>
      </c>
      <c r="AR178" s="182" t="s">
        <v>88</v>
      </c>
      <c r="AT178" s="183" t="s">
        <v>79</v>
      </c>
      <c r="AU178" s="183" t="s">
        <v>88</v>
      </c>
      <c r="AY178" s="182" t="s">
        <v>132</v>
      </c>
      <c r="BK178" s="184">
        <f>SUM(BK179:BK181)</f>
        <v>0</v>
      </c>
    </row>
    <row r="179" spans="1:65" s="2" customFormat="1" ht="16.5" customHeight="1">
      <c r="A179" s="34"/>
      <c r="B179" s="35"/>
      <c r="C179" s="187" t="s">
        <v>224</v>
      </c>
      <c r="D179" s="187" t="s">
        <v>134</v>
      </c>
      <c r="E179" s="188" t="s">
        <v>348</v>
      </c>
      <c r="F179" s="189" t="s">
        <v>349</v>
      </c>
      <c r="G179" s="190" t="s">
        <v>250</v>
      </c>
      <c r="H179" s="191">
        <v>4.492</v>
      </c>
      <c r="I179" s="192"/>
      <c r="J179" s="193">
        <f>ROUND(I179*H179,2)</f>
        <v>0</v>
      </c>
      <c r="K179" s="194"/>
      <c r="L179" s="39"/>
      <c r="M179" s="195" t="s">
        <v>1</v>
      </c>
      <c r="N179" s="196" t="s">
        <v>45</v>
      </c>
      <c r="O179" s="71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138</v>
      </c>
      <c r="AT179" s="199" t="s">
        <v>134</v>
      </c>
      <c r="AU179" s="199" t="s">
        <v>90</v>
      </c>
      <c r="AY179" s="17" t="s">
        <v>132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7" t="s">
        <v>88</v>
      </c>
      <c r="BK179" s="200">
        <f>ROUND(I179*H179,2)</f>
        <v>0</v>
      </c>
      <c r="BL179" s="17" t="s">
        <v>138</v>
      </c>
      <c r="BM179" s="199" t="s">
        <v>350</v>
      </c>
    </row>
    <row r="180" spans="1:65" s="13" customFormat="1">
      <c r="B180" s="201"/>
      <c r="C180" s="202"/>
      <c r="D180" s="203" t="s">
        <v>140</v>
      </c>
      <c r="E180" s="204" t="s">
        <v>1</v>
      </c>
      <c r="F180" s="205" t="s">
        <v>351</v>
      </c>
      <c r="G180" s="202"/>
      <c r="H180" s="206">
        <v>4.492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140</v>
      </c>
      <c r="AU180" s="212" t="s">
        <v>90</v>
      </c>
      <c r="AV180" s="13" t="s">
        <v>90</v>
      </c>
      <c r="AW180" s="13" t="s">
        <v>36</v>
      </c>
      <c r="AX180" s="13" t="s">
        <v>88</v>
      </c>
      <c r="AY180" s="212" t="s">
        <v>132</v>
      </c>
    </row>
    <row r="181" spans="1:65" s="2" customFormat="1" ht="33" customHeight="1">
      <c r="A181" s="34"/>
      <c r="B181" s="35"/>
      <c r="C181" s="187" t="s">
        <v>230</v>
      </c>
      <c r="D181" s="187" t="s">
        <v>134</v>
      </c>
      <c r="E181" s="188" t="s">
        <v>352</v>
      </c>
      <c r="F181" s="189" t="s">
        <v>353</v>
      </c>
      <c r="G181" s="190" t="s">
        <v>250</v>
      </c>
      <c r="H181" s="191">
        <v>95.16</v>
      </c>
      <c r="I181" s="192"/>
      <c r="J181" s="193">
        <f>ROUND(I181*H181,2)</f>
        <v>0</v>
      </c>
      <c r="K181" s="194"/>
      <c r="L181" s="39"/>
      <c r="M181" s="195" t="s">
        <v>1</v>
      </c>
      <c r="N181" s="196" t="s">
        <v>45</v>
      </c>
      <c r="O181" s="71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138</v>
      </c>
      <c r="AT181" s="199" t="s">
        <v>134</v>
      </c>
      <c r="AU181" s="199" t="s">
        <v>90</v>
      </c>
      <c r="AY181" s="17" t="s">
        <v>132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7" t="s">
        <v>88</v>
      </c>
      <c r="BK181" s="200">
        <f>ROUND(I181*H181,2)</f>
        <v>0</v>
      </c>
      <c r="BL181" s="17" t="s">
        <v>138</v>
      </c>
      <c r="BM181" s="199" t="s">
        <v>354</v>
      </c>
    </row>
    <row r="182" spans="1:65" s="12" customFormat="1" ht="25.9" customHeight="1">
      <c r="B182" s="171"/>
      <c r="C182" s="172"/>
      <c r="D182" s="173" t="s">
        <v>79</v>
      </c>
      <c r="E182" s="174" t="s">
        <v>355</v>
      </c>
      <c r="F182" s="174" t="s">
        <v>356</v>
      </c>
      <c r="G182" s="172"/>
      <c r="H182" s="172"/>
      <c r="I182" s="175"/>
      <c r="J182" s="176">
        <f>BK182</f>
        <v>0</v>
      </c>
      <c r="K182" s="172"/>
      <c r="L182" s="177"/>
      <c r="M182" s="178"/>
      <c r="N182" s="179"/>
      <c r="O182" s="179"/>
      <c r="P182" s="180">
        <f>P183</f>
        <v>0</v>
      </c>
      <c r="Q182" s="179"/>
      <c r="R182" s="180">
        <f>R183</f>
        <v>0</v>
      </c>
      <c r="S182" s="179"/>
      <c r="T182" s="181">
        <f>T183</f>
        <v>0</v>
      </c>
      <c r="AR182" s="182" t="s">
        <v>90</v>
      </c>
      <c r="AT182" s="183" t="s">
        <v>79</v>
      </c>
      <c r="AU182" s="183" t="s">
        <v>80</v>
      </c>
      <c r="AY182" s="182" t="s">
        <v>132</v>
      </c>
      <c r="BK182" s="184">
        <f>BK183</f>
        <v>0</v>
      </c>
    </row>
    <row r="183" spans="1:65" s="12" customFormat="1" ht="22.9" customHeight="1">
      <c r="B183" s="171"/>
      <c r="C183" s="172"/>
      <c r="D183" s="173" t="s">
        <v>79</v>
      </c>
      <c r="E183" s="185" t="s">
        <v>357</v>
      </c>
      <c r="F183" s="185" t="s">
        <v>358</v>
      </c>
      <c r="G183" s="172"/>
      <c r="H183" s="172"/>
      <c r="I183" s="175"/>
      <c r="J183" s="186">
        <f>BK183</f>
        <v>0</v>
      </c>
      <c r="K183" s="172"/>
      <c r="L183" s="177"/>
      <c r="M183" s="178"/>
      <c r="N183" s="179"/>
      <c r="O183" s="179"/>
      <c r="P183" s="180">
        <f>SUM(P184:P189)</f>
        <v>0</v>
      </c>
      <c r="Q183" s="179"/>
      <c r="R183" s="180">
        <f>SUM(R184:R189)</f>
        <v>0</v>
      </c>
      <c r="S183" s="179"/>
      <c r="T183" s="181">
        <f>SUM(T184:T189)</f>
        <v>0</v>
      </c>
      <c r="AR183" s="182" t="s">
        <v>90</v>
      </c>
      <c r="AT183" s="183" t="s">
        <v>79</v>
      </c>
      <c r="AU183" s="183" t="s">
        <v>88</v>
      </c>
      <c r="AY183" s="182" t="s">
        <v>132</v>
      </c>
      <c r="BK183" s="184">
        <f>SUM(BK184:BK189)</f>
        <v>0</v>
      </c>
    </row>
    <row r="184" spans="1:65" s="2" customFormat="1" ht="24.2" customHeight="1">
      <c r="A184" s="34"/>
      <c r="B184" s="35"/>
      <c r="C184" s="187" t="s">
        <v>235</v>
      </c>
      <c r="D184" s="187" t="s">
        <v>134</v>
      </c>
      <c r="E184" s="188" t="s">
        <v>359</v>
      </c>
      <c r="F184" s="189" t="s">
        <v>360</v>
      </c>
      <c r="G184" s="190" t="s">
        <v>361</v>
      </c>
      <c r="H184" s="191">
        <v>1</v>
      </c>
      <c r="I184" s="192"/>
      <c r="J184" s="193">
        <f>ROUND(I184*H184,2)</f>
        <v>0</v>
      </c>
      <c r="K184" s="194"/>
      <c r="L184" s="39"/>
      <c r="M184" s="195" t="s">
        <v>1</v>
      </c>
      <c r="N184" s="196" t="s">
        <v>45</v>
      </c>
      <c r="O184" s="71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224</v>
      </c>
      <c r="AT184" s="199" t="s">
        <v>134</v>
      </c>
      <c r="AU184" s="199" t="s">
        <v>90</v>
      </c>
      <c r="AY184" s="17" t="s">
        <v>132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7" t="s">
        <v>88</v>
      </c>
      <c r="BK184" s="200">
        <f>ROUND(I184*H184,2)</f>
        <v>0</v>
      </c>
      <c r="BL184" s="17" t="s">
        <v>224</v>
      </c>
      <c r="BM184" s="199" t="s">
        <v>362</v>
      </c>
    </row>
    <row r="185" spans="1:65" s="13" customFormat="1">
      <c r="B185" s="201"/>
      <c r="C185" s="202"/>
      <c r="D185" s="203" t="s">
        <v>140</v>
      </c>
      <c r="E185" s="204" t="s">
        <v>1</v>
      </c>
      <c r="F185" s="205" t="s">
        <v>239</v>
      </c>
      <c r="G185" s="202"/>
      <c r="H185" s="206">
        <v>1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140</v>
      </c>
      <c r="AU185" s="212" t="s">
        <v>90</v>
      </c>
      <c r="AV185" s="13" t="s">
        <v>90</v>
      </c>
      <c r="AW185" s="13" t="s">
        <v>36</v>
      </c>
      <c r="AX185" s="13" t="s">
        <v>88</v>
      </c>
      <c r="AY185" s="212" t="s">
        <v>132</v>
      </c>
    </row>
    <row r="186" spans="1:65" s="14" customFormat="1">
      <c r="B186" s="213"/>
      <c r="C186" s="214"/>
      <c r="D186" s="203" t="s">
        <v>140</v>
      </c>
      <c r="E186" s="215" t="s">
        <v>1</v>
      </c>
      <c r="F186" s="216" t="s">
        <v>363</v>
      </c>
      <c r="G186" s="214"/>
      <c r="H186" s="215" t="s">
        <v>1</v>
      </c>
      <c r="I186" s="217"/>
      <c r="J186" s="214"/>
      <c r="K186" s="214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140</v>
      </c>
      <c r="AU186" s="222" t="s">
        <v>90</v>
      </c>
      <c r="AV186" s="14" t="s">
        <v>88</v>
      </c>
      <c r="AW186" s="14" t="s">
        <v>36</v>
      </c>
      <c r="AX186" s="14" t="s">
        <v>80</v>
      </c>
      <c r="AY186" s="222" t="s">
        <v>132</v>
      </c>
    </row>
    <row r="187" spans="1:65" s="2" customFormat="1" ht="37.9" customHeight="1">
      <c r="A187" s="34"/>
      <c r="B187" s="35"/>
      <c r="C187" s="187" t="s">
        <v>241</v>
      </c>
      <c r="D187" s="187" t="s">
        <v>134</v>
      </c>
      <c r="E187" s="188" t="s">
        <v>364</v>
      </c>
      <c r="F187" s="189" t="s">
        <v>365</v>
      </c>
      <c r="G187" s="190" t="s">
        <v>366</v>
      </c>
      <c r="H187" s="191">
        <v>1</v>
      </c>
      <c r="I187" s="192"/>
      <c r="J187" s="193">
        <f>ROUND(I187*H187,2)</f>
        <v>0</v>
      </c>
      <c r="K187" s="194"/>
      <c r="L187" s="39"/>
      <c r="M187" s="195" t="s">
        <v>1</v>
      </c>
      <c r="N187" s="196" t="s">
        <v>45</v>
      </c>
      <c r="O187" s="71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224</v>
      </c>
      <c r="AT187" s="199" t="s">
        <v>134</v>
      </c>
      <c r="AU187" s="199" t="s">
        <v>90</v>
      </c>
      <c r="AY187" s="17" t="s">
        <v>132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7" t="s">
        <v>88</v>
      </c>
      <c r="BK187" s="200">
        <f>ROUND(I187*H187,2)</f>
        <v>0</v>
      </c>
      <c r="BL187" s="17" t="s">
        <v>224</v>
      </c>
      <c r="BM187" s="199" t="s">
        <v>367</v>
      </c>
    </row>
    <row r="188" spans="1:65" s="13" customFormat="1">
      <c r="B188" s="201"/>
      <c r="C188" s="202"/>
      <c r="D188" s="203" t="s">
        <v>140</v>
      </c>
      <c r="E188" s="204" t="s">
        <v>1</v>
      </c>
      <c r="F188" s="205" t="s">
        <v>239</v>
      </c>
      <c r="G188" s="202"/>
      <c r="H188" s="206">
        <v>1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140</v>
      </c>
      <c r="AU188" s="212" t="s">
        <v>90</v>
      </c>
      <c r="AV188" s="13" t="s">
        <v>90</v>
      </c>
      <c r="AW188" s="13" t="s">
        <v>36</v>
      </c>
      <c r="AX188" s="13" t="s">
        <v>88</v>
      </c>
      <c r="AY188" s="212" t="s">
        <v>132</v>
      </c>
    </row>
    <row r="189" spans="1:65" s="14" customFormat="1">
      <c r="B189" s="213"/>
      <c r="C189" s="214"/>
      <c r="D189" s="203" t="s">
        <v>140</v>
      </c>
      <c r="E189" s="215" t="s">
        <v>1</v>
      </c>
      <c r="F189" s="216" t="s">
        <v>368</v>
      </c>
      <c r="G189" s="214"/>
      <c r="H189" s="215" t="s">
        <v>1</v>
      </c>
      <c r="I189" s="217"/>
      <c r="J189" s="214"/>
      <c r="K189" s="214"/>
      <c r="L189" s="218"/>
      <c r="M189" s="245"/>
      <c r="N189" s="246"/>
      <c r="O189" s="246"/>
      <c r="P189" s="246"/>
      <c r="Q189" s="246"/>
      <c r="R189" s="246"/>
      <c r="S189" s="246"/>
      <c r="T189" s="247"/>
      <c r="AT189" s="222" t="s">
        <v>140</v>
      </c>
      <c r="AU189" s="222" t="s">
        <v>90</v>
      </c>
      <c r="AV189" s="14" t="s">
        <v>88</v>
      </c>
      <c r="AW189" s="14" t="s">
        <v>36</v>
      </c>
      <c r="AX189" s="14" t="s">
        <v>80</v>
      </c>
      <c r="AY189" s="222" t="s">
        <v>132</v>
      </c>
    </row>
    <row r="190" spans="1:65" s="2" customFormat="1" ht="6.95" customHeight="1">
      <c r="A190" s="34"/>
      <c r="B190" s="54"/>
      <c r="C190" s="55"/>
      <c r="D190" s="55"/>
      <c r="E190" s="55"/>
      <c r="F190" s="55"/>
      <c r="G190" s="55"/>
      <c r="H190" s="55"/>
      <c r="I190" s="55"/>
      <c r="J190" s="55"/>
      <c r="K190" s="55"/>
      <c r="L190" s="39"/>
      <c r="M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</row>
  </sheetData>
  <sheetProtection algorithmName="SHA-512" hashValue="++Q2kjVuh7p36yf8zWn7jE47kBhsLwMkxwaIR5lpTjljKqjUSUr4EPgoXX5Yg5dQ7R2pLZDPbTfsRYk2FSV83g==" saltValue="PcnkoMvAh9Ugl5muwkZKmV2N7Dyd7iX+uaPrbZCL4iaVUqcmhhKm9wrKj56bQXNOn8ehG7FRUfXGTHI7fauKMg==" spinCount="100000" sheet="1" objects="1" scenarios="1" formatColumns="0" formatRows="0" autoFilter="0"/>
  <autoFilter ref="C122:K18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96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90</v>
      </c>
    </row>
    <row r="4" spans="1:46" s="1" customFormat="1" ht="24.95" customHeight="1">
      <c r="B4" s="20"/>
      <c r="D4" s="110" t="s">
        <v>103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02" t="str">
        <f>'Rekapitulace stavby'!K6</f>
        <v>VÝSTAVBA MINIHŘIŠTĚ S UMĚLÝM POVRCHEM V TENISOVÉM AREÁLU NA UL. SPORTOVNÍ</v>
      </c>
      <c r="F7" s="303"/>
      <c r="G7" s="303"/>
      <c r="H7" s="303"/>
      <c r="L7" s="20"/>
    </row>
    <row r="8" spans="1:46" s="2" customFormat="1" ht="12" customHeight="1">
      <c r="A8" s="34"/>
      <c r="B8" s="39"/>
      <c r="C8" s="34"/>
      <c r="D8" s="112" t="s">
        <v>104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369</v>
      </c>
      <c r="F9" s="305"/>
      <c r="G9" s="305"/>
      <c r="H9" s="30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16. 7. 2024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28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8" t="s">
        <v>1</v>
      </c>
      <c r="F27" s="308"/>
      <c r="G27" s="308"/>
      <c r="H27" s="30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40</v>
      </c>
      <c r="E30" s="34"/>
      <c r="F30" s="34"/>
      <c r="G30" s="34"/>
      <c r="H30" s="34"/>
      <c r="I30" s="34"/>
      <c r="J30" s="120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42</v>
      </c>
      <c r="G32" s="34"/>
      <c r="H32" s="34"/>
      <c r="I32" s="121" t="s">
        <v>41</v>
      </c>
      <c r="J32" s="121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44</v>
      </c>
      <c r="E33" s="112" t="s">
        <v>45</v>
      </c>
      <c r="F33" s="123">
        <f>ROUND((SUM(BE126:BE241)),  2)</f>
        <v>0</v>
      </c>
      <c r="G33" s="34"/>
      <c r="H33" s="34"/>
      <c r="I33" s="124">
        <v>0.21</v>
      </c>
      <c r="J33" s="123">
        <f>ROUND(((SUM(BE126:BE241))*I33),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46</v>
      </c>
      <c r="F34" s="123">
        <f>ROUND((SUM(BF126:BF241)),  2)</f>
        <v>0</v>
      </c>
      <c r="G34" s="34"/>
      <c r="H34" s="34"/>
      <c r="I34" s="124">
        <v>0.12</v>
      </c>
      <c r="J34" s="123">
        <f>ROUND(((SUM(BF126:BF241))*I34),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47</v>
      </c>
      <c r="F35" s="123">
        <f>ROUND((SUM(BG126:BG241)),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48</v>
      </c>
      <c r="F36" s="123">
        <f>ROUND((SUM(BH126:BH241)),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49</v>
      </c>
      <c r="F37" s="123">
        <f>ROUND((SUM(BI126:BI241)),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50</v>
      </c>
      <c r="E39" s="127"/>
      <c r="F39" s="127"/>
      <c r="G39" s="128" t="s">
        <v>51</v>
      </c>
      <c r="H39" s="129" t="s">
        <v>52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53</v>
      </c>
      <c r="E50" s="133"/>
      <c r="F50" s="133"/>
      <c r="G50" s="132" t="s">
        <v>54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55</v>
      </c>
      <c r="E61" s="135"/>
      <c r="F61" s="136" t="s">
        <v>56</v>
      </c>
      <c r="G61" s="134" t="s">
        <v>55</v>
      </c>
      <c r="H61" s="135"/>
      <c r="I61" s="135"/>
      <c r="J61" s="137" t="s">
        <v>56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57</v>
      </c>
      <c r="E65" s="138"/>
      <c r="F65" s="138"/>
      <c r="G65" s="132" t="s">
        <v>58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55</v>
      </c>
      <c r="E76" s="135"/>
      <c r="F76" s="136" t="s">
        <v>56</v>
      </c>
      <c r="G76" s="134" t="s">
        <v>55</v>
      </c>
      <c r="H76" s="135"/>
      <c r="I76" s="135"/>
      <c r="J76" s="137" t="s">
        <v>56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00" t="str">
        <f>E7</f>
        <v>VÝSTAVBA MINIHŘIŠTĚ S UMĚLÝM POVRCHEM V TENISOVÉM AREÁLU NA UL. SPORTOVNÍ</v>
      </c>
      <c r="F85" s="301"/>
      <c r="G85" s="301"/>
      <c r="H85" s="30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8" t="str">
        <f>E9</f>
        <v>02 - OPLOCENÍ HRACÍ PLOCHY</v>
      </c>
      <c r="F87" s="299"/>
      <c r="G87" s="299"/>
      <c r="H87" s="29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Karviná</v>
      </c>
      <c r="G89" s="36"/>
      <c r="H89" s="36"/>
      <c r="I89" s="29" t="s">
        <v>22</v>
      </c>
      <c r="J89" s="66" t="str">
        <f>IF(J12="","",J12)</f>
        <v>16. 7. 2024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Statutární město Karviná</v>
      </c>
      <c r="G91" s="36"/>
      <c r="H91" s="36"/>
      <c r="I91" s="29" t="s">
        <v>32</v>
      </c>
      <c r="J91" s="32" t="str">
        <f>E21</f>
        <v>Ing. Marek Papoušek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107</v>
      </c>
      <c r="D94" s="144"/>
      <c r="E94" s="144"/>
      <c r="F94" s="144"/>
      <c r="G94" s="144"/>
      <c r="H94" s="144"/>
      <c r="I94" s="144"/>
      <c r="J94" s="145" t="s">
        <v>108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109</v>
      </c>
      <c r="D96" s="36"/>
      <c r="E96" s="36"/>
      <c r="F96" s="36"/>
      <c r="G96" s="36"/>
      <c r="H96" s="36"/>
      <c r="I96" s="36"/>
      <c r="J96" s="84">
        <f>J126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1:31" s="9" customFormat="1" ht="24.95" customHeight="1">
      <c r="B97" s="147"/>
      <c r="C97" s="148"/>
      <c r="D97" s="149" t="s">
        <v>111</v>
      </c>
      <c r="E97" s="150"/>
      <c r="F97" s="150"/>
      <c r="G97" s="150"/>
      <c r="H97" s="150"/>
      <c r="I97" s="150"/>
      <c r="J97" s="151">
        <f>J127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112</v>
      </c>
      <c r="E98" s="156"/>
      <c r="F98" s="156"/>
      <c r="G98" s="156"/>
      <c r="H98" s="156"/>
      <c r="I98" s="156"/>
      <c r="J98" s="157">
        <f>J128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113</v>
      </c>
      <c r="E99" s="156"/>
      <c r="F99" s="156"/>
      <c r="G99" s="156"/>
      <c r="H99" s="156"/>
      <c r="I99" s="156"/>
      <c r="J99" s="157">
        <f>J147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370</v>
      </c>
      <c r="E100" s="156"/>
      <c r="F100" s="156"/>
      <c r="G100" s="156"/>
      <c r="H100" s="156"/>
      <c r="I100" s="156"/>
      <c r="J100" s="157">
        <f>J170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114</v>
      </c>
      <c r="E101" s="156"/>
      <c r="F101" s="156"/>
      <c r="G101" s="156"/>
      <c r="H101" s="156"/>
      <c r="I101" s="156"/>
      <c r="J101" s="157">
        <f>J197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115</v>
      </c>
      <c r="E102" s="156"/>
      <c r="F102" s="156"/>
      <c r="G102" s="156"/>
      <c r="H102" s="156"/>
      <c r="I102" s="156"/>
      <c r="J102" s="157">
        <f>J218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116</v>
      </c>
      <c r="E103" s="156"/>
      <c r="F103" s="156"/>
      <c r="G103" s="156"/>
      <c r="H103" s="156"/>
      <c r="I103" s="156"/>
      <c r="J103" s="157">
        <f>J225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276</v>
      </c>
      <c r="E104" s="156"/>
      <c r="F104" s="156"/>
      <c r="G104" s="156"/>
      <c r="H104" s="156"/>
      <c r="I104" s="156"/>
      <c r="J104" s="157">
        <f>J228</f>
        <v>0</v>
      </c>
      <c r="K104" s="154"/>
      <c r="L104" s="158"/>
    </row>
    <row r="105" spans="1:31" s="9" customFormat="1" ht="24.95" customHeight="1">
      <c r="B105" s="147"/>
      <c r="C105" s="148"/>
      <c r="D105" s="149" t="s">
        <v>277</v>
      </c>
      <c r="E105" s="150"/>
      <c r="F105" s="150"/>
      <c r="G105" s="150"/>
      <c r="H105" s="150"/>
      <c r="I105" s="150"/>
      <c r="J105" s="151">
        <f>J230</f>
        <v>0</v>
      </c>
      <c r="K105" s="148"/>
      <c r="L105" s="152"/>
    </row>
    <row r="106" spans="1:31" s="10" customFormat="1" ht="19.899999999999999" customHeight="1">
      <c r="B106" s="153"/>
      <c r="C106" s="154"/>
      <c r="D106" s="155" t="s">
        <v>371</v>
      </c>
      <c r="E106" s="156"/>
      <c r="F106" s="156"/>
      <c r="G106" s="156"/>
      <c r="H106" s="156"/>
      <c r="I106" s="156"/>
      <c r="J106" s="157">
        <f>J231</f>
        <v>0</v>
      </c>
      <c r="K106" s="154"/>
      <c r="L106" s="158"/>
    </row>
    <row r="107" spans="1:31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117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26.25" customHeight="1">
      <c r="A116" s="34"/>
      <c r="B116" s="35"/>
      <c r="C116" s="36"/>
      <c r="D116" s="36"/>
      <c r="E116" s="300" t="str">
        <f>E7</f>
        <v>VÝSTAVBA MINIHŘIŠTĚ S UMĚLÝM POVRCHEM V TENISOVÉM AREÁLU NA UL. SPORTOVNÍ</v>
      </c>
      <c r="F116" s="301"/>
      <c r="G116" s="301"/>
      <c r="H116" s="301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104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88" t="str">
        <f>E9</f>
        <v>02 - OPLOCENÍ HRACÍ PLOCHY</v>
      </c>
      <c r="F118" s="299"/>
      <c r="G118" s="299"/>
      <c r="H118" s="299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F12</f>
        <v>Karviná</v>
      </c>
      <c r="G120" s="36"/>
      <c r="H120" s="36"/>
      <c r="I120" s="29" t="s">
        <v>22</v>
      </c>
      <c r="J120" s="66" t="str">
        <f>IF(J12="","",J12)</f>
        <v>16. 7. 2024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2" customHeight="1">
      <c r="A122" s="34"/>
      <c r="B122" s="35"/>
      <c r="C122" s="29" t="s">
        <v>24</v>
      </c>
      <c r="D122" s="36"/>
      <c r="E122" s="36"/>
      <c r="F122" s="27" t="str">
        <f>E15</f>
        <v>Statutární město Karviná</v>
      </c>
      <c r="G122" s="36"/>
      <c r="H122" s="36"/>
      <c r="I122" s="29" t="s">
        <v>32</v>
      </c>
      <c r="J122" s="32" t="str">
        <f>E21</f>
        <v>Ing. Marek Papoušek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30</v>
      </c>
      <c r="D123" s="36"/>
      <c r="E123" s="36"/>
      <c r="F123" s="27" t="str">
        <f>IF(E18="","",E18)</f>
        <v>Vyplň údaj</v>
      </c>
      <c r="G123" s="36"/>
      <c r="H123" s="36"/>
      <c r="I123" s="29" t="s">
        <v>37</v>
      </c>
      <c r="J123" s="32" t="str">
        <f>E24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59"/>
      <c r="B125" s="160"/>
      <c r="C125" s="161" t="s">
        <v>118</v>
      </c>
      <c r="D125" s="162" t="s">
        <v>65</v>
      </c>
      <c r="E125" s="162" t="s">
        <v>61</v>
      </c>
      <c r="F125" s="162" t="s">
        <v>62</v>
      </c>
      <c r="G125" s="162" t="s">
        <v>119</v>
      </c>
      <c r="H125" s="162" t="s">
        <v>120</v>
      </c>
      <c r="I125" s="162" t="s">
        <v>121</v>
      </c>
      <c r="J125" s="163" t="s">
        <v>108</v>
      </c>
      <c r="K125" s="164" t="s">
        <v>122</v>
      </c>
      <c r="L125" s="165"/>
      <c r="M125" s="75" t="s">
        <v>1</v>
      </c>
      <c r="N125" s="76" t="s">
        <v>44</v>
      </c>
      <c r="O125" s="76" t="s">
        <v>123</v>
      </c>
      <c r="P125" s="76" t="s">
        <v>124</v>
      </c>
      <c r="Q125" s="76" t="s">
        <v>125</v>
      </c>
      <c r="R125" s="76" t="s">
        <v>126</v>
      </c>
      <c r="S125" s="76" t="s">
        <v>127</v>
      </c>
      <c r="T125" s="77" t="s">
        <v>128</v>
      </c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</row>
    <row r="126" spans="1:63" s="2" customFormat="1" ht="22.9" customHeight="1">
      <c r="A126" s="34"/>
      <c r="B126" s="35"/>
      <c r="C126" s="82" t="s">
        <v>129</v>
      </c>
      <c r="D126" s="36"/>
      <c r="E126" s="36"/>
      <c r="F126" s="36"/>
      <c r="G126" s="36"/>
      <c r="H126" s="36"/>
      <c r="I126" s="36"/>
      <c r="J126" s="166">
        <f>BK126</f>
        <v>0</v>
      </c>
      <c r="K126" s="36"/>
      <c r="L126" s="39"/>
      <c r="M126" s="78"/>
      <c r="N126" s="167"/>
      <c r="O126" s="79"/>
      <c r="P126" s="168">
        <f>P127+P230</f>
        <v>0</v>
      </c>
      <c r="Q126" s="79"/>
      <c r="R126" s="168">
        <f>R127+R230</f>
        <v>15.618994959999998</v>
      </c>
      <c r="S126" s="79"/>
      <c r="T126" s="169">
        <f>T127+T230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79</v>
      </c>
      <c r="AU126" s="17" t="s">
        <v>110</v>
      </c>
      <c r="BK126" s="170">
        <f>BK127+BK230</f>
        <v>0</v>
      </c>
    </row>
    <row r="127" spans="1:63" s="12" customFormat="1" ht="25.9" customHeight="1">
      <c r="B127" s="171"/>
      <c r="C127" s="172"/>
      <c r="D127" s="173" t="s">
        <v>79</v>
      </c>
      <c r="E127" s="174" t="s">
        <v>130</v>
      </c>
      <c r="F127" s="174" t="s">
        <v>131</v>
      </c>
      <c r="G127" s="172"/>
      <c r="H127" s="172"/>
      <c r="I127" s="175"/>
      <c r="J127" s="176">
        <f>BK127</f>
        <v>0</v>
      </c>
      <c r="K127" s="172"/>
      <c r="L127" s="177"/>
      <c r="M127" s="178"/>
      <c r="N127" s="179"/>
      <c r="O127" s="179"/>
      <c r="P127" s="180">
        <f>P128+P147+P170+P197+P218+P225+P228</f>
        <v>0</v>
      </c>
      <c r="Q127" s="179"/>
      <c r="R127" s="180">
        <f>R128+R147+R170+R197+R218+R225+R228</f>
        <v>15.618994959999998</v>
      </c>
      <c r="S127" s="179"/>
      <c r="T127" s="181">
        <f>T128+T147+T170+T197+T218+T225+T228</f>
        <v>0</v>
      </c>
      <c r="AR127" s="182" t="s">
        <v>88</v>
      </c>
      <c r="AT127" s="183" t="s">
        <v>79</v>
      </c>
      <c r="AU127" s="183" t="s">
        <v>80</v>
      </c>
      <c r="AY127" s="182" t="s">
        <v>132</v>
      </c>
      <c r="BK127" s="184">
        <f>BK128+BK147+BK170+BK197+BK218+BK225+BK228</f>
        <v>0</v>
      </c>
    </row>
    <row r="128" spans="1:63" s="12" customFormat="1" ht="22.9" customHeight="1">
      <c r="B128" s="171"/>
      <c r="C128" s="172"/>
      <c r="D128" s="173" t="s">
        <v>79</v>
      </c>
      <c r="E128" s="185" t="s">
        <v>88</v>
      </c>
      <c r="F128" s="185" t="s">
        <v>133</v>
      </c>
      <c r="G128" s="172"/>
      <c r="H128" s="172"/>
      <c r="I128" s="175"/>
      <c r="J128" s="186">
        <f>BK128</f>
        <v>0</v>
      </c>
      <c r="K128" s="172"/>
      <c r="L128" s="177"/>
      <c r="M128" s="178"/>
      <c r="N128" s="179"/>
      <c r="O128" s="179"/>
      <c r="P128" s="180">
        <f>SUM(P129:P146)</f>
        <v>0</v>
      </c>
      <c r="Q128" s="179"/>
      <c r="R128" s="180">
        <f>SUM(R129:R146)</f>
        <v>0</v>
      </c>
      <c r="S128" s="179"/>
      <c r="T128" s="181">
        <f>SUM(T129:T146)</f>
        <v>0</v>
      </c>
      <c r="AR128" s="182" t="s">
        <v>88</v>
      </c>
      <c r="AT128" s="183" t="s">
        <v>79</v>
      </c>
      <c r="AU128" s="183" t="s">
        <v>88</v>
      </c>
      <c r="AY128" s="182" t="s">
        <v>132</v>
      </c>
      <c r="BK128" s="184">
        <f>SUM(BK129:BK146)</f>
        <v>0</v>
      </c>
    </row>
    <row r="129" spans="1:65" s="2" customFormat="1" ht="33" customHeight="1">
      <c r="A129" s="34"/>
      <c r="B129" s="35"/>
      <c r="C129" s="187" t="s">
        <v>88</v>
      </c>
      <c r="D129" s="187" t="s">
        <v>134</v>
      </c>
      <c r="E129" s="188" t="s">
        <v>372</v>
      </c>
      <c r="F129" s="189" t="s">
        <v>373</v>
      </c>
      <c r="G129" s="190" t="s">
        <v>154</v>
      </c>
      <c r="H129" s="191">
        <v>6.3639999999999999</v>
      </c>
      <c r="I129" s="192"/>
      <c r="J129" s="193">
        <f>ROUND(I129*H129,2)</f>
        <v>0</v>
      </c>
      <c r="K129" s="194"/>
      <c r="L129" s="39"/>
      <c r="M129" s="195" t="s">
        <v>1</v>
      </c>
      <c r="N129" s="196" t="s">
        <v>45</v>
      </c>
      <c r="O129" s="71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138</v>
      </c>
      <c r="AT129" s="199" t="s">
        <v>134</v>
      </c>
      <c r="AU129" s="199" t="s">
        <v>90</v>
      </c>
      <c r="AY129" s="17" t="s">
        <v>132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88</v>
      </c>
      <c r="BK129" s="200">
        <f>ROUND(I129*H129,2)</f>
        <v>0</v>
      </c>
      <c r="BL129" s="17" t="s">
        <v>138</v>
      </c>
      <c r="BM129" s="199" t="s">
        <v>374</v>
      </c>
    </row>
    <row r="130" spans="1:65" s="13" customFormat="1">
      <c r="B130" s="201"/>
      <c r="C130" s="202"/>
      <c r="D130" s="203" t="s">
        <v>140</v>
      </c>
      <c r="E130" s="204" t="s">
        <v>1</v>
      </c>
      <c r="F130" s="205" t="s">
        <v>375</v>
      </c>
      <c r="G130" s="202"/>
      <c r="H130" s="206">
        <v>4</v>
      </c>
      <c r="I130" s="207"/>
      <c r="J130" s="202"/>
      <c r="K130" s="202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140</v>
      </c>
      <c r="AU130" s="212" t="s">
        <v>90</v>
      </c>
      <c r="AV130" s="13" t="s">
        <v>90</v>
      </c>
      <c r="AW130" s="13" t="s">
        <v>36</v>
      </c>
      <c r="AX130" s="13" t="s">
        <v>80</v>
      </c>
      <c r="AY130" s="212" t="s">
        <v>132</v>
      </c>
    </row>
    <row r="131" spans="1:65" s="13" customFormat="1">
      <c r="B131" s="201"/>
      <c r="C131" s="202"/>
      <c r="D131" s="203" t="s">
        <v>140</v>
      </c>
      <c r="E131" s="204" t="s">
        <v>1</v>
      </c>
      <c r="F131" s="205" t="s">
        <v>376</v>
      </c>
      <c r="G131" s="202"/>
      <c r="H131" s="206">
        <v>0.86399999999999999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140</v>
      </c>
      <c r="AU131" s="212" t="s">
        <v>90</v>
      </c>
      <c r="AV131" s="13" t="s">
        <v>90</v>
      </c>
      <c r="AW131" s="13" t="s">
        <v>36</v>
      </c>
      <c r="AX131" s="13" t="s">
        <v>80</v>
      </c>
      <c r="AY131" s="212" t="s">
        <v>132</v>
      </c>
    </row>
    <row r="132" spans="1:65" s="14" customFormat="1">
      <c r="B132" s="213"/>
      <c r="C132" s="214"/>
      <c r="D132" s="203" t="s">
        <v>140</v>
      </c>
      <c r="E132" s="215" t="s">
        <v>1</v>
      </c>
      <c r="F132" s="216" t="s">
        <v>377</v>
      </c>
      <c r="G132" s="214"/>
      <c r="H132" s="215" t="s">
        <v>1</v>
      </c>
      <c r="I132" s="217"/>
      <c r="J132" s="214"/>
      <c r="K132" s="214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140</v>
      </c>
      <c r="AU132" s="222" t="s">
        <v>90</v>
      </c>
      <c r="AV132" s="14" t="s">
        <v>88</v>
      </c>
      <c r="AW132" s="14" t="s">
        <v>36</v>
      </c>
      <c r="AX132" s="14" t="s">
        <v>80</v>
      </c>
      <c r="AY132" s="222" t="s">
        <v>132</v>
      </c>
    </row>
    <row r="133" spans="1:65" s="13" customFormat="1">
      <c r="B133" s="201"/>
      <c r="C133" s="202"/>
      <c r="D133" s="203" t="s">
        <v>140</v>
      </c>
      <c r="E133" s="204" t="s">
        <v>1</v>
      </c>
      <c r="F133" s="205" t="s">
        <v>378</v>
      </c>
      <c r="G133" s="202"/>
      <c r="H133" s="206">
        <v>0.5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140</v>
      </c>
      <c r="AU133" s="212" t="s">
        <v>90</v>
      </c>
      <c r="AV133" s="13" t="s">
        <v>90</v>
      </c>
      <c r="AW133" s="13" t="s">
        <v>36</v>
      </c>
      <c r="AX133" s="13" t="s">
        <v>80</v>
      </c>
      <c r="AY133" s="212" t="s">
        <v>132</v>
      </c>
    </row>
    <row r="134" spans="1:65" s="14" customFormat="1">
      <c r="B134" s="213"/>
      <c r="C134" s="214"/>
      <c r="D134" s="203" t="s">
        <v>140</v>
      </c>
      <c r="E134" s="215" t="s">
        <v>1</v>
      </c>
      <c r="F134" s="216" t="s">
        <v>379</v>
      </c>
      <c r="G134" s="214"/>
      <c r="H134" s="215" t="s">
        <v>1</v>
      </c>
      <c r="I134" s="217"/>
      <c r="J134" s="214"/>
      <c r="K134" s="214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140</v>
      </c>
      <c r="AU134" s="222" t="s">
        <v>90</v>
      </c>
      <c r="AV134" s="14" t="s">
        <v>88</v>
      </c>
      <c r="AW134" s="14" t="s">
        <v>36</v>
      </c>
      <c r="AX134" s="14" t="s">
        <v>80</v>
      </c>
      <c r="AY134" s="222" t="s">
        <v>132</v>
      </c>
    </row>
    <row r="135" spans="1:65" s="13" customFormat="1">
      <c r="B135" s="201"/>
      <c r="C135" s="202"/>
      <c r="D135" s="203" t="s">
        <v>140</v>
      </c>
      <c r="E135" s="204" t="s">
        <v>1</v>
      </c>
      <c r="F135" s="205" t="s">
        <v>380</v>
      </c>
      <c r="G135" s="202"/>
      <c r="H135" s="206">
        <v>1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140</v>
      </c>
      <c r="AU135" s="212" t="s">
        <v>90</v>
      </c>
      <c r="AV135" s="13" t="s">
        <v>90</v>
      </c>
      <c r="AW135" s="13" t="s">
        <v>36</v>
      </c>
      <c r="AX135" s="13" t="s">
        <v>80</v>
      </c>
      <c r="AY135" s="212" t="s">
        <v>132</v>
      </c>
    </row>
    <row r="136" spans="1:65" s="14" customFormat="1">
      <c r="B136" s="213"/>
      <c r="C136" s="214"/>
      <c r="D136" s="203" t="s">
        <v>140</v>
      </c>
      <c r="E136" s="215" t="s">
        <v>1</v>
      </c>
      <c r="F136" s="216" t="s">
        <v>381</v>
      </c>
      <c r="G136" s="214"/>
      <c r="H136" s="215" t="s">
        <v>1</v>
      </c>
      <c r="I136" s="217"/>
      <c r="J136" s="214"/>
      <c r="K136" s="214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140</v>
      </c>
      <c r="AU136" s="222" t="s">
        <v>90</v>
      </c>
      <c r="AV136" s="14" t="s">
        <v>88</v>
      </c>
      <c r="AW136" s="14" t="s">
        <v>36</v>
      </c>
      <c r="AX136" s="14" t="s">
        <v>80</v>
      </c>
      <c r="AY136" s="222" t="s">
        <v>132</v>
      </c>
    </row>
    <row r="137" spans="1:65" s="15" customFormat="1">
      <c r="B137" s="223"/>
      <c r="C137" s="224"/>
      <c r="D137" s="203" t="s">
        <v>140</v>
      </c>
      <c r="E137" s="225" t="s">
        <v>1</v>
      </c>
      <c r="F137" s="226" t="s">
        <v>150</v>
      </c>
      <c r="G137" s="224"/>
      <c r="H137" s="227">
        <v>6.3639999999999999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140</v>
      </c>
      <c r="AU137" s="233" t="s">
        <v>90</v>
      </c>
      <c r="AV137" s="15" t="s">
        <v>138</v>
      </c>
      <c r="AW137" s="15" t="s">
        <v>36</v>
      </c>
      <c r="AX137" s="15" t="s">
        <v>88</v>
      </c>
      <c r="AY137" s="233" t="s">
        <v>132</v>
      </c>
    </row>
    <row r="138" spans="1:65" s="2" customFormat="1" ht="37.9" customHeight="1">
      <c r="A138" s="34"/>
      <c r="B138" s="35"/>
      <c r="C138" s="187" t="s">
        <v>90</v>
      </c>
      <c r="D138" s="187" t="s">
        <v>134</v>
      </c>
      <c r="E138" s="188" t="s">
        <v>162</v>
      </c>
      <c r="F138" s="189" t="s">
        <v>163</v>
      </c>
      <c r="G138" s="190" t="s">
        <v>154</v>
      </c>
      <c r="H138" s="191">
        <v>6.3639999999999999</v>
      </c>
      <c r="I138" s="192"/>
      <c r="J138" s="193">
        <f>ROUND(I138*H138,2)</f>
        <v>0</v>
      </c>
      <c r="K138" s="194"/>
      <c r="L138" s="39"/>
      <c r="M138" s="195" t="s">
        <v>1</v>
      </c>
      <c r="N138" s="196" t="s">
        <v>45</v>
      </c>
      <c r="O138" s="71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138</v>
      </c>
      <c r="AT138" s="199" t="s">
        <v>134</v>
      </c>
      <c r="AU138" s="199" t="s">
        <v>90</v>
      </c>
      <c r="AY138" s="17" t="s">
        <v>132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88</v>
      </c>
      <c r="BK138" s="200">
        <f>ROUND(I138*H138,2)</f>
        <v>0</v>
      </c>
      <c r="BL138" s="17" t="s">
        <v>138</v>
      </c>
      <c r="BM138" s="199" t="s">
        <v>382</v>
      </c>
    </row>
    <row r="139" spans="1:65" s="13" customFormat="1">
      <c r="B139" s="201"/>
      <c r="C139" s="202"/>
      <c r="D139" s="203" t="s">
        <v>140</v>
      </c>
      <c r="E139" s="204" t="s">
        <v>1</v>
      </c>
      <c r="F139" s="205" t="s">
        <v>375</v>
      </c>
      <c r="G139" s="202"/>
      <c r="H139" s="206">
        <v>4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140</v>
      </c>
      <c r="AU139" s="212" t="s">
        <v>90</v>
      </c>
      <c r="AV139" s="13" t="s">
        <v>90</v>
      </c>
      <c r="AW139" s="13" t="s">
        <v>36</v>
      </c>
      <c r="AX139" s="13" t="s">
        <v>80</v>
      </c>
      <c r="AY139" s="212" t="s">
        <v>132</v>
      </c>
    </row>
    <row r="140" spans="1:65" s="13" customFormat="1">
      <c r="B140" s="201"/>
      <c r="C140" s="202"/>
      <c r="D140" s="203" t="s">
        <v>140</v>
      </c>
      <c r="E140" s="204" t="s">
        <v>1</v>
      </c>
      <c r="F140" s="205" t="s">
        <v>376</v>
      </c>
      <c r="G140" s="202"/>
      <c r="H140" s="206">
        <v>0.86399999999999999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140</v>
      </c>
      <c r="AU140" s="212" t="s">
        <v>90</v>
      </c>
      <c r="AV140" s="13" t="s">
        <v>90</v>
      </c>
      <c r="AW140" s="13" t="s">
        <v>36</v>
      </c>
      <c r="AX140" s="13" t="s">
        <v>80</v>
      </c>
      <c r="AY140" s="212" t="s">
        <v>132</v>
      </c>
    </row>
    <row r="141" spans="1:65" s="14" customFormat="1">
      <c r="B141" s="213"/>
      <c r="C141" s="214"/>
      <c r="D141" s="203" t="s">
        <v>140</v>
      </c>
      <c r="E141" s="215" t="s">
        <v>1</v>
      </c>
      <c r="F141" s="216" t="s">
        <v>377</v>
      </c>
      <c r="G141" s="214"/>
      <c r="H141" s="215" t="s">
        <v>1</v>
      </c>
      <c r="I141" s="217"/>
      <c r="J141" s="214"/>
      <c r="K141" s="214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140</v>
      </c>
      <c r="AU141" s="222" t="s">
        <v>90</v>
      </c>
      <c r="AV141" s="14" t="s">
        <v>88</v>
      </c>
      <c r="AW141" s="14" t="s">
        <v>36</v>
      </c>
      <c r="AX141" s="14" t="s">
        <v>80</v>
      </c>
      <c r="AY141" s="222" t="s">
        <v>132</v>
      </c>
    </row>
    <row r="142" spans="1:65" s="13" customFormat="1">
      <c r="B142" s="201"/>
      <c r="C142" s="202"/>
      <c r="D142" s="203" t="s">
        <v>140</v>
      </c>
      <c r="E142" s="204" t="s">
        <v>1</v>
      </c>
      <c r="F142" s="205" t="s">
        <v>378</v>
      </c>
      <c r="G142" s="202"/>
      <c r="H142" s="206">
        <v>0.5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140</v>
      </c>
      <c r="AU142" s="212" t="s">
        <v>90</v>
      </c>
      <c r="AV142" s="13" t="s">
        <v>90</v>
      </c>
      <c r="AW142" s="13" t="s">
        <v>36</v>
      </c>
      <c r="AX142" s="13" t="s">
        <v>80</v>
      </c>
      <c r="AY142" s="212" t="s">
        <v>132</v>
      </c>
    </row>
    <row r="143" spans="1:65" s="14" customFormat="1">
      <c r="B143" s="213"/>
      <c r="C143" s="214"/>
      <c r="D143" s="203" t="s">
        <v>140</v>
      </c>
      <c r="E143" s="215" t="s">
        <v>1</v>
      </c>
      <c r="F143" s="216" t="s">
        <v>379</v>
      </c>
      <c r="G143" s="214"/>
      <c r="H143" s="215" t="s">
        <v>1</v>
      </c>
      <c r="I143" s="217"/>
      <c r="J143" s="214"/>
      <c r="K143" s="214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140</v>
      </c>
      <c r="AU143" s="222" t="s">
        <v>90</v>
      </c>
      <c r="AV143" s="14" t="s">
        <v>88</v>
      </c>
      <c r="AW143" s="14" t="s">
        <v>36</v>
      </c>
      <c r="AX143" s="14" t="s">
        <v>80</v>
      </c>
      <c r="AY143" s="222" t="s">
        <v>132</v>
      </c>
    </row>
    <row r="144" spans="1:65" s="13" customFormat="1">
      <c r="B144" s="201"/>
      <c r="C144" s="202"/>
      <c r="D144" s="203" t="s">
        <v>140</v>
      </c>
      <c r="E144" s="204" t="s">
        <v>1</v>
      </c>
      <c r="F144" s="205" t="s">
        <v>380</v>
      </c>
      <c r="G144" s="202"/>
      <c r="H144" s="206">
        <v>1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140</v>
      </c>
      <c r="AU144" s="212" t="s">
        <v>90</v>
      </c>
      <c r="AV144" s="13" t="s">
        <v>90</v>
      </c>
      <c r="AW144" s="13" t="s">
        <v>36</v>
      </c>
      <c r="AX144" s="13" t="s">
        <v>80</v>
      </c>
      <c r="AY144" s="212" t="s">
        <v>132</v>
      </c>
    </row>
    <row r="145" spans="1:65" s="14" customFormat="1">
      <c r="B145" s="213"/>
      <c r="C145" s="214"/>
      <c r="D145" s="203" t="s">
        <v>140</v>
      </c>
      <c r="E145" s="215" t="s">
        <v>1</v>
      </c>
      <c r="F145" s="216" t="s">
        <v>381</v>
      </c>
      <c r="G145" s="214"/>
      <c r="H145" s="215" t="s">
        <v>1</v>
      </c>
      <c r="I145" s="217"/>
      <c r="J145" s="214"/>
      <c r="K145" s="214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140</v>
      </c>
      <c r="AU145" s="222" t="s">
        <v>90</v>
      </c>
      <c r="AV145" s="14" t="s">
        <v>88</v>
      </c>
      <c r="AW145" s="14" t="s">
        <v>36</v>
      </c>
      <c r="AX145" s="14" t="s">
        <v>80</v>
      </c>
      <c r="AY145" s="222" t="s">
        <v>132</v>
      </c>
    </row>
    <row r="146" spans="1:65" s="15" customFormat="1">
      <c r="B146" s="223"/>
      <c r="C146" s="224"/>
      <c r="D146" s="203" t="s">
        <v>140</v>
      </c>
      <c r="E146" s="225" t="s">
        <v>1</v>
      </c>
      <c r="F146" s="226" t="s">
        <v>150</v>
      </c>
      <c r="G146" s="224"/>
      <c r="H146" s="227">
        <v>6.3639999999999999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140</v>
      </c>
      <c r="AU146" s="233" t="s">
        <v>90</v>
      </c>
      <c r="AV146" s="15" t="s">
        <v>138</v>
      </c>
      <c r="AW146" s="15" t="s">
        <v>36</v>
      </c>
      <c r="AX146" s="15" t="s">
        <v>88</v>
      </c>
      <c r="AY146" s="233" t="s">
        <v>132</v>
      </c>
    </row>
    <row r="147" spans="1:65" s="12" customFormat="1" ht="22.9" customHeight="1">
      <c r="B147" s="171"/>
      <c r="C147" s="172"/>
      <c r="D147" s="173" t="s">
        <v>79</v>
      </c>
      <c r="E147" s="185" t="s">
        <v>90</v>
      </c>
      <c r="F147" s="185" t="s">
        <v>186</v>
      </c>
      <c r="G147" s="172"/>
      <c r="H147" s="172"/>
      <c r="I147" s="175"/>
      <c r="J147" s="186">
        <f>BK147</f>
        <v>0</v>
      </c>
      <c r="K147" s="172"/>
      <c r="L147" s="177"/>
      <c r="M147" s="178"/>
      <c r="N147" s="179"/>
      <c r="O147" s="179"/>
      <c r="P147" s="180">
        <f>SUM(P148:P169)</f>
        <v>0</v>
      </c>
      <c r="Q147" s="179"/>
      <c r="R147" s="180">
        <f>SUM(R148:R169)</f>
        <v>15.035691279999998</v>
      </c>
      <c r="S147" s="179"/>
      <c r="T147" s="181">
        <f>SUM(T148:T169)</f>
        <v>0</v>
      </c>
      <c r="AR147" s="182" t="s">
        <v>88</v>
      </c>
      <c r="AT147" s="183" t="s">
        <v>79</v>
      </c>
      <c r="AU147" s="183" t="s">
        <v>88</v>
      </c>
      <c r="AY147" s="182" t="s">
        <v>132</v>
      </c>
      <c r="BK147" s="184">
        <f>SUM(BK148:BK169)</f>
        <v>0</v>
      </c>
    </row>
    <row r="148" spans="1:65" s="2" customFormat="1" ht="16.5" customHeight="1">
      <c r="A148" s="34"/>
      <c r="B148" s="35"/>
      <c r="C148" s="187" t="s">
        <v>151</v>
      </c>
      <c r="D148" s="187" t="s">
        <v>134</v>
      </c>
      <c r="E148" s="188" t="s">
        <v>383</v>
      </c>
      <c r="F148" s="189" t="s">
        <v>384</v>
      </c>
      <c r="G148" s="190" t="s">
        <v>154</v>
      </c>
      <c r="H148" s="191">
        <v>6.3639999999999999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45</v>
      </c>
      <c r="O148" s="71"/>
      <c r="P148" s="197">
        <f>O148*H148</f>
        <v>0</v>
      </c>
      <c r="Q148" s="197">
        <v>2.3010199999999998</v>
      </c>
      <c r="R148" s="197">
        <f>Q148*H148</f>
        <v>14.643691279999999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138</v>
      </c>
      <c r="AT148" s="199" t="s">
        <v>134</v>
      </c>
      <c r="AU148" s="199" t="s">
        <v>90</v>
      </c>
      <c r="AY148" s="17" t="s">
        <v>132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88</v>
      </c>
      <c r="BK148" s="200">
        <f>ROUND(I148*H148,2)</f>
        <v>0</v>
      </c>
      <c r="BL148" s="17" t="s">
        <v>138</v>
      </c>
      <c r="BM148" s="199" t="s">
        <v>385</v>
      </c>
    </row>
    <row r="149" spans="1:65" s="13" customFormat="1">
      <c r="B149" s="201"/>
      <c r="C149" s="202"/>
      <c r="D149" s="203" t="s">
        <v>140</v>
      </c>
      <c r="E149" s="204" t="s">
        <v>1</v>
      </c>
      <c r="F149" s="205" t="s">
        <v>375</v>
      </c>
      <c r="G149" s="202"/>
      <c r="H149" s="206">
        <v>4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140</v>
      </c>
      <c r="AU149" s="212" t="s">
        <v>90</v>
      </c>
      <c r="AV149" s="13" t="s">
        <v>90</v>
      </c>
      <c r="AW149" s="13" t="s">
        <v>36</v>
      </c>
      <c r="AX149" s="13" t="s">
        <v>80</v>
      </c>
      <c r="AY149" s="212" t="s">
        <v>132</v>
      </c>
    </row>
    <row r="150" spans="1:65" s="13" customFormat="1">
      <c r="B150" s="201"/>
      <c r="C150" s="202"/>
      <c r="D150" s="203" t="s">
        <v>140</v>
      </c>
      <c r="E150" s="204" t="s">
        <v>1</v>
      </c>
      <c r="F150" s="205" t="s">
        <v>376</v>
      </c>
      <c r="G150" s="202"/>
      <c r="H150" s="206">
        <v>0.86399999999999999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140</v>
      </c>
      <c r="AU150" s="212" t="s">
        <v>90</v>
      </c>
      <c r="AV150" s="13" t="s">
        <v>90</v>
      </c>
      <c r="AW150" s="13" t="s">
        <v>36</v>
      </c>
      <c r="AX150" s="13" t="s">
        <v>80</v>
      </c>
      <c r="AY150" s="212" t="s">
        <v>132</v>
      </c>
    </row>
    <row r="151" spans="1:65" s="14" customFormat="1">
      <c r="B151" s="213"/>
      <c r="C151" s="214"/>
      <c r="D151" s="203" t="s">
        <v>140</v>
      </c>
      <c r="E151" s="215" t="s">
        <v>1</v>
      </c>
      <c r="F151" s="216" t="s">
        <v>377</v>
      </c>
      <c r="G151" s="214"/>
      <c r="H151" s="215" t="s">
        <v>1</v>
      </c>
      <c r="I151" s="217"/>
      <c r="J151" s="214"/>
      <c r="K151" s="214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140</v>
      </c>
      <c r="AU151" s="222" t="s">
        <v>90</v>
      </c>
      <c r="AV151" s="14" t="s">
        <v>88</v>
      </c>
      <c r="AW151" s="14" t="s">
        <v>36</v>
      </c>
      <c r="AX151" s="14" t="s">
        <v>80</v>
      </c>
      <c r="AY151" s="222" t="s">
        <v>132</v>
      </c>
    </row>
    <row r="152" spans="1:65" s="13" customFormat="1">
      <c r="B152" s="201"/>
      <c r="C152" s="202"/>
      <c r="D152" s="203" t="s">
        <v>140</v>
      </c>
      <c r="E152" s="204" t="s">
        <v>1</v>
      </c>
      <c r="F152" s="205" t="s">
        <v>378</v>
      </c>
      <c r="G152" s="202"/>
      <c r="H152" s="206">
        <v>0.5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140</v>
      </c>
      <c r="AU152" s="212" t="s">
        <v>90</v>
      </c>
      <c r="AV152" s="13" t="s">
        <v>90</v>
      </c>
      <c r="AW152" s="13" t="s">
        <v>36</v>
      </c>
      <c r="AX152" s="13" t="s">
        <v>80</v>
      </c>
      <c r="AY152" s="212" t="s">
        <v>132</v>
      </c>
    </row>
    <row r="153" spans="1:65" s="14" customFormat="1">
      <c r="B153" s="213"/>
      <c r="C153" s="214"/>
      <c r="D153" s="203" t="s">
        <v>140</v>
      </c>
      <c r="E153" s="215" t="s">
        <v>1</v>
      </c>
      <c r="F153" s="216" t="s">
        <v>379</v>
      </c>
      <c r="G153" s="214"/>
      <c r="H153" s="215" t="s">
        <v>1</v>
      </c>
      <c r="I153" s="217"/>
      <c r="J153" s="214"/>
      <c r="K153" s="214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140</v>
      </c>
      <c r="AU153" s="222" t="s">
        <v>90</v>
      </c>
      <c r="AV153" s="14" t="s">
        <v>88</v>
      </c>
      <c r="AW153" s="14" t="s">
        <v>36</v>
      </c>
      <c r="AX153" s="14" t="s">
        <v>80</v>
      </c>
      <c r="AY153" s="222" t="s">
        <v>132</v>
      </c>
    </row>
    <row r="154" spans="1:65" s="13" customFormat="1">
      <c r="B154" s="201"/>
      <c r="C154" s="202"/>
      <c r="D154" s="203" t="s">
        <v>140</v>
      </c>
      <c r="E154" s="204" t="s">
        <v>1</v>
      </c>
      <c r="F154" s="205" t="s">
        <v>380</v>
      </c>
      <c r="G154" s="202"/>
      <c r="H154" s="206">
        <v>1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140</v>
      </c>
      <c r="AU154" s="212" t="s">
        <v>90</v>
      </c>
      <c r="AV154" s="13" t="s">
        <v>90</v>
      </c>
      <c r="AW154" s="13" t="s">
        <v>36</v>
      </c>
      <c r="AX154" s="13" t="s">
        <v>80</v>
      </c>
      <c r="AY154" s="212" t="s">
        <v>132</v>
      </c>
    </row>
    <row r="155" spans="1:65" s="14" customFormat="1">
      <c r="B155" s="213"/>
      <c r="C155" s="214"/>
      <c r="D155" s="203" t="s">
        <v>140</v>
      </c>
      <c r="E155" s="215" t="s">
        <v>1</v>
      </c>
      <c r="F155" s="216" t="s">
        <v>381</v>
      </c>
      <c r="G155" s="214"/>
      <c r="H155" s="215" t="s">
        <v>1</v>
      </c>
      <c r="I155" s="217"/>
      <c r="J155" s="214"/>
      <c r="K155" s="214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140</v>
      </c>
      <c r="AU155" s="222" t="s">
        <v>90</v>
      </c>
      <c r="AV155" s="14" t="s">
        <v>88</v>
      </c>
      <c r="AW155" s="14" t="s">
        <v>36</v>
      </c>
      <c r="AX155" s="14" t="s">
        <v>80</v>
      </c>
      <c r="AY155" s="222" t="s">
        <v>132</v>
      </c>
    </row>
    <row r="156" spans="1:65" s="15" customFormat="1">
      <c r="B156" s="223"/>
      <c r="C156" s="224"/>
      <c r="D156" s="203" t="s">
        <v>140</v>
      </c>
      <c r="E156" s="225" t="s">
        <v>1</v>
      </c>
      <c r="F156" s="226" t="s">
        <v>150</v>
      </c>
      <c r="G156" s="224"/>
      <c r="H156" s="227">
        <v>6.3639999999999999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140</v>
      </c>
      <c r="AU156" s="233" t="s">
        <v>90</v>
      </c>
      <c r="AV156" s="15" t="s">
        <v>138</v>
      </c>
      <c r="AW156" s="15" t="s">
        <v>36</v>
      </c>
      <c r="AX156" s="15" t="s">
        <v>88</v>
      </c>
      <c r="AY156" s="233" t="s">
        <v>132</v>
      </c>
    </row>
    <row r="157" spans="1:65" s="2" customFormat="1" ht="24.2" customHeight="1">
      <c r="A157" s="34"/>
      <c r="B157" s="35"/>
      <c r="C157" s="234" t="s">
        <v>138</v>
      </c>
      <c r="D157" s="234" t="s">
        <v>180</v>
      </c>
      <c r="E157" s="235" t="s">
        <v>386</v>
      </c>
      <c r="F157" s="236" t="s">
        <v>387</v>
      </c>
      <c r="G157" s="237" t="s">
        <v>250</v>
      </c>
      <c r="H157" s="238">
        <v>0.38600000000000001</v>
      </c>
      <c r="I157" s="239"/>
      <c r="J157" s="240">
        <f>ROUND(I157*H157,2)</f>
        <v>0</v>
      </c>
      <c r="K157" s="241"/>
      <c r="L157" s="242"/>
      <c r="M157" s="243" t="s">
        <v>1</v>
      </c>
      <c r="N157" s="244" t="s">
        <v>45</v>
      </c>
      <c r="O157" s="71"/>
      <c r="P157" s="197">
        <f>O157*H157</f>
        <v>0</v>
      </c>
      <c r="Q157" s="197">
        <v>1</v>
      </c>
      <c r="R157" s="197">
        <f>Q157*H157</f>
        <v>0.38600000000000001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175</v>
      </c>
      <c r="AT157" s="199" t="s">
        <v>180</v>
      </c>
      <c r="AU157" s="199" t="s">
        <v>90</v>
      </c>
      <c r="AY157" s="17" t="s">
        <v>132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88</v>
      </c>
      <c r="BK157" s="200">
        <f>ROUND(I157*H157,2)</f>
        <v>0</v>
      </c>
      <c r="BL157" s="17" t="s">
        <v>138</v>
      </c>
      <c r="BM157" s="199" t="s">
        <v>388</v>
      </c>
    </row>
    <row r="158" spans="1:65" s="2" customFormat="1" ht="19.5">
      <c r="A158" s="34"/>
      <c r="B158" s="35"/>
      <c r="C158" s="36"/>
      <c r="D158" s="203" t="s">
        <v>389</v>
      </c>
      <c r="E158" s="36"/>
      <c r="F158" s="248" t="s">
        <v>390</v>
      </c>
      <c r="G158" s="36"/>
      <c r="H158" s="36"/>
      <c r="I158" s="249"/>
      <c r="J158" s="36"/>
      <c r="K158" s="36"/>
      <c r="L158" s="39"/>
      <c r="M158" s="250"/>
      <c r="N158" s="251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389</v>
      </c>
      <c r="AU158" s="17" t="s">
        <v>90</v>
      </c>
    </row>
    <row r="159" spans="1:65" s="13" customFormat="1">
      <c r="B159" s="201"/>
      <c r="C159" s="202"/>
      <c r="D159" s="203" t="s">
        <v>140</v>
      </c>
      <c r="E159" s="204" t="s">
        <v>1</v>
      </c>
      <c r="F159" s="205" t="s">
        <v>391</v>
      </c>
      <c r="G159" s="202"/>
      <c r="H159" s="206">
        <v>0.307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140</v>
      </c>
      <c r="AU159" s="212" t="s">
        <v>90</v>
      </c>
      <c r="AV159" s="13" t="s">
        <v>90</v>
      </c>
      <c r="AW159" s="13" t="s">
        <v>36</v>
      </c>
      <c r="AX159" s="13" t="s">
        <v>80</v>
      </c>
      <c r="AY159" s="212" t="s">
        <v>132</v>
      </c>
    </row>
    <row r="160" spans="1:65" s="14" customFormat="1">
      <c r="B160" s="213"/>
      <c r="C160" s="214"/>
      <c r="D160" s="203" t="s">
        <v>140</v>
      </c>
      <c r="E160" s="215" t="s">
        <v>1</v>
      </c>
      <c r="F160" s="216" t="s">
        <v>392</v>
      </c>
      <c r="G160" s="214"/>
      <c r="H160" s="215" t="s">
        <v>1</v>
      </c>
      <c r="I160" s="217"/>
      <c r="J160" s="214"/>
      <c r="K160" s="214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140</v>
      </c>
      <c r="AU160" s="222" t="s">
        <v>90</v>
      </c>
      <c r="AV160" s="14" t="s">
        <v>88</v>
      </c>
      <c r="AW160" s="14" t="s">
        <v>36</v>
      </c>
      <c r="AX160" s="14" t="s">
        <v>80</v>
      </c>
      <c r="AY160" s="222" t="s">
        <v>132</v>
      </c>
    </row>
    <row r="161" spans="1:65" s="13" customFormat="1">
      <c r="B161" s="201"/>
      <c r="C161" s="202"/>
      <c r="D161" s="203" t="s">
        <v>140</v>
      </c>
      <c r="E161" s="204" t="s">
        <v>1</v>
      </c>
      <c r="F161" s="205" t="s">
        <v>393</v>
      </c>
      <c r="G161" s="202"/>
      <c r="H161" s="206">
        <v>4.7E-2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140</v>
      </c>
      <c r="AU161" s="212" t="s">
        <v>90</v>
      </c>
      <c r="AV161" s="13" t="s">
        <v>90</v>
      </c>
      <c r="AW161" s="13" t="s">
        <v>36</v>
      </c>
      <c r="AX161" s="13" t="s">
        <v>80</v>
      </c>
      <c r="AY161" s="212" t="s">
        <v>132</v>
      </c>
    </row>
    <row r="162" spans="1:65" s="14" customFormat="1">
      <c r="B162" s="213"/>
      <c r="C162" s="214"/>
      <c r="D162" s="203" t="s">
        <v>140</v>
      </c>
      <c r="E162" s="215" t="s">
        <v>1</v>
      </c>
      <c r="F162" s="216" t="s">
        <v>394</v>
      </c>
      <c r="G162" s="214"/>
      <c r="H162" s="215" t="s">
        <v>1</v>
      </c>
      <c r="I162" s="217"/>
      <c r="J162" s="214"/>
      <c r="K162" s="214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140</v>
      </c>
      <c r="AU162" s="222" t="s">
        <v>90</v>
      </c>
      <c r="AV162" s="14" t="s">
        <v>88</v>
      </c>
      <c r="AW162" s="14" t="s">
        <v>36</v>
      </c>
      <c r="AX162" s="14" t="s">
        <v>80</v>
      </c>
      <c r="AY162" s="222" t="s">
        <v>132</v>
      </c>
    </row>
    <row r="163" spans="1:65" s="13" customFormat="1">
      <c r="B163" s="201"/>
      <c r="C163" s="202"/>
      <c r="D163" s="203" t="s">
        <v>140</v>
      </c>
      <c r="E163" s="204" t="s">
        <v>1</v>
      </c>
      <c r="F163" s="205" t="s">
        <v>395</v>
      </c>
      <c r="G163" s="202"/>
      <c r="H163" s="206">
        <v>3.2000000000000001E-2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140</v>
      </c>
      <c r="AU163" s="212" t="s">
        <v>90</v>
      </c>
      <c r="AV163" s="13" t="s">
        <v>90</v>
      </c>
      <c r="AW163" s="13" t="s">
        <v>36</v>
      </c>
      <c r="AX163" s="13" t="s">
        <v>80</v>
      </c>
      <c r="AY163" s="212" t="s">
        <v>132</v>
      </c>
    </row>
    <row r="164" spans="1:65" s="14" customFormat="1" ht="22.5">
      <c r="B164" s="213"/>
      <c r="C164" s="214"/>
      <c r="D164" s="203" t="s">
        <v>140</v>
      </c>
      <c r="E164" s="215" t="s">
        <v>1</v>
      </c>
      <c r="F164" s="216" t="s">
        <v>396</v>
      </c>
      <c r="G164" s="214"/>
      <c r="H164" s="215" t="s">
        <v>1</v>
      </c>
      <c r="I164" s="217"/>
      <c r="J164" s="214"/>
      <c r="K164" s="214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140</v>
      </c>
      <c r="AU164" s="222" t="s">
        <v>90</v>
      </c>
      <c r="AV164" s="14" t="s">
        <v>88</v>
      </c>
      <c r="AW164" s="14" t="s">
        <v>36</v>
      </c>
      <c r="AX164" s="14" t="s">
        <v>80</v>
      </c>
      <c r="AY164" s="222" t="s">
        <v>132</v>
      </c>
    </row>
    <row r="165" spans="1:65" s="15" customFormat="1">
      <c r="B165" s="223"/>
      <c r="C165" s="224"/>
      <c r="D165" s="203" t="s">
        <v>140</v>
      </c>
      <c r="E165" s="225" t="s">
        <v>1</v>
      </c>
      <c r="F165" s="226" t="s">
        <v>150</v>
      </c>
      <c r="G165" s="224"/>
      <c r="H165" s="227">
        <v>0.38600000000000001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AT165" s="233" t="s">
        <v>140</v>
      </c>
      <c r="AU165" s="233" t="s">
        <v>90</v>
      </c>
      <c r="AV165" s="15" t="s">
        <v>138</v>
      </c>
      <c r="AW165" s="15" t="s">
        <v>36</v>
      </c>
      <c r="AX165" s="15" t="s">
        <v>88</v>
      </c>
      <c r="AY165" s="233" t="s">
        <v>132</v>
      </c>
    </row>
    <row r="166" spans="1:65" s="2" customFormat="1" ht="21.75" customHeight="1">
      <c r="A166" s="34"/>
      <c r="B166" s="35"/>
      <c r="C166" s="234" t="s">
        <v>161</v>
      </c>
      <c r="D166" s="234" t="s">
        <v>180</v>
      </c>
      <c r="E166" s="235" t="s">
        <v>397</v>
      </c>
      <c r="F166" s="236" t="s">
        <v>398</v>
      </c>
      <c r="G166" s="237" t="s">
        <v>250</v>
      </c>
      <c r="H166" s="238">
        <v>6.0000000000000001E-3</v>
      </c>
      <c r="I166" s="239"/>
      <c r="J166" s="240">
        <f>ROUND(I166*H166,2)</f>
        <v>0</v>
      </c>
      <c r="K166" s="241"/>
      <c r="L166" s="242"/>
      <c r="M166" s="243" t="s">
        <v>1</v>
      </c>
      <c r="N166" s="244" t="s">
        <v>45</v>
      </c>
      <c r="O166" s="71"/>
      <c r="P166" s="197">
        <f>O166*H166</f>
        <v>0</v>
      </c>
      <c r="Q166" s="197">
        <v>1</v>
      </c>
      <c r="R166" s="197">
        <f>Q166*H166</f>
        <v>6.0000000000000001E-3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175</v>
      </c>
      <c r="AT166" s="199" t="s">
        <v>180</v>
      </c>
      <c r="AU166" s="199" t="s">
        <v>90</v>
      </c>
      <c r="AY166" s="17" t="s">
        <v>132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88</v>
      </c>
      <c r="BK166" s="200">
        <f>ROUND(I166*H166,2)</f>
        <v>0</v>
      </c>
      <c r="BL166" s="17" t="s">
        <v>138</v>
      </c>
      <c r="BM166" s="199" t="s">
        <v>399</v>
      </c>
    </row>
    <row r="167" spans="1:65" s="2" customFormat="1" ht="19.5">
      <c r="A167" s="34"/>
      <c r="B167" s="35"/>
      <c r="C167" s="36"/>
      <c r="D167" s="203" t="s">
        <v>389</v>
      </c>
      <c r="E167" s="36"/>
      <c r="F167" s="248" t="s">
        <v>400</v>
      </c>
      <c r="G167" s="36"/>
      <c r="H167" s="36"/>
      <c r="I167" s="249"/>
      <c r="J167" s="36"/>
      <c r="K167" s="36"/>
      <c r="L167" s="39"/>
      <c r="M167" s="250"/>
      <c r="N167" s="251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389</v>
      </c>
      <c r="AU167" s="17" t="s">
        <v>90</v>
      </c>
    </row>
    <row r="168" spans="1:65" s="13" customFormat="1">
      <c r="B168" s="201"/>
      <c r="C168" s="202"/>
      <c r="D168" s="203" t="s">
        <v>140</v>
      </c>
      <c r="E168" s="204" t="s">
        <v>1</v>
      </c>
      <c r="F168" s="205" t="s">
        <v>401</v>
      </c>
      <c r="G168" s="202"/>
      <c r="H168" s="206">
        <v>6.0000000000000001E-3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140</v>
      </c>
      <c r="AU168" s="212" t="s">
        <v>90</v>
      </c>
      <c r="AV168" s="13" t="s">
        <v>90</v>
      </c>
      <c r="AW168" s="13" t="s">
        <v>36</v>
      </c>
      <c r="AX168" s="13" t="s">
        <v>88</v>
      </c>
      <c r="AY168" s="212" t="s">
        <v>132</v>
      </c>
    </row>
    <row r="169" spans="1:65" s="14" customFormat="1" ht="22.5">
      <c r="B169" s="213"/>
      <c r="C169" s="214"/>
      <c r="D169" s="203" t="s">
        <v>140</v>
      </c>
      <c r="E169" s="215" t="s">
        <v>1</v>
      </c>
      <c r="F169" s="216" t="s">
        <v>402</v>
      </c>
      <c r="G169" s="214"/>
      <c r="H169" s="215" t="s">
        <v>1</v>
      </c>
      <c r="I169" s="217"/>
      <c r="J169" s="214"/>
      <c r="K169" s="214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140</v>
      </c>
      <c r="AU169" s="222" t="s">
        <v>90</v>
      </c>
      <c r="AV169" s="14" t="s">
        <v>88</v>
      </c>
      <c r="AW169" s="14" t="s">
        <v>36</v>
      </c>
      <c r="AX169" s="14" t="s">
        <v>80</v>
      </c>
      <c r="AY169" s="222" t="s">
        <v>132</v>
      </c>
    </row>
    <row r="170" spans="1:65" s="12" customFormat="1" ht="22.9" customHeight="1">
      <c r="B170" s="171"/>
      <c r="C170" s="172"/>
      <c r="D170" s="173" t="s">
        <v>79</v>
      </c>
      <c r="E170" s="185" t="s">
        <v>151</v>
      </c>
      <c r="F170" s="185" t="s">
        <v>403</v>
      </c>
      <c r="G170" s="172"/>
      <c r="H170" s="172"/>
      <c r="I170" s="175"/>
      <c r="J170" s="186">
        <f>BK170</f>
        <v>0</v>
      </c>
      <c r="K170" s="172"/>
      <c r="L170" s="177"/>
      <c r="M170" s="178"/>
      <c r="N170" s="179"/>
      <c r="O170" s="179"/>
      <c r="P170" s="180">
        <f>SUM(P171:P196)</f>
        <v>0</v>
      </c>
      <c r="Q170" s="179"/>
      <c r="R170" s="180">
        <f>SUM(R171:R196)</f>
        <v>0.51788000000000001</v>
      </c>
      <c r="S170" s="179"/>
      <c r="T170" s="181">
        <f>SUM(T171:T196)</f>
        <v>0</v>
      </c>
      <c r="AR170" s="182" t="s">
        <v>88</v>
      </c>
      <c r="AT170" s="183" t="s">
        <v>79</v>
      </c>
      <c r="AU170" s="183" t="s">
        <v>88</v>
      </c>
      <c r="AY170" s="182" t="s">
        <v>132</v>
      </c>
      <c r="BK170" s="184">
        <f>SUM(BK171:BK196)</f>
        <v>0</v>
      </c>
    </row>
    <row r="171" spans="1:65" s="2" customFormat="1" ht="21.75" customHeight="1">
      <c r="A171" s="34"/>
      <c r="B171" s="35"/>
      <c r="C171" s="187" t="s">
        <v>165</v>
      </c>
      <c r="D171" s="187" t="s">
        <v>134</v>
      </c>
      <c r="E171" s="188" t="s">
        <v>404</v>
      </c>
      <c r="F171" s="189" t="s">
        <v>405</v>
      </c>
      <c r="G171" s="190" t="s">
        <v>213</v>
      </c>
      <c r="H171" s="191">
        <v>31.03</v>
      </c>
      <c r="I171" s="192"/>
      <c r="J171" s="193">
        <f>ROUND(I171*H171,2)</f>
        <v>0</v>
      </c>
      <c r="K171" s="194"/>
      <c r="L171" s="39"/>
      <c r="M171" s="195" t="s">
        <v>1</v>
      </c>
      <c r="N171" s="196" t="s">
        <v>45</v>
      </c>
      <c r="O171" s="71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138</v>
      </c>
      <c r="AT171" s="199" t="s">
        <v>134</v>
      </c>
      <c r="AU171" s="199" t="s">
        <v>90</v>
      </c>
      <c r="AY171" s="17" t="s">
        <v>132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88</v>
      </c>
      <c r="BK171" s="200">
        <f>ROUND(I171*H171,2)</f>
        <v>0</v>
      </c>
      <c r="BL171" s="17" t="s">
        <v>138</v>
      </c>
      <c r="BM171" s="199" t="s">
        <v>406</v>
      </c>
    </row>
    <row r="172" spans="1:65" s="13" customFormat="1">
      <c r="B172" s="201"/>
      <c r="C172" s="202"/>
      <c r="D172" s="203" t="s">
        <v>140</v>
      </c>
      <c r="E172" s="204" t="s">
        <v>1</v>
      </c>
      <c r="F172" s="205" t="s">
        <v>407</v>
      </c>
      <c r="G172" s="202"/>
      <c r="H172" s="206">
        <v>31.03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140</v>
      </c>
      <c r="AU172" s="212" t="s">
        <v>90</v>
      </c>
      <c r="AV172" s="13" t="s">
        <v>90</v>
      </c>
      <c r="AW172" s="13" t="s">
        <v>36</v>
      </c>
      <c r="AX172" s="13" t="s">
        <v>88</v>
      </c>
      <c r="AY172" s="212" t="s">
        <v>132</v>
      </c>
    </row>
    <row r="173" spans="1:65" s="14" customFormat="1">
      <c r="B173" s="213"/>
      <c r="C173" s="214"/>
      <c r="D173" s="203" t="s">
        <v>140</v>
      </c>
      <c r="E173" s="215" t="s">
        <v>1</v>
      </c>
      <c r="F173" s="216" t="s">
        <v>408</v>
      </c>
      <c r="G173" s="214"/>
      <c r="H173" s="215" t="s">
        <v>1</v>
      </c>
      <c r="I173" s="217"/>
      <c r="J173" s="214"/>
      <c r="K173" s="214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140</v>
      </c>
      <c r="AU173" s="222" t="s">
        <v>90</v>
      </c>
      <c r="AV173" s="14" t="s">
        <v>88</v>
      </c>
      <c r="AW173" s="14" t="s">
        <v>36</v>
      </c>
      <c r="AX173" s="14" t="s">
        <v>80</v>
      </c>
      <c r="AY173" s="222" t="s">
        <v>132</v>
      </c>
    </row>
    <row r="174" spans="1:65" s="2" customFormat="1" ht="37.9" customHeight="1">
      <c r="A174" s="34"/>
      <c r="B174" s="35"/>
      <c r="C174" s="234" t="s">
        <v>171</v>
      </c>
      <c r="D174" s="234" t="s">
        <v>180</v>
      </c>
      <c r="E174" s="235" t="s">
        <v>409</v>
      </c>
      <c r="F174" s="236" t="s">
        <v>410</v>
      </c>
      <c r="G174" s="237" t="s">
        <v>220</v>
      </c>
      <c r="H174" s="238">
        <v>12</v>
      </c>
      <c r="I174" s="239"/>
      <c r="J174" s="240">
        <f>ROUND(I174*H174,2)</f>
        <v>0</v>
      </c>
      <c r="K174" s="241"/>
      <c r="L174" s="242"/>
      <c r="M174" s="243" t="s">
        <v>1</v>
      </c>
      <c r="N174" s="244" t="s">
        <v>45</v>
      </c>
      <c r="O174" s="71"/>
      <c r="P174" s="197">
        <f>O174*H174</f>
        <v>0</v>
      </c>
      <c r="Q174" s="197">
        <v>8.8000000000000005E-3</v>
      </c>
      <c r="R174" s="197">
        <f>Q174*H174</f>
        <v>0.1056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175</v>
      </c>
      <c r="AT174" s="199" t="s">
        <v>180</v>
      </c>
      <c r="AU174" s="199" t="s">
        <v>90</v>
      </c>
      <c r="AY174" s="17" t="s">
        <v>132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88</v>
      </c>
      <c r="BK174" s="200">
        <f>ROUND(I174*H174,2)</f>
        <v>0</v>
      </c>
      <c r="BL174" s="17" t="s">
        <v>138</v>
      </c>
      <c r="BM174" s="199" t="s">
        <v>411</v>
      </c>
    </row>
    <row r="175" spans="1:65" s="13" customFormat="1">
      <c r="B175" s="201"/>
      <c r="C175" s="202"/>
      <c r="D175" s="203" t="s">
        <v>140</v>
      </c>
      <c r="E175" s="204" t="s">
        <v>1</v>
      </c>
      <c r="F175" s="205" t="s">
        <v>412</v>
      </c>
      <c r="G175" s="202"/>
      <c r="H175" s="206">
        <v>12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140</v>
      </c>
      <c r="AU175" s="212" t="s">
        <v>90</v>
      </c>
      <c r="AV175" s="13" t="s">
        <v>90</v>
      </c>
      <c r="AW175" s="13" t="s">
        <v>36</v>
      </c>
      <c r="AX175" s="13" t="s">
        <v>88</v>
      </c>
      <c r="AY175" s="212" t="s">
        <v>132</v>
      </c>
    </row>
    <row r="176" spans="1:65" s="14" customFormat="1">
      <c r="B176" s="213"/>
      <c r="C176" s="214"/>
      <c r="D176" s="203" t="s">
        <v>140</v>
      </c>
      <c r="E176" s="215" t="s">
        <v>1</v>
      </c>
      <c r="F176" s="216" t="s">
        <v>408</v>
      </c>
      <c r="G176" s="214"/>
      <c r="H176" s="215" t="s">
        <v>1</v>
      </c>
      <c r="I176" s="217"/>
      <c r="J176" s="214"/>
      <c r="K176" s="214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140</v>
      </c>
      <c r="AU176" s="222" t="s">
        <v>90</v>
      </c>
      <c r="AV176" s="14" t="s">
        <v>88</v>
      </c>
      <c r="AW176" s="14" t="s">
        <v>36</v>
      </c>
      <c r="AX176" s="14" t="s">
        <v>80</v>
      </c>
      <c r="AY176" s="222" t="s">
        <v>132</v>
      </c>
    </row>
    <row r="177" spans="1:65" s="2" customFormat="1" ht="24.2" customHeight="1">
      <c r="A177" s="34"/>
      <c r="B177" s="35"/>
      <c r="C177" s="187" t="s">
        <v>175</v>
      </c>
      <c r="D177" s="187" t="s">
        <v>134</v>
      </c>
      <c r="E177" s="188" t="s">
        <v>413</v>
      </c>
      <c r="F177" s="189" t="s">
        <v>414</v>
      </c>
      <c r="G177" s="190" t="s">
        <v>213</v>
      </c>
      <c r="H177" s="191">
        <v>37.21</v>
      </c>
      <c r="I177" s="192"/>
      <c r="J177" s="193">
        <f>ROUND(I177*H177,2)</f>
        <v>0</v>
      </c>
      <c r="K177" s="194"/>
      <c r="L177" s="39"/>
      <c r="M177" s="195" t="s">
        <v>1</v>
      </c>
      <c r="N177" s="196" t="s">
        <v>45</v>
      </c>
      <c r="O177" s="71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138</v>
      </c>
      <c r="AT177" s="199" t="s">
        <v>134</v>
      </c>
      <c r="AU177" s="199" t="s">
        <v>90</v>
      </c>
      <c r="AY177" s="17" t="s">
        <v>132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88</v>
      </c>
      <c r="BK177" s="200">
        <f>ROUND(I177*H177,2)</f>
        <v>0</v>
      </c>
      <c r="BL177" s="17" t="s">
        <v>138</v>
      </c>
      <c r="BM177" s="199" t="s">
        <v>415</v>
      </c>
    </row>
    <row r="178" spans="1:65" s="13" customFormat="1">
      <c r="B178" s="201"/>
      <c r="C178" s="202"/>
      <c r="D178" s="203" t="s">
        <v>140</v>
      </c>
      <c r="E178" s="204" t="s">
        <v>1</v>
      </c>
      <c r="F178" s="205" t="s">
        <v>416</v>
      </c>
      <c r="G178" s="202"/>
      <c r="H178" s="206">
        <v>37.21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140</v>
      </c>
      <c r="AU178" s="212" t="s">
        <v>90</v>
      </c>
      <c r="AV178" s="13" t="s">
        <v>90</v>
      </c>
      <c r="AW178" s="13" t="s">
        <v>36</v>
      </c>
      <c r="AX178" s="13" t="s">
        <v>88</v>
      </c>
      <c r="AY178" s="212" t="s">
        <v>132</v>
      </c>
    </row>
    <row r="179" spans="1:65" s="14" customFormat="1">
      <c r="B179" s="213"/>
      <c r="C179" s="214"/>
      <c r="D179" s="203" t="s">
        <v>140</v>
      </c>
      <c r="E179" s="215" t="s">
        <v>1</v>
      </c>
      <c r="F179" s="216" t="s">
        <v>417</v>
      </c>
      <c r="G179" s="214"/>
      <c r="H179" s="215" t="s">
        <v>1</v>
      </c>
      <c r="I179" s="217"/>
      <c r="J179" s="214"/>
      <c r="K179" s="214"/>
      <c r="L179" s="218"/>
      <c r="M179" s="219"/>
      <c r="N179" s="220"/>
      <c r="O179" s="220"/>
      <c r="P179" s="220"/>
      <c r="Q179" s="220"/>
      <c r="R179" s="220"/>
      <c r="S179" s="220"/>
      <c r="T179" s="221"/>
      <c r="AT179" s="222" t="s">
        <v>140</v>
      </c>
      <c r="AU179" s="222" t="s">
        <v>90</v>
      </c>
      <c r="AV179" s="14" t="s">
        <v>88</v>
      </c>
      <c r="AW179" s="14" t="s">
        <v>36</v>
      </c>
      <c r="AX179" s="14" t="s">
        <v>80</v>
      </c>
      <c r="AY179" s="222" t="s">
        <v>132</v>
      </c>
    </row>
    <row r="180" spans="1:65" s="2" customFormat="1" ht="37.9" customHeight="1">
      <c r="A180" s="34"/>
      <c r="B180" s="35"/>
      <c r="C180" s="234" t="s">
        <v>179</v>
      </c>
      <c r="D180" s="234" t="s">
        <v>180</v>
      </c>
      <c r="E180" s="235" t="s">
        <v>418</v>
      </c>
      <c r="F180" s="236" t="s">
        <v>419</v>
      </c>
      <c r="G180" s="237" t="s">
        <v>220</v>
      </c>
      <c r="H180" s="238">
        <v>14</v>
      </c>
      <c r="I180" s="239"/>
      <c r="J180" s="240">
        <f>ROUND(I180*H180,2)</f>
        <v>0</v>
      </c>
      <c r="K180" s="241"/>
      <c r="L180" s="242"/>
      <c r="M180" s="243" t="s">
        <v>1</v>
      </c>
      <c r="N180" s="244" t="s">
        <v>45</v>
      </c>
      <c r="O180" s="71"/>
      <c r="P180" s="197">
        <f>O180*H180</f>
        <v>0</v>
      </c>
      <c r="Q180" s="197">
        <v>1.9099999999999999E-2</v>
      </c>
      <c r="R180" s="197">
        <f>Q180*H180</f>
        <v>0.26739999999999997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175</v>
      </c>
      <c r="AT180" s="199" t="s">
        <v>180</v>
      </c>
      <c r="AU180" s="199" t="s">
        <v>90</v>
      </c>
      <c r="AY180" s="17" t="s">
        <v>132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88</v>
      </c>
      <c r="BK180" s="200">
        <f>ROUND(I180*H180,2)</f>
        <v>0</v>
      </c>
      <c r="BL180" s="17" t="s">
        <v>138</v>
      </c>
      <c r="BM180" s="199" t="s">
        <v>420</v>
      </c>
    </row>
    <row r="181" spans="1:65" s="13" customFormat="1">
      <c r="B181" s="201"/>
      <c r="C181" s="202"/>
      <c r="D181" s="203" t="s">
        <v>140</v>
      </c>
      <c r="E181" s="204" t="s">
        <v>1</v>
      </c>
      <c r="F181" s="205" t="s">
        <v>210</v>
      </c>
      <c r="G181" s="202"/>
      <c r="H181" s="206">
        <v>14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140</v>
      </c>
      <c r="AU181" s="212" t="s">
        <v>90</v>
      </c>
      <c r="AV181" s="13" t="s">
        <v>90</v>
      </c>
      <c r="AW181" s="13" t="s">
        <v>36</v>
      </c>
      <c r="AX181" s="13" t="s">
        <v>88</v>
      </c>
      <c r="AY181" s="212" t="s">
        <v>132</v>
      </c>
    </row>
    <row r="182" spans="1:65" s="14" customFormat="1">
      <c r="B182" s="213"/>
      <c r="C182" s="214"/>
      <c r="D182" s="203" t="s">
        <v>140</v>
      </c>
      <c r="E182" s="215" t="s">
        <v>1</v>
      </c>
      <c r="F182" s="216" t="s">
        <v>417</v>
      </c>
      <c r="G182" s="214"/>
      <c r="H182" s="215" t="s">
        <v>1</v>
      </c>
      <c r="I182" s="217"/>
      <c r="J182" s="214"/>
      <c r="K182" s="214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140</v>
      </c>
      <c r="AU182" s="222" t="s">
        <v>90</v>
      </c>
      <c r="AV182" s="14" t="s">
        <v>88</v>
      </c>
      <c r="AW182" s="14" t="s">
        <v>36</v>
      </c>
      <c r="AX182" s="14" t="s">
        <v>80</v>
      </c>
      <c r="AY182" s="222" t="s">
        <v>132</v>
      </c>
    </row>
    <row r="183" spans="1:65" s="2" customFormat="1" ht="33" customHeight="1">
      <c r="A183" s="34"/>
      <c r="B183" s="35"/>
      <c r="C183" s="187" t="s">
        <v>187</v>
      </c>
      <c r="D183" s="187" t="s">
        <v>134</v>
      </c>
      <c r="E183" s="188" t="s">
        <v>421</v>
      </c>
      <c r="F183" s="189" t="s">
        <v>422</v>
      </c>
      <c r="G183" s="190" t="s">
        <v>220</v>
      </c>
      <c r="H183" s="191">
        <v>1</v>
      </c>
      <c r="I183" s="192"/>
      <c r="J183" s="193">
        <f>ROUND(I183*H183,2)</f>
        <v>0</v>
      </c>
      <c r="K183" s="194"/>
      <c r="L183" s="39"/>
      <c r="M183" s="195" t="s">
        <v>1</v>
      </c>
      <c r="N183" s="196" t="s">
        <v>45</v>
      </c>
      <c r="O183" s="71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138</v>
      </c>
      <c r="AT183" s="199" t="s">
        <v>134</v>
      </c>
      <c r="AU183" s="199" t="s">
        <v>90</v>
      </c>
      <c r="AY183" s="17" t="s">
        <v>132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88</v>
      </c>
      <c r="BK183" s="200">
        <f>ROUND(I183*H183,2)</f>
        <v>0</v>
      </c>
      <c r="BL183" s="17" t="s">
        <v>138</v>
      </c>
      <c r="BM183" s="199" t="s">
        <v>423</v>
      </c>
    </row>
    <row r="184" spans="1:65" s="13" customFormat="1">
      <c r="B184" s="201"/>
      <c r="C184" s="202"/>
      <c r="D184" s="203" t="s">
        <v>140</v>
      </c>
      <c r="E184" s="204" t="s">
        <v>1</v>
      </c>
      <c r="F184" s="205" t="s">
        <v>239</v>
      </c>
      <c r="G184" s="202"/>
      <c r="H184" s="206">
        <v>1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140</v>
      </c>
      <c r="AU184" s="212" t="s">
        <v>90</v>
      </c>
      <c r="AV184" s="13" t="s">
        <v>90</v>
      </c>
      <c r="AW184" s="13" t="s">
        <v>36</v>
      </c>
      <c r="AX184" s="13" t="s">
        <v>88</v>
      </c>
      <c r="AY184" s="212" t="s">
        <v>132</v>
      </c>
    </row>
    <row r="185" spans="1:65" s="14" customFormat="1">
      <c r="B185" s="213"/>
      <c r="C185" s="214"/>
      <c r="D185" s="203" t="s">
        <v>140</v>
      </c>
      <c r="E185" s="215" t="s">
        <v>1</v>
      </c>
      <c r="F185" s="216" t="s">
        <v>424</v>
      </c>
      <c r="G185" s="214"/>
      <c r="H185" s="215" t="s">
        <v>1</v>
      </c>
      <c r="I185" s="217"/>
      <c r="J185" s="214"/>
      <c r="K185" s="214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140</v>
      </c>
      <c r="AU185" s="222" t="s">
        <v>90</v>
      </c>
      <c r="AV185" s="14" t="s">
        <v>88</v>
      </c>
      <c r="AW185" s="14" t="s">
        <v>36</v>
      </c>
      <c r="AX185" s="14" t="s">
        <v>80</v>
      </c>
      <c r="AY185" s="222" t="s">
        <v>132</v>
      </c>
    </row>
    <row r="186" spans="1:65" s="2" customFormat="1" ht="24.2" customHeight="1">
      <c r="A186" s="34"/>
      <c r="B186" s="35"/>
      <c r="C186" s="234" t="s">
        <v>194</v>
      </c>
      <c r="D186" s="234" t="s">
        <v>180</v>
      </c>
      <c r="E186" s="235" t="s">
        <v>425</v>
      </c>
      <c r="F186" s="236" t="s">
        <v>426</v>
      </c>
      <c r="G186" s="237" t="s">
        <v>220</v>
      </c>
      <c r="H186" s="238">
        <v>1</v>
      </c>
      <c r="I186" s="239"/>
      <c r="J186" s="240">
        <f>ROUND(I186*H186,2)</f>
        <v>0</v>
      </c>
      <c r="K186" s="241"/>
      <c r="L186" s="242"/>
      <c r="M186" s="243" t="s">
        <v>1</v>
      </c>
      <c r="N186" s="244" t="s">
        <v>45</v>
      </c>
      <c r="O186" s="71"/>
      <c r="P186" s="197">
        <f>O186*H186</f>
        <v>0</v>
      </c>
      <c r="Q186" s="197">
        <v>4.5659999999999999E-2</v>
      </c>
      <c r="R186" s="197">
        <f>Q186*H186</f>
        <v>4.5659999999999999E-2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175</v>
      </c>
      <c r="AT186" s="199" t="s">
        <v>180</v>
      </c>
      <c r="AU186" s="199" t="s">
        <v>90</v>
      </c>
      <c r="AY186" s="17" t="s">
        <v>132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88</v>
      </c>
      <c r="BK186" s="200">
        <f>ROUND(I186*H186,2)</f>
        <v>0</v>
      </c>
      <c r="BL186" s="17" t="s">
        <v>138</v>
      </c>
      <c r="BM186" s="199" t="s">
        <v>427</v>
      </c>
    </row>
    <row r="187" spans="1:65" s="2" customFormat="1" ht="24.2" customHeight="1">
      <c r="A187" s="34"/>
      <c r="B187" s="35"/>
      <c r="C187" s="187" t="s">
        <v>8</v>
      </c>
      <c r="D187" s="187" t="s">
        <v>134</v>
      </c>
      <c r="E187" s="188" t="s">
        <v>428</v>
      </c>
      <c r="F187" s="189" t="s">
        <v>429</v>
      </c>
      <c r="G187" s="190" t="s">
        <v>220</v>
      </c>
      <c r="H187" s="191">
        <v>1</v>
      </c>
      <c r="I187" s="192"/>
      <c r="J187" s="193">
        <f>ROUND(I187*H187,2)</f>
        <v>0</v>
      </c>
      <c r="K187" s="194"/>
      <c r="L187" s="39"/>
      <c r="M187" s="195" t="s">
        <v>1</v>
      </c>
      <c r="N187" s="196" t="s">
        <v>45</v>
      </c>
      <c r="O187" s="71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138</v>
      </c>
      <c r="AT187" s="199" t="s">
        <v>134</v>
      </c>
      <c r="AU187" s="199" t="s">
        <v>90</v>
      </c>
      <c r="AY187" s="17" t="s">
        <v>132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7" t="s">
        <v>88</v>
      </c>
      <c r="BK187" s="200">
        <f>ROUND(I187*H187,2)</f>
        <v>0</v>
      </c>
      <c r="BL187" s="17" t="s">
        <v>138</v>
      </c>
      <c r="BM187" s="199" t="s">
        <v>430</v>
      </c>
    </row>
    <row r="188" spans="1:65" s="13" customFormat="1">
      <c r="B188" s="201"/>
      <c r="C188" s="202"/>
      <c r="D188" s="203" t="s">
        <v>140</v>
      </c>
      <c r="E188" s="204" t="s">
        <v>1</v>
      </c>
      <c r="F188" s="205" t="s">
        <v>239</v>
      </c>
      <c r="G188" s="202"/>
      <c r="H188" s="206">
        <v>1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140</v>
      </c>
      <c r="AU188" s="212" t="s">
        <v>90</v>
      </c>
      <c r="AV188" s="13" t="s">
        <v>90</v>
      </c>
      <c r="AW188" s="13" t="s">
        <v>36</v>
      </c>
      <c r="AX188" s="13" t="s">
        <v>88</v>
      </c>
      <c r="AY188" s="212" t="s">
        <v>132</v>
      </c>
    </row>
    <row r="189" spans="1:65" s="14" customFormat="1">
      <c r="B189" s="213"/>
      <c r="C189" s="214"/>
      <c r="D189" s="203" t="s">
        <v>140</v>
      </c>
      <c r="E189" s="215" t="s">
        <v>1</v>
      </c>
      <c r="F189" s="216" t="s">
        <v>424</v>
      </c>
      <c r="G189" s="214"/>
      <c r="H189" s="215" t="s">
        <v>1</v>
      </c>
      <c r="I189" s="217"/>
      <c r="J189" s="214"/>
      <c r="K189" s="214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140</v>
      </c>
      <c r="AU189" s="222" t="s">
        <v>90</v>
      </c>
      <c r="AV189" s="14" t="s">
        <v>88</v>
      </c>
      <c r="AW189" s="14" t="s">
        <v>36</v>
      </c>
      <c r="AX189" s="14" t="s">
        <v>80</v>
      </c>
      <c r="AY189" s="222" t="s">
        <v>132</v>
      </c>
    </row>
    <row r="190" spans="1:65" s="2" customFormat="1" ht="24.2" customHeight="1">
      <c r="A190" s="34"/>
      <c r="B190" s="35"/>
      <c r="C190" s="234" t="s">
        <v>204</v>
      </c>
      <c r="D190" s="234" t="s">
        <v>180</v>
      </c>
      <c r="E190" s="235" t="s">
        <v>431</v>
      </c>
      <c r="F190" s="236" t="s">
        <v>432</v>
      </c>
      <c r="G190" s="237" t="s">
        <v>220</v>
      </c>
      <c r="H190" s="238">
        <v>1</v>
      </c>
      <c r="I190" s="239"/>
      <c r="J190" s="240">
        <f>ROUND(I190*H190,2)</f>
        <v>0</v>
      </c>
      <c r="K190" s="241"/>
      <c r="L190" s="242"/>
      <c r="M190" s="243" t="s">
        <v>1</v>
      </c>
      <c r="N190" s="244" t="s">
        <v>45</v>
      </c>
      <c r="O190" s="71"/>
      <c r="P190" s="197">
        <f>O190*H190</f>
        <v>0</v>
      </c>
      <c r="Q190" s="197">
        <v>9.9220000000000003E-2</v>
      </c>
      <c r="R190" s="197">
        <f>Q190*H190</f>
        <v>9.9220000000000003E-2</v>
      </c>
      <c r="S190" s="197">
        <v>0</v>
      </c>
      <c r="T190" s="19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175</v>
      </c>
      <c r="AT190" s="199" t="s">
        <v>180</v>
      </c>
      <c r="AU190" s="199" t="s">
        <v>90</v>
      </c>
      <c r="AY190" s="17" t="s">
        <v>132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7" t="s">
        <v>88</v>
      </c>
      <c r="BK190" s="200">
        <f>ROUND(I190*H190,2)</f>
        <v>0</v>
      </c>
      <c r="BL190" s="17" t="s">
        <v>138</v>
      </c>
      <c r="BM190" s="199" t="s">
        <v>433</v>
      </c>
    </row>
    <row r="191" spans="1:65" s="2" customFormat="1" ht="24.2" customHeight="1">
      <c r="A191" s="34"/>
      <c r="B191" s="35"/>
      <c r="C191" s="187" t="s">
        <v>210</v>
      </c>
      <c r="D191" s="187" t="s">
        <v>134</v>
      </c>
      <c r="E191" s="188" t="s">
        <v>434</v>
      </c>
      <c r="F191" s="189" t="s">
        <v>435</v>
      </c>
      <c r="G191" s="190" t="s">
        <v>213</v>
      </c>
      <c r="H191" s="191">
        <v>37.21</v>
      </c>
      <c r="I191" s="192"/>
      <c r="J191" s="193">
        <f>ROUND(I191*H191,2)</f>
        <v>0</v>
      </c>
      <c r="K191" s="194"/>
      <c r="L191" s="39"/>
      <c r="M191" s="195" t="s">
        <v>1</v>
      </c>
      <c r="N191" s="196" t="s">
        <v>45</v>
      </c>
      <c r="O191" s="71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138</v>
      </c>
      <c r="AT191" s="199" t="s">
        <v>134</v>
      </c>
      <c r="AU191" s="199" t="s">
        <v>90</v>
      </c>
      <c r="AY191" s="17" t="s">
        <v>132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88</v>
      </c>
      <c r="BK191" s="200">
        <f>ROUND(I191*H191,2)</f>
        <v>0</v>
      </c>
      <c r="BL191" s="17" t="s">
        <v>138</v>
      </c>
      <c r="BM191" s="199" t="s">
        <v>436</v>
      </c>
    </row>
    <row r="192" spans="1:65" s="13" customFormat="1">
      <c r="B192" s="201"/>
      <c r="C192" s="202"/>
      <c r="D192" s="203" t="s">
        <v>140</v>
      </c>
      <c r="E192" s="204" t="s">
        <v>1</v>
      </c>
      <c r="F192" s="205" t="s">
        <v>416</v>
      </c>
      <c r="G192" s="202"/>
      <c r="H192" s="206">
        <v>37.21</v>
      </c>
      <c r="I192" s="207"/>
      <c r="J192" s="202"/>
      <c r="K192" s="202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140</v>
      </c>
      <c r="AU192" s="212" t="s">
        <v>90</v>
      </c>
      <c r="AV192" s="13" t="s">
        <v>90</v>
      </c>
      <c r="AW192" s="13" t="s">
        <v>36</v>
      </c>
      <c r="AX192" s="13" t="s">
        <v>88</v>
      </c>
      <c r="AY192" s="212" t="s">
        <v>132</v>
      </c>
    </row>
    <row r="193" spans="1:65" s="14" customFormat="1">
      <c r="B193" s="213"/>
      <c r="C193" s="214"/>
      <c r="D193" s="203" t="s">
        <v>140</v>
      </c>
      <c r="E193" s="215" t="s">
        <v>1</v>
      </c>
      <c r="F193" s="216" t="s">
        <v>437</v>
      </c>
      <c r="G193" s="214"/>
      <c r="H193" s="215" t="s">
        <v>1</v>
      </c>
      <c r="I193" s="217"/>
      <c r="J193" s="214"/>
      <c r="K193" s="214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140</v>
      </c>
      <c r="AU193" s="222" t="s">
        <v>90</v>
      </c>
      <c r="AV193" s="14" t="s">
        <v>88</v>
      </c>
      <c r="AW193" s="14" t="s">
        <v>36</v>
      </c>
      <c r="AX193" s="14" t="s">
        <v>80</v>
      </c>
      <c r="AY193" s="222" t="s">
        <v>132</v>
      </c>
    </row>
    <row r="194" spans="1:65" s="2" customFormat="1" ht="16.5" customHeight="1">
      <c r="A194" s="34"/>
      <c r="B194" s="35"/>
      <c r="C194" s="234" t="s">
        <v>217</v>
      </c>
      <c r="D194" s="234" t="s">
        <v>180</v>
      </c>
      <c r="E194" s="235" t="s">
        <v>438</v>
      </c>
      <c r="F194" s="236" t="s">
        <v>439</v>
      </c>
      <c r="G194" s="237" t="s">
        <v>137</v>
      </c>
      <c r="H194" s="238">
        <v>80.001999999999995</v>
      </c>
      <c r="I194" s="239"/>
      <c r="J194" s="240">
        <f>ROUND(I194*H194,2)</f>
        <v>0</v>
      </c>
      <c r="K194" s="241"/>
      <c r="L194" s="242"/>
      <c r="M194" s="243" t="s">
        <v>1</v>
      </c>
      <c r="N194" s="244" t="s">
        <v>45</v>
      </c>
      <c r="O194" s="71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175</v>
      </c>
      <c r="AT194" s="199" t="s">
        <v>180</v>
      </c>
      <c r="AU194" s="199" t="s">
        <v>90</v>
      </c>
      <c r="AY194" s="17" t="s">
        <v>132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88</v>
      </c>
      <c r="BK194" s="200">
        <f>ROUND(I194*H194,2)</f>
        <v>0</v>
      </c>
      <c r="BL194" s="17" t="s">
        <v>138</v>
      </c>
      <c r="BM194" s="199" t="s">
        <v>440</v>
      </c>
    </row>
    <row r="195" spans="1:65" s="13" customFormat="1">
      <c r="B195" s="201"/>
      <c r="C195" s="202"/>
      <c r="D195" s="203" t="s">
        <v>140</v>
      </c>
      <c r="E195" s="204" t="s">
        <v>1</v>
      </c>
      <c r="F195" s="205" t="s">
        <v>441</v>
      </c>
      <c r="G195" s="202"/>
      <c r="H195" s="206">
        <v>80.001999999999995</v>
      </c>
      <c r="I195" s="207"/>
      <c r="J195" s="202"/>
      <c r="K195" s="202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140</v>
      </c>
      <c r="AU195" s="212" t="s">
        <v>90</v>
      </c>
      <c r="AV195" s="13" t="s">
        <v>90</v>
      </c>
      <c r="AW195" s="13" t="s">
        <v>36</v>
      </c>
      <c r="AX195" s="13" t="s">
        <v>88</v>
      </c>
      <c r="AY195" s="212" t="s">
        <v>132</v>
      </c>
    </row>
    <row r="196" spans="1:65" s="14" customFormat="1">
      <c r="B196" s="213"/>
      <c r="C196" s="214"/>
      <c r="D196" s="203" t="s">
        <v>140</v>
      </c>
      <c r="E196" s="215" t="s">
        <v>1</v>
      </c>
      <c r="F196" s="216" t="s">
        <v>437</v>
      </c>
      <c r="G196" s="214"/>
      <c r="H196" s="215" t="s">
        <v>1</v>
      </c>
      <c r="I196" s="217"/>
      <c r="J196" s="214"/>
      <c r="K196" s="214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140</v>
      </c>
      <c r="AU196" s="222" t="s">
        <v>90</v>
      </c>
      <c r="AV196" s="14" t="s">
        <v>88</v>
      </c>
      <c r="AW196" s="14" t="s">
        <v>36</v>
      </c>
      <c r="AX196" s="14" t="s">
        <v>80</v>
      </c>
      <c r="AY196" s="222" t="s">
        <v>132</v>
      </c>
    </row>
    <row r="197" spans="1:65" s="12" customFormat="1" ht="22.9" customHeight="1">
      <c r="B197" s="171"/>
      <c r="C197" s="172"/>
      <c r="D197" s="173" t="s">
        <v>79</v>
      </c>
      <c r="E197" s="185" t="s">
        <v>165</v>
      </c>
      <c r="F197" s="185" t="s">
        <v>193</v>
      </c>
      <c r="G197" s="172"/>
      <c r="H197" s="172"/>
      <c r="I197" s="175"/>
      <c r="J197" s="186">
        <f>BK197</f>
        <v>0</v>
      </c>
      <c r="K197" s="172"/>
      <c r="L197" s="177"/>
      <c r="M197" s="178"/>
      <c r="N197" s="179"/>
      <c r="O197" s="179"/>
      <c r="P197" s="180">
        <f>SUM(P198:P217)</f>
        <v>0</v>
      </c>
      <c r="Q197" s="179"/>
      <c r="R197" s="180">
        <f>SUM(R198:R217)</f>
        <v>5.6883679999999992E-2</v>
      </c>
      <c r="S197" s="179"/>
      <c r="T197" s="181">
        <f>SUM(T198:T217)</f>
        <v>0</v>
      </c>
      <c r="AR197" s="182" t="s">
        <v>88</v>
      </c>
      <c r="AT197" s="183" t="s">
        <v>79</v>
      </c>
      <c r="AU197" s="183" t="s">
        <v>88</v>
      </c>
      <c r="AY197" s="182" t="s">
        <v>132</v>
      </c>
      <c r="BK197" s="184">
        <f>SUM(BK198:BK217)</f>
        <v>0</v>
      </c>
    </row>
    <row r="198" spans="1:65" s="2" customFormat="1" ht="24.2" customHeight="1">
      <c r="A198" s="34"/>
      <c r="B198" s="35"/>
      <c r="C198" s="187" t="s">
        <v>224</v>
      </c>
      <c r="D198" s="187" t="s">
        <v>134</v>
      </c>
      <c r="E198" s="188" t="s">
        <v>442</v>
      </c>
      <c r="F198" s="189" t="s">
        <v>443</v>
      </c>
      <c r="G198" s="190" t="s">
        <v>183</v>
      </c>
      <c r="H198" s="191">
        <v>386.36700000000002</v>
      </c>
      <c r="I198" s="192"/>
      <c r="J198" s="193">
        <f>ROUND(I198*H198,2)</f>
        <v>0</v>
      </c>
      <c r="K198" s="194"/>
      <c r="L198" s="39"/>
      <c r="M198" s="195" t="s">
        <v>1</v>
      </c>
      <c r="N198" s="196" t="s">
        <v>45</v>
      </c>
      <c r="O198" s="71"/>
      <c r="P198" s="197">
        <f>O198*H198</f>
        <v>0</v>
      </c>
      <c r="Q198" s="197">
        <v>1.3999999999999999E-4</v>
      </c>
      <c r="R198" s="197">
        <f>Q198*H198</f>
        <v>5.4091379999999994E-2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138</v>
      </c>
      <c r="AT198" s="199" t="s">
        <v>134</v>
      </c>
      <c r="AU198" s="199" t="s">
        <v>90</v>
      </c>
      <c r="AY198" s="17" t="s">
        <v>132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88</v>
      </c>
      <c r="BK198" s="200">
        <f>ROUND(I198*H198,2)</f>
        <v>0</v>
      </c>
      <c r="BL198" s="17" t="s">
        <v>138</v>
      </c>
      <c r="BM198" s="199" t="s">
        <v>444</v>
      </c>
    </row>
    <row r="199" spans="1:65" s="13" customFormat="1">
      <c r="B199" s="201"/>
      <c r="C199" s="202"/>
      <c r="D199" s="203" t="s">
        <v>140</v>
      </c>
      <c r="E199" s="204" t="s">
        <v>1</v>
      </c>
      <c r="F199" s="205" t="s">
        <v>445</v>
      </c>
      <c r="G199" s="202"/>
      <c r="H199" s="206">
        <v>306.81</v>
      </c>
      <c r="I199" s="207"/>
      <c r="J199" s="202"/>
      <c r="K199" s="202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140</v>
      </c>
      <c r="AU199" s="212" t="s">
        <v>90</v>
      </c>
      <c r="AV199" s="13" t="s">
        <v>90</v>
      </c>
      <c r="AW199" s="13" t="s">
        <v>36</v>
      </c>
      <c r="AX199" s="13" t="s">
        <v>80</v>
      </c>
      <c r="AY199" s="212" t="s">
        <v>132</v>
      </c>
    </row>
    <row r="200" spans="1:65" s="14" customFormat="1">
      <c r="B200" s="213"/>
      <c r="C200" s="214"/>
      <c r="D200" s="203" t="s">
        <v>140</v>
      </c>
      <c r="E200" s="215" t="s">
        <v>1</v>
      </c>
      <c r="F200" s="216" t="s">
        <v>392</v>
      </c>
      <c r="G200" s="214"/>
      <c r="H200" s="215" t="s">
        <v>1</v>
      </c>
      <c r="I200" s="217"/>
      <c r="J200" s="214"/>
      <c r="K200" s="214"/>
      <c r="L200" s="218"/>
      <c r="M200" s="219"/>
      <c r="N200" s="220"/>
      <c r="O200" s="220"/>
      <c r="P200" s="220"/>
      <c r="Q200" s="220"/>
      <c r="R200" s="220"/>
      <c r="S200" s="220"/>
      <c r="T200" s="221"/>
      <c r="AT200" s="222" t="s">
        <v>140</v>
      </c>
      <c r="AU200" s="222" t="s">
        <v>90</v>
      </c>
      <c r="AV200" s="14" t="s">
        <v>88</v>
      </c>
      <c r="AW200" s="14" t="s">
        <v>36</v>
      </c>
      <c r="AX200" s="14" t="s">
        <v>80</v>
      </c>
      <c r="AY200" s="222" t="s">
        <v>132</v>
      </c>
    </row>
    <row r="201" spans="1:65" s="13" customFormat="1">
      <c r="B201" s="201"/>
      <c r="C201" s="202"/>
      <c r="D201" s="203" t="s">
        <v>140</v>
      </c>
      <c r="E201" s="204" t="s">
        <v>1</v>
      </c>
      <c r="F201" s="205" t="s">
        <v>446</v>
      </c>
      <c r="G201" s="202"/>
      <c r="H201" s="206">
        <v>47.335999999999999</v>
      </c>
      <c r="I201" s="207"/>
      <c r="J201" s="202"/>
      <c r="K201" s="202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140</v>
      </c>
      <c r="AU201" s="212" t="s">
        <v>90</v>
      </c>
      <c r="AV201" s="13" t="s">
        <v>90</v>
      </c>
      <c r="AW201" s="13" t="s">
        <v>36</v>
      </c>
      <c r="AX201" s="13" t="s">
        <v>80</v>
      </c>
      <c r="AY201" s="212" t="s">
        <v>132</v>
      </c>
    </row>
    <row r="202" spans="1:65" s="14" customFormat="1">
      <c r="B202" s="213"/>
      <c r="C202" s="214"/>
      <c r="D202" s="203" t="s">
        <v>140</v>
      </c>
      <c r="E202" s="215" t="s">
        <v>1</v>
      </c>
      <c r="F202" s="216" t="s">
        <v>394</v>
      </c>
      <c r="G202" s="214"/>
      <c r="H202" s="215" t="s">
        <v>1</v>
      </c>
      <c r="I202" s="217"/>
      <c r="J202" s="214"/>
      <c r="K202" s="214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140</v>
      </c>
      <c r="AU202" s="222" t="s">
        <v>90</v>
      </c>
      <c r="AV202" s="14" t="s">
        <v>88</v>
      </c>
      <c r="AW202" s="14" t="s">
        <v>36</v>
      </c>
      <c r="AX202" s="14" t="s">
        <v>80</v>
      </c>
      <c r="AY202" s="222" t="s">
        <v>132</v>
      </c>
    </row>
    <row r="203" spans="1:65" s="13" customFormat="1">
      <c r="B203" s="201"/>
      <c r="C203" s="202"/>
      <c r="D203" s="203" t="s">
        <v>140</v>
      </c>
      <c r="E203" s="204" t="s">
        <v>1</v>
      </c>
      <c r="F203" s="205" t="s">
        <v>447</v>
      </c>
      <c r="G203" s="202"/>
      <c r="H203" s="206">
        <v>32.215000000000003</v>
      </c>
      <c r="I203" s="207"/>
      <c r="J203" s="202"/>
      <c r="K203" s="202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140</v>
      </c>
      <c r="AU203" s="212" t="s">
        <v>90</v>
      </c>
      <c r="AV203" s="13" t="s">
        <v>90</v>
      </c>
      <c r="AW203" s="13" t="s">
        <v>36</v>
      </c>
      <c r="AX203" s="13" t="s">
        <v>80</v>
      </c>
      <c r="AY203" s="212" t="s">
        <v>132</v>
      </c>
    </row>
    <row r="204" spans="1:65" s="14" customFormat="1" ht="22.5">
      <c r="B204" s="213"/>
      <c r="C204" s="214"/>
      <c r="D204" s="203" t="s">
        <v>140</v>
      </c>
      <c r="E204" s="215" t="s">
        <v>1</v>
      </c>
      <c r="F204" s="216" t="s">
        <v>396</v>
      </c>
      <c r="G204" s="214"/>
      <c r="H204" s="215" t="s">
        <v>1</v>
      </c>
      <c r="I204" s="217"/>
      <c r="J204" s="214"/>
      <c r="K204" s="214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140</v>
      </c>
      <c r="AU204" s="222" t="s">
        <v>90</v>
      </c>
      <c r="AV204" s="14" t="s">
        <v>88</v>
      </c>
      <c r="AW204" s="14" t="s">
        <v>36</v>
      </c>
      <c r="AX204" s="14" t="s">
        <v>80</v>
      </c>
      <c r="AY204" s="222" t="s">
        <v>132</v>
      </c>
    </row>
    <row r="205" spans="1:65" s="13" customFormat="1">
      <c r="B205" s="201"/>
      <c r="C205" s="202"/>
      <c r="D205" s="203" t="s">
        <v>140</v>
      </c>
      <c r="E205" s="204" t="s">
        <v>1</v>
      </c>
      <c r="F205" s="205" t="s">
        <v>401</v>
      </c>
      <c r="G205" s="202"/>
      <c r="H205" s="206">
        <v>6.0000000000000001E-3</v>
      </c>
      <c r="I205" s="207"/>
      <c r="J205" s="202"/>
      <c r="K205" s="202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140</v>
      </c>
      <c r="AU205" s="212" t="s">
        <v>90</v>
      </c>
      <c r="AV205" s="13" t="s">
        <v>90</v>
      </c>
      <c r="AW205" s="13" t="s">
        <v>36</v>
      </c>
      <c r="AX205" s="13" t="s">
        <v>80</v>
      </c>
      <c r="AY205" s="212" t="s">
        <v>132</v>
      </c>
    </row>
    <row r="206" spans="1:65" s="14" customFormat="1" ht="22.5">
      <c r="B206" s="213"/>
      <c r="C206" s="214"/>
      <c r="D206" s="203" t="s">
        <v>140</v>
      </c>
      <c r="E206" s="215" t="s">
        <v>1</v>
      </c>
      <c r="F206" s="216" t="s">
        <v>402</v>
      </c>
      <c r="G206" s="214"/>
      <c r="H206" s="215" t="s">
        <v>1</v>
      </c>
      <c r="I206" s="217"/>
      <c r="J206" s="214"/>
      <c r="K206" s="214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140</v>
      </c>
      <c r="AU206" s="222" t="s">
        <v>90</v>
      </c>
      <c r="AV206" s="14" t="s">
        <v>88</v>
      </c>
      <c r="AW206" s="14" t="s">
        <v>36</v>
      </c>
      <c r="AX206" s="14" t="s">
        <v>80</v>
      </c>
      <c r="AY206" s="222" t="s">
        <v>132</v>
      </c>
    </row>
    <row r="207" spans="1:65" s="15" customFormat="1">
      <c r="B207" s="223"/>
      <c r="C207" s="224"/>
      <c r="D207" s="203" t="s">
        <v>140</v>
      </c>
      <c r="E207" s="225" t="s">
        <v>1</v>
      </c>
      <c r="F207" s="226" t="s">
        <v>150</v>
      </c>
      <c r="G207" s="224"/>
      <c r="H207" s="227">
        <v>386.36699999999996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AT207" s="233" t="s">
        <v>140</v>
      </c>
      <c r="AU207" s="233" t="s">
        <v>90</v>
      </c>
      <c r="AV207" s="15" t="s">
        <v>138</v>
      </c>
      <c r="AW207" s="15" t="s">
        <v>36</v>
      </c>
      <c r="AX207" s="15" t="s">
        <v>88</v>
      </c>
      <c r="AY207" s="233" t="s">
        <v>132</v>
      </c>
    </row>
    <row r="208" spans="1:65" s="2" customFormat="1" ht="24.2" customHeight="1">
      <c r="A208" s="34"/>
      <c r="B208" s="35"/>
      <c r="C208" s="187" t="s">
        <v>230</v>
      </c>
      <c r="D208" s="187" t="s">
        <v>134</v>
      </c>
      <c r="E208" s="188" t="s">
        <v>448</v>
      </c>
      <c r="F208" s="189" t="s">
        <v>449</v>
      </c>
      <c r="G208" s="190" t="s">
        <v>137</v>
      </c>
      <c r="H208" s="191">
        <v>19.945</v>
      </c>
      <c r="I208" s="192"/>
      <c r="J208" s="193">
        <f>ROUND(I208*H208,2)</f>
        <v>0</v>
      </c>
      <c r="K208" s="194"/>
      <c r="L208" s="39"/>
      <c r="M208" s="195" t="s">
        <v>1</v>
      </c>
      <c r="N208" s="196" t="s">
        <v>45</v>
      </c>
      <c r="O208" s="71"/>
      <c r="P208" s="197">
        <f>O208*H208</f>
        <v>0</v>
      </c>
      <c r="Q208" s="197">
        <v>1.3999999999999999E-4</v>
      </c>
      <c r="R208" s="197">
        <f>Q208*H208</f>
        <v>2.7922999999999997E-3</v>
      </c>
      <c r="S208" s="197">
        <v>0</v>
      </c>
      <c r="T208" s="19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138</v>
      </c>
      <c r="AT208" s="199" t="s">
        <v>134</v>
      </c>
      <c r="AU208" s="199" t="s">
        <v>90</v>
      </c>
      <c r="AY208" s="17" t="s">
        <v>132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88</v>
      </c>
      <c r="BK208" s="200">
        <f>ROUND(I208*H208,2)</f>
        <v>0</v>
      </c>
      <c r="BL208" s="17" t="s">
        <v>138</v>
      </c>
      <c r="BM208" s="199" t="s">
        <v>450</v>
      </c>
    </row>
    <row r="209" spans="1:65" s="13" customFormat="1">
      <c r="B209" s="201"/>
      <c r="C209" s="202"/>
      <c r="D209" s="203" t="s">
        <v>140</v>
      </c>
      <c r="E209" s="204" t="s">
        <v>1</v>
      </c>
      <c r="F209" s="205" t="s">
        <v>451</v>
      </c>
      <c r="G209" s="202"/>
      <c r="H209" s="206">
        <v>16</v>
      </c>
      <c r="I209" s="207"/>
      <c r="J209" s="202"/>
      <c r="K209" s="202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140</v>
      </c>
      <c r="AU209" s="212" t="s">
        <v>90</v>
      </c>
      <c r="AV209" s="13" t="s">
        <v>90</v>
      </c>
      <c r="AW209" s="13" t="s">
        <v>36</v>
      </c>
      <c r="AX209" s="13" t="s">
        <v>80</v>
      </c>
      <c r="AY209" s="212" t="s">
        <v>132</v>
      </c>
    </row>
    <row r="210" spans="1:65" s="14" customFormat="1">
      <c r="B210" s="213"/>
      <c r="C210" s="214"/>
      <c r="D210" s="203" t="s">
        <v>140</v>
      </c>
      <c r="E210" s="215" t="s">
        <v>1</v>
      </c>
      <c r="F210" s="216" t="s">
        <v>392</v>
      </c>
      <c r="G210" s="214"/>
      <c r="H210" s="215" t="s">
        <v>1</v>
      </c>
      <c r="I210" s="217"/>
      <c r="J210" s="214"/>
      <c r="K210" s="214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140</v>
      </c>
      <c r="AU210" s="222" t="s">
        <v>90</v>
      </c>
      <c r="AV210" s="14" t="s">
        <v>88</v>
      </c>
      <c r="AW210" s="14" t="s">
        <v>36</v>
      </c>
      <c r="AX210" s="14" t="s">
        <v>80</v>
      </c>
      <c r="AY210" s="222" t="s">
        <v>132</v>
      </c>
    </row>
    <row r="211" spans="1:65" s="13" customFormat="1">
      <c r="B211" s="201"/>
      <c r="C211" s="202"/>
      <c r="D211" s="203" t="s">
        <v>140</v>
      </c>
      <c r="E211" s="204" t="s">
        <v>1</v>
      </c>
      <c r="F211" s="205" t="s">
        <v>452</v>
      </c>
      <c r="G211" s="202"/>
      <c r="H211" s="206">
        <v>2.16</v>
      </c>
      <c r="I211" s="207"/>
      <c r="J211" s="202"/>
      <c r="K211" s="202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140</v>
      </c>
      <c r="AU211" s="212" t="s">
        <v>90</v>
      </c>
      <c r="AV211" s="13" t="s">
        <v>90</v>
      </c>
      <c r="AW211" s="13" t="s">
        <v>36</v>
      </c>
      <c r="AX211" s="13" t="s">
        <v>80</v>
      </c>
      <c r="AY211" s="212" t="s">
        <v>132</v>
      </c>
    </row>
    <row r="212" spans="1:65" s="14" customFormat="1">
      <c r="B212" s="213"/>
      <c r="C212" s="214"/>
      <c r="D212" s="203" t="s">
        <v>140</v>
      </c>
      <c r="E212" s="215" t="s">
        <v>1</v>
      </c>
      <c r="F212" s="216" t="s">
        <v>394</v>
      </c>
      <c r="G212" s="214"/>
      <c r="H212" s="215" t="s">
        <v>1</v>
      </c>
      <c r="I212" s="217"/>
      <c r="J212" s="214"/>
      <c r="K212" s="214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140</v>
      </c>
      <c r="AU212" s="222" t="s">
        <v>90</v>
      </c>
      <c r="AV212" s="14" t="s">
        <v>88</v>
      </c>
      <c r="AW212" s="14" t="s">
        <v>36</v>
      </c>
      <c r="AX212" s="14" t="s">
        <v>80</v>
      </c>
      <c r="AY212" s="222" t="s">
        <v>132</v>
      </c>
    </row>
    <row r="213" spans="1:65" s="13" customFormat="1">
      <c r="B213" s="201"/>
      <c r="C213" s="202"/>
      <c r="D213" s="203" t="s">
        <v>140</v>
      </c>
      <c r="E213" s="204" t="s">
        <v>1</v>
      </c>
      <c r="F213" s="205" t="s">
        <v>453</v>
      </c>
      <c r="G213" s="202"/>
      <c r="H213" s="206">
        <v>1.47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140</v>
      </c>
      <c r="AU213" s="212" t="s">
        <v>90</v>
      </c>
      <c r="AV213" s="13" t="s">
        <v>90</v>
      </c>
      <c r="AW213" s="13" t="s">
        <v>36</v>
      </c>
      <c r="AX213" s="13" t="s">
        <v>80</v>
      </c>
      <c r="AY213" s="212" t="s">
        <v>132</v>
      </c>
    </row>
    <row r="214" spans="1:65" s="14" customFormat="1" ht="22.5">
      <c r="B214" s="213"/>
      <c r="C214" s="214"/>
      <c r="D214" s="203" t="s">
        <v>140</v>
      </c>
      <c r="E214" s="215" t="s">
        <v>1</v>
      </c>
      <c r="F214" s="216" t="s">
        <v>396</v>
      </c>
      <c r="G214" s="214"/>
      <c r="H214" s="215" t="s">
        <v>1</v>
      </c>
      <c r="I214" s="217"/>
      <c r="J214" s="214"/>
      <c r="K214" s="214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140</v>
      </c>
      <c r="AU214" s="222" t="s">
        <v>90</v>
      </c>
      <c r="AV214" s="14" t="s">
        <v>88</v>
      </c>
      <c r="AW214" s="14" t="s">
        <v>36</v>
      </c>
      <c r="AX214" s="14" t="s">
        <v>80</v>
      </c>
      <c r="AY214" s="222" t="s">
        <v>132</v>
      </c>
    </row>
    <row r="215" spans="1:65" s="13" customFormat="1">
      <c r="B215" s="201"/>
      <c r="C215" s="202"/>
      <c r="D215" s="203" t="s">
        <v>140</v>
      </c>
      <c r="E215" s="204" t="s">
        <v>1</v>
      </c>
      <c r="F215" s="205" t="s">
        <v>454</v>
      </c>
      <c r="G215" s="202"/>
      <c r="H215" s="206">
        <v>0.315</v>
      </c>
      <c r="I215" s="207"/>
      <c r="J215" s="202"/>
      <c r="K215" s="202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140</v>
      </c>
      <c r="AU215" s="212" t="s">
        <v>90</v>
      </c>
      <c r="AV215" s="13" t="s">
        <v>90</v>
      </c>
      <c r="AW215" s="13" t="s">
        <v>36</v>
      </c>
      <c r="AX215" s="13" t="s">
        <v>80</v>
      </c>
      <c r="AY215" s="212" t="s">
        <v>132</v>
      </c>
    </row>
    <row r="216" spans="1:65" s="14" customFormat="1" ht="22.5">
      <c r="B216" s="213"/>
      <c r="C216" s="214"/>
      <c r="D216" s="203" t="s">
        <v>140</v>
      </c>
      <c r="E216" s="215" t="s">
        <v>1</v>
      </c>
      <c r="F216" s="216" t="s">
        <v>402</v>
      </c>
      <c r="G216" s="214"/>
      <c r="H216" s="215" t="s">
        <v>1</v>
      </c>
      <c r="I216" s="217"/>
      <c r="J216" s="214"/>
      <c r="K216" s="214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140</v>
      </c>
      <c r="AU216" s="222" t="s">
        <v>90</v>
      </c>
      <c r="AV216" s="14" t="s">
        <v>88</v>
      </c>
      <c r="AW216" s="14" t="s">
        <v>36</v>
      </c>
      <c r="AX216" s="14" t="s">
        <v>80</v>
      </c>
      <c r="AY216" s="222" t="s">
        <v>132</v>
      </c>
    </row>
    <row r="217" spans="1:65" s="15" customFormat="1">
      <c r="B217" s="223"/>
      <c r="C217" s="224"/>
      <c r="D217" s="203" t="s">
        <v>140</v>
      </c>
      <c r="E217" s="225" t="s">
        <v>1</v>
      </c>
      <c r="F217" s="226" t="s">
        <v>150</v>
      </c>
      <c r="G217" s="224"/>
      <c r="H217" s="227">
        <v>19.945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140</v>
      </c>
      <c r="AU217" s="233" t="s">
        <v>90</v>
      </c>
      <c r="AV217" s="15" t="s">
        <v>138</v>
      </c>
      <c r="AW217" s="15" t="s">
        <v>36</v>
      </c>
      <c r="AX217" s="15" t="s">
        <v>88</v>
      </c>
      <c r="AY217" s="233" t="s">
        <v>132</v>
      </c>
    </row>
    <row r="218" spans="1:65" s="12" customFormat="1" ht="22.9" customHeight="1">
      <c r="B218" s="171"/>
      <c r="C218" s="172"/>
      <c r="D218" s="173" t="s">
        <v>79</v>
      </c>
      <c r="E218" s="185" t="s">
        <v>179</v>
      </c>
      <c r="F218" s="185" t="s">
        <v>203</v>
      </c>
      <c r="G218" s="172"/>
      <c r="H218" s="172"/>
      <c r="I218" s="175"/>
      <c r="J218" s="186">
        <f>BK218</f>
        <v>0</v>
      </c>
      <c r="K218" s="172"/>
      <c r="L218" s="177"/>
      <c r="M218" s="178"/>
      <c r="N218" s="179"/>
      <c r="O218" s="179"/>
      <c r="P218" s="180">
        <f>SUM(P219:P224)</f>
        <v>0</v>
      </c>
      <c r="Q218" s="179"/>
      <c r="R218" s="180">
        <f>SUM(R219:R224)</f>
        <v>8.5400000000000007E-3</v>
      </c>
      <c r="S218" s="179"/>
      <c r="T218" s="181">
        <f>SUM(T219:T224)</f>
        <v>0</v>
      </c>
      <c r="AR218" s="182" t="s">
        <v>88</v>
      </c>
      <c r="AT218" s="183" t="s">
        <v>79</v>
      </c>
      <c r="AU218" s="183" t="s">
        <v>88</v>
      </c>
      <c r="AY218" s="182" t="s">
        <v>132</v>
      </c>
      <c r="BK218" s="184">
        <f>SUM(BK219:BK224)</f>
        <v>0</v>
      </c>
    </row>
    <row r="219" spans="1:65" s="2" customFormat="1" ht="21.75" customHeight="1">
      <c r="A219" s="34"/>
      <c r="B219" s="35"/>
      <c r="C219" s="187" t="s">
        <v>235</v>
      </c>
      <c r="D219" s="187" t="s">
        <v>134</v>
      </c>
      <c r="E219" s="188" t="s">
        <v>455</v>
      </c>
      <c r="F219" s="189" t="s">
        <v>456</v>
      </c>
      <c r="G219" s="190" t="s">
        <v>220</v>
      </c>
      <c r="H219" s="191">
        <v>6</v>
      </c>
      <c r="I219" s="192"/>
      <c r="J219" s="193">
        <f>ROUND(I219*H219,2)</f>
        <v>0</v>
      </c>
      <c r="K219" s="194"/>
      <c r="L219" s="39"/>
      <c r="M219" s="195" t="s">
        <v>1</v>
      </c>
      <c r="N219" s="196" t="s">
        <v>45</v>
      </c>
      <c r="O219" s="71"/>
      <c r="P219" s="197">
        <f>O219*H219</f>
        <v>0</v>
      </c>
      <c r="Q219" s="197">
        <v>2.5000000000000001E-4</v>
      </c>
      <c r="R219" s="197">
        <f>Q219*H219</f>
        <v>1.5E-3</v>
      </c>
      <c r="S219" s="197">
        <v>0</v>
      </c>
      <c r="T219" s="19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9" t="s">
        <v>138</v>
      </c>
      <c r="AT219" s="199" t="s">
        <v>134</v>
      </c>
      <c r="AU219" s="199" t="s">
        <v>90</v>
      </c>
      <c r="AY219" s="17" t="s">
        <v>132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7" t="s">
        <v>88</v>
      </c>
      <c r="BK219" s="200">
        <f>ROUND(I219*H219,2)</f>
        <v>0</v>
      </c>
      <c r="BL219" s="17" t="s">
        <v>138</v>
      </c>
      <c r="BM219" s="199" t="s">
        <v>457</v>
      </c>
    </row>
    <row r="220" spans="1:65" s="13" customFormat="1">
      <c r="B220" s="201"/>
      <c r="C220" s="202"/>
      <c r="D220" s="203" t="s">
        <v>140</v>
      </c>
      <c r="E220" s="204" t="s">
        <v>1</v>
      </c>
      <c r="F220" s="205" t="s">
        <v>165</v>
      </c>
      <c r="G220" s="202"/>
      <c r="H220" s="206">
        <v>6</v>
      </c>
      <c r="I220" s="207"/>
      <c r="J220" s="202"/>
      <c r="K220" s="202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140</v>
      </c>
      <c r="AU220" s="212" t="s">
        <v>90</v>
      </c>
      <c r="AV220" s="13" t="s">
        <v>90</v>
      </c>
      <c r="AW220" s="13" t="s">
        <v>36</v>
      </c>
      <c r="AX220" s="13" t="s">
        <v>88</v>
      </c>
      <c r="AY220" s="212" t="s">
        <v>132</v>
      </c>
    </row>
    <row r="221" spans="1:65" s="14" customFormat="1">
      <c r="B221" s="213"/>
      <c r="C221" s="214"/>
      <c r="D221" s="203" t="s">
        <v>140</v>
      </c>
      <c r="E221" s="215" t="s">
        <v>1</v>
      </c>
      <c r="F221" s="216" t="s">
        <v>394</v>
      </c>
      <c r="G221" s="214"/>
      <c r="H221" s="215" t="s">
        <v>1</v>
      </c>
      <c r="I221" s="217"/>
      <c r="J221" s="214"/>
      <c r="K221" s="214"/>
      <c r="L221" s="218"/>
      <c r="M221" s="219"/>
      <c r="N221" s="220"/>
      <c r="O221" s="220"/>
      <c r="P221" s="220"/>
      <c r="Q221" s="220"/>
      <c r="R221" s="220"/>
      <c r="S221" s="220"/>
      <c r="T221" s="221"/>
      <c r="AT221" s="222" t="s">
        <v>140</v>
      </c>
      <c r="AU221" s="222" t="s">
        <v>90</v>
      </c>
      <c r="AV221" s="14" t="s">
        <v>88</v>
      </c>
      <c r="AW221" s="14" t="s">
        <v>36</v>
      </c>
      <c r="AX221" s="14" t="s">
        <v>80</v>
      </c>
      <c r="AY221" s="222" t="s">
        <v>132</v>
      </c>
    </row>
    <row r="222" spans="1:65" s="2" customFormat="1" ht="21.75" customHeight="1">
      <c r="A222" s="34"/>
      <c r="B222" s="35"/>
      <c r="C222" s="187" t="s">
        <v>241</v>
      </c>
      <c r="D222" s="187" t="s">
        <v>134</v>
      </c>
      <c r="E222" s="188" t="s">
        <v>458</v>
      </c>
      <c r="F222" s="189" t="s">
        <v>459</v>
      </c>
      <c r="G222" s="190" t="s">
        <v>220</v>
      </c>
      <c r="H222" s="191">
        <v>16</v>
      </c>
      <c r="I222" s="192"/>
      <c r="J222" s="193">
        <f>ROUND(I222*H222,2)</f>
        <v>0</v>
      </c>
      <c r="K222" s="194"/>
      <c r="L222" s="39"/>
      <c r="M222" s="195" t="s">
        <v>1</v>
      </c>
      <c r="N222" s="196" t="s">
        <v>45</v>
      </c>
      <c r="O222" s="71"/>
      <c r="P222" s="197">
        <f>O222*H222</f>
        <v>0</v>
      </c>
      <c r="Q222" s="197">
        <v>4.4000000000000002E-4</v>
      </c>
      <c r="R222" s="197">
        <f>Q222*H222</f>
        <v>7.0400000000000003E-3</v>
      </c>
      <c r="S222" s="197">
        <v>0</v>
      </c>
      <c r="T222" s="19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9" t="s">
        <v>138</v>
      </c>
      <c r="AT222" s="199" t="s">
        <v>134</v>
      </c>
      <c r="AU222" s="199" t="s">
        <v>90</v>
      </c>
      <c r="AY222" s="17" t="s">
        <v>132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7" t="s">
        <v>88</v>
      </c>
      <c r="BK222" s="200">
        <f>ROUND(I222*H222,2)</f>
        <v>0</v>
      </c>
      <c r="BL222" s="17" t="s">
        <v>138</v>
      </c>
      <c r="BM222" s="199" t="s">
        <v>460</v>
      </c>
    </row>
    <row r="223" spans="1:65" s="13" customFormat="1">
      <c r="B223" s="201"/>
      <c r="C223" s="202"/>
      <c r="D223" s="203" t="s">
        <v>140</v>
      </c>
      <c r="E223" s="204" t="s">
        <v>1</v>
      </c>
      <c r="F223" s="205" t="s">
        <v>224</v>
      </c>
      <c r="G223" s="202"/>
      <c r="H223" s="206">
        <v>16</v>
      </c>
      <c r="I223" s="207"/>
      <c r="J223" s="202"/>
      <c r="K223" s="202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140</v>
      </c>
      <c r="AU223" s="212" t="s">
        <v>90</v>
      </c>
      <c r="AV223" s="13" t="s">
        <v>90</v>
      </c>
      <c r="AW223" s="13" t="s">
        <v>36</v>
      </c>
      <c r="AX223" s="13" t="s">
        <v>88</v>
      </c>
      <c r="AY223" s="212" t="s">
        <v>132</v>
      </c>
    </row>
    <row r="224" spans="1:65" s="14" customFormat="1">
      <c r="B224" s="213"/>
      <c r="C224" s="214"/>
      <c r="D224" s="203" t="s">
        <v>140</v>
      </c>
      <c r="E224" s="215" t="s">
        <v>1</v>
      </c>
      <c r="F224" s="216" t="s">
        <v>392</v>
      </c>
      <c r="G224" s="214"/>
      <c r="H224" s="215" t="s">
        <v>1</v>
      </c>
      <c r="I224" s="217"/>
      <c r="J224" s="214"/>
      <c r="K224" s="214"/>
      <c r="L224" s="218"/>
      <c r="M224" s="219"/>
      <c r="N224" s="220"/>
      <c r="O224" s="220"/>
      <c r="P224" s="220"/>
      <c r="Q224" s="220"/>
      <c r="R224" s="220"/>
      <c r="S224" s="220"/>
      <c r="T224" s="221"/>
      <c r="AT224" s="222" t="s">
        <v>140</v>
      </c>
      <c r="AU224" s="222" t="s">
        <v>90</v>
      </c>
      <c r="AV224" s="14" t="s">
        <v>88</v>
      </c>
      <c r="AW224" s="14" t="s">
        <v>36</v>
      </c>
      <c r="AX224" s="14" t="s">
        <v>80</v>
      </c>
      <c r="AY224" s="222" t="s">
        <v>132</v>
      </c>
    </row>
    <row r="225" spans="1:65" s="12" customFormat="1" ht="22.9" customHeight="1">
      <c r="B225" s="171"/>
      <c r="C225" s="172"/>
      <c r="D225" s="173" t="s">
        <v>79</v>
      </c>
      <c r="E225" s="185" t="s">
        <v>245</v>
      </c>
      <c r="F225" s="185" t="s">
        <v>246</v>
      </c>
      <c r="G225" s="172"/>
      <c r="H225" s="172"/>
      <c r="I225" s="175"/>
      <c r="J225" s="186">
        <f>BK225</f>
        <v>0</v>
      </c>
      <c r="K225" s="172"/>
      <c r="L225" s="177"/>
      <c r="M225" s="178"/>
      <c r="N225" s="179"/>
      <c r="O225" s="179"/>
      <c r="P225" s="180">
        <f>SUM(P226:P227)</f>
        <v>0</v>
      </c>
      <c r="Q225" s="179"/>
      <c r="R225" s="180">
        <f>SUM(R226:R227)</f>
        <v>0</v>
      </c>
      <c r="S225" s="179"/>
      <c r="T225" s="181">
        <f>SUM(T226:T227)</f>
        <v>0</v>
      </c>
      <c r="AR225" s="182" t="s">
        <v>88</v>
      </c>
      <c r="AT225" s="183" t="s">
        <v>79</v>
      </c>
      <c r="AU225" s="183" t="s">
        <v>88</v>
      </c>
      <c r="AY225" s="182" t="s">
        <v>132</v>
      </c>
      <c r="BK225" s="184">
        <f>SUM(BK226:BK227)</f>
        <v>0</v>
      </c>
    </row>
    <row r="226" spans="1:65" s="2" customFormat="1" ht="44.25" customHeight="1">
      <c r="A226" s="34"/>
      <c r="B226" s="35"/>
      <c r="C226" s="187" t="s">
        <v>247</v>
      </c>
      <c r="D226" s="187" t="s">
        <v>134</v>
      </c>
      <c r="E226" s="188" t="s">
        <v>461</v>
      </c>
      <c r="F226" s="189" t="s">
        <v>462</v>
      </c>
      <c r="G226" s="190" t="s">
        <v>250</v>
      </c>
      <c r="H226" s="191">
        <v>18.495999999999999</v>
      </c>
      <c r="I226" s="192"/>
      <c r="J226" s="193">
        <f>ROUND(I226*H226,2)</f>
        <v>0</v>
      </c>
      <c r="K226" s="194"/>
      <c r="L226" s="39"/>
      <c r="M226" s="195" t="s">
        <v>1</v>
      </c>
      <c r="N226" s="196" t="s">
        <v>45</v>
      </c>
      <c r="O226" s="71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138</v>
      </c>
      <c r="AT226" s="199" t="s">
        <v>134</v>
      </c>
      <c r="AU226" s="199" t="s">
        <v>90</v>
      </c>
      <c r="AY226" s="17" t="s">
        <v>132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88</v>
      </c>
      <c r="BK226" s="200">
        <f>ROUND(I226*H226,2)</f>
        <v>0</v>
      </c>
      <c r="BL226" s="17" t="s">
        <v>138</v>
      </c>
      <c r="BM226" s="199" t="s">
        <v>463</v>
      </c>
    </row>
    <row r="227" spans="1:65" s="13" customFormat="1">
      <c r="B227" s="201"/>
      <c r="C227" s="202"/>
      <c r="D227" s="203" t="s">
        <v>140</v>
      </c>
      <c r="E227" s="204" t="s">
        <v>1</v>
      </c>
      <c r="F227" s="205" t="s">
        <v>464</v>
      </c>
      <c r="G227" s="202"/>
      <c r="H227" s="206">
        <v>18.495999999999999</v>
      </c>
      <c r="I227" s="207"/>
      <c r="J227" s="202"/>
      <c r="K227" s="202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140</v>
      </c>
      <c r="AU227" s="212" t="s">
        <v>90</v>
      </c>
      <c r="AV227" s="13" t="s">
        <v>90</v>
      </c>
      <c r="AW227" s="13" t="s">
        <v>36</v>
      </c>
      <c r="AX227" s="13" t="s">
        <v>88</v>
      </c>
      <c r="AY227" s="212" t="s">
        <v>132</v>
      </c>
    </row>
    <row r="228" spans="1:65" s="12" customFormat="1" ht="22.9" customHeight="1">
      <c r="B228" s="171"/>
      <c r="C228" s="172"/>
      <c r="D228" s="173" t="s">
        <v>79</v>
      </c>
      <c r="E228" s="185" t="s">
        <v>346</v>
      </c>
      <c r="F228" s="185" t="s">
        <v>347</v>
      </c>
      <c r="G228" s="172"/>
      <c r="H228" s="172"/>
      <c r="I228" s="175"/>
      <c r="J228" s="186">
        <f>BK228</f>
        <v>0</v>
      </c>
      <c r="K228" s="172"/>
      <c r="L228" s="177"/>
      <c r="M228" s="178"/>
      <c r="N228" s="179"/>
      <c r="O228" s="179"/>
      <c r="P228" s="180">
        <f>P229</f>
        <v>0</v>
      </c>
      <c r="Q228" s="179"/>
      <c r="R228" s="180">
        <f>R229</f>
        <v>0</v>
      </c>
      <c r="S228" s="179"/>
      <c r="T228" s="181">
        <f>T229</f>
        <v>0</v>
      </c>
      <c r="AR228" s="182" t="s">
        <v>88</v>
      </c>
      <c r="AT228" s="183" t="s">
        <v>79</v>
      </c>
      <c r="AU228" s="183" t="s">
        <v>88</v>
      </c>
      <c r="AY228" s="182" t="s">
        <v>132</v>
      </c>
      <c r="BK228" s="184">
        <f>BK229</f>
        <v>0</v>
      </c>
    </row>
    <row r="229" spans="1:65" s="2" customFormat="1" ht="24.2" customHeight="1">
      <c r="A229" s="34"/>
      <c r="B229" s="35"/>
      <c r="C229" s="187" t="s">
        <v>7</v>
      </c>
      <c r="D229" s="187" t="s">
        <v>134</v>
      </c>
      <c r="E229" s="188" t="s">
        <v>465</v>
      </c>
      <c r="F229" s="189" t="s">
        <v>466</v>
      </c>
      <c r="G229" s="190" t="s">
        <v>250</v>
      </c>
      <c r="H229" s="191">
        <v>15.619</v>
      </c>
      <c r="I229" s="192"/>
      <c r="J229" s="193">
        <f>ROUND(I229*H229,2)</f>
        <v>0</v>
      </c>
      <c r="K229" s="194"/>
      <c r="L229" s="39"/>
      <c r="M229" s="195" t="s">
        <v>1</v>
      </c>
      <c r="N229" s="196" t="s">
        <v>45</v>
      </c>
      <c r="O229" s="71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138</v>
      </c>
      <c r="AT229" s="199" t="s">
        <v>134</v>
      </c>
      <c r="AU229" s="199" t="s">
        <v>90</v>
      </c>
      <c r="AY229" s="17" t="s">
        <v>132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7" t="s">
        <v>88</v>
      </c>
      <c r="BK229" s="200">
        <f>ROUND(I229*H229,2)</f>
        <v>0</v>
      </c>
      <c r="BL229" s="17" t="s">
        <v>138</v>
      </c>
      <c r="BM229" s="199" t="s">
        <v>467</v>
      </c>
    </row>
    <row r="230" spans="1:65" s="12" customFormat="1" ht="25.9" customHeight="1">
      <c r="B230" s="171"/>
      <c r="C230" s="172"/>
      <c r="D230" s="173" t="s">
        <v>79</v>
      </c>
      <c r="E230" s="174" t="s">
        <v>355</v>
      </c>
      <c r="F230" s="174" t="s">
        <v>356</v>
      </c>
      <c r="G230" s="172"/>
      <c r="H230" s="172"/>
      <c r="I230" s="175"/>
      <c r="J230" s="176">
        <f>BK230</f>
        <v>0</v>
      </c>
      <c r="K230" s="172"/>
      <c r="L230" s="177"/>
      <c r="M230" s="178"/>
      <c r="N230" s="179"/>
      <c r="O230" s="179"/>
      <c r="P230" s="180">
        <f>P231</f>
        <v>0</v>
      </c>
      <c r="Q230" s="179"/>
      <c r="R230" s="180">
        <f>R231</f>
        <v>0</v>
      </c>
      <c r="S230" s="179"/>
      <c r="T230" s="181">
        <f>T231</f>
        <v>0</v>
      </c>
      <c r="AR230" s="182" t="s">
        <v>90</v>
      </c>
      <c r="AT230" s="183" t="s">
        <v>79</v>
      </c>
      <c r="AU230" s="183" t="s">
        <v>80</v>
      </c>
      <c r="AY230" s="182" t="s">
        <v>132</v>
      </c>
      <c r="BK230" s="184">
        <f>BK231</f>
        <v>0</v>
      </c>
    </row>
    <row r="231" spans="1:65" s="12" customFormat="1" ht="22.9" customHeight="1">
      <c r="B231" s="171"/>
      <c r="C231" s="172"/>
      <c r="D231" s="173" t="s">
        <v>79</v>
      </c>
      <c r="E231" s="185" t="s">
        <v>468</v>
      </c>
      <c r="F231" s="185" t="s">
        <v>469</v>
      </c>
      <c r="G231" s="172"/>
      <c r="H231" s="172"/>
      <c r="I231" s="175"/>
      <c r="J231" s="186">
        <f>BK231</f>
        <v>0</v>
      </c>
      <c r="K231" s="172"/>
      <c r="L231" s="177"/>
      <c r="M231" s="178"/>
      <c r="N231" s="179"/>
      <c r="O231" s="179"/>
      <c r="P231" s="180">
        <f>SUM(P232:P241)</f>
        <v>0</v>
      </c>
      <c r="Q231" s="179"/>
      <c r="R231" s="180">
        <f>SUM(R232:R241)</f>
        <v>0</v>
      </c>
      <c r="S231" s="179"/>
      <c r="T231" s="181">
        <f>SUM(T232:T241)</f>
        <v>0</v>
      </c>
      <c r="AR231" s="182" t="s">
        <v>90</v>
      </c>
      <c r="AT231" s="183" t="s">
        <v>79</v>
      </c>
      <c r="AU231" s="183" t="s">
        <v>88</v>
      </c>
      <c r="AY231" s="182" t="s">
        <v>132</v>
      </c>
      <c r="BK231" s="184">
        <f>SUM(BK232:BK241)</f>
        <v>0</v>
      </c>
    </row>
    <row r="232" spans="1:65" s="2" customFormat="1" ht="24.2" customHeight="1">
      <c r="A232" s="34"/>
      <c r="B232" s="35"/>
      <c r="C232" s="187" t="s">
        <v>258</v>
      </c>
      <c r="D232" s="187" t="s">
        <v>134</v>
      </c>
      <c r="E232" s="188" t="s">
        <v>470</v>
      </c>
      <c r="F232" s="189" t="s">
        <v>471</v>
      </c>
      <c r="G232" s="190" t="s">
        <v>183</v>
      </c>
      <c r="H232" s="191">
        <v>386.36700000000002</v>
      </c>
      <c r="I232" s="192"/>
      <c r="J232" s="193">
        <f>ROUND(I232*H232,2)</f>
        <v>0</v>
      </c>
      <c r="K232" s="194"/>
      <c r="L232" s="39"/>
      <c r="M232" s="195" t="s">
        <v>1</v>
      </c>
      <c r="N232" s="196" t="s">
        <v>45</v>
      </c>
      <c r="O232" s="71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224</v>
      </c>
      <c r="AT232" s="199" t="s">
        <v>134</v>
      </c>
      <c r="AU232" s="199" t="s">
        <v>90</v>
      </c>
      <c r="AY232" s="17" t="s">
        <v>132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7" t="s">
        <v>88</v>
      </c>
      <c r="BK232" s="200">
        <f>ROUND(I232*H232,2)</f>
        <v>0</v>
      </c>
      <c r="BL232" s="17" t="s">
        <v>224</v>
      </c>
      <c r="BM232" s="199" t="s">
        <v>472</v>
      </c>
    </row>
    <row r="233" spans="1:65" s="13" customFormat="1">
      <c r="B233" s="201"/>
      <c r="C233" s="202"/>
      <c r="D233" s="203" t="s">
        <v>140</v>
      </c>
      <c r="E233" s="204" t="s">
        <v>1</v>
      </c>
      <c r="F233" s="205" t="s">
        <v>445</v>
      </c>
      <c r="G233" s="202"/>
      <c r="H233" s="206">
        <v>306.81</v>
      </c>
      <c r="I233" s="207"/>
      <c r="J233" s="202"/>
      <c r="K233" s="202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140</v>
      </c>
      <c r="AU233" s="212" t="s">
        <v>90</v>
      </c>
      <c r="AV233" s="13" t="s">
        <v>90</v>
      </c>
      <c r="AW233" s="13" t="s">
        <v>36</v>
      </c>
      <c r="AX233" s="13" t="s">
        <v>80</v>
      </c>
      <c r="AY233" s="212" t="s">
        <v>132</v>
      </c>
    </row>
    <row r="234" spans="1:65" s="14" customFormat="1">
      <c r="B234" s="213"/>
      <c r="C234" s="214"/>
      <c r="D234" s="203" t="s">
        <v>140</v>
      </c>
      <c r="E234" s="215" t="s">
        <v>1</v>
      </c>
      <c r="F234" s="216" t="s">
        <v>392</v>
      </c>
      <c r="G234" s="214"/>
      <c r="H234" s="215" t="s">
        <v>1</v>
      </c>
      <c r="I234" s="217"/>
      <c r="J234" s="214"/>
      <c r="K234" s="214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140</v>
      </c>
      <c r="AU234" s="222" t="s">
        <v>90</v>
      </c>
      <c r="AV234" s="14" t="s">
        <v>88</v>
      </c>
      <c r="AW234" s="14" t="s">
        <v>36</v>
      </c>
      <c r="AX234" s="14" t="s">
        <v>80</v>
      </c>
      <c r="AY234" s="222" t="s">
        <v>132</v>
      </c>
    </row>
    <row r="235" spans="1:65" s="13" customFormat="1">
      <c r="B235" s="201"/>
      <c r="C235" s="202"/>
      <c r="D235" s="203" t="s">
        <v>140</v>
      </c>
      <c r="E235" s="204" t="s">
        <v>1</v>
      </c>
      <c r="F235" s="205" t="s">
        <v>446</v>
      </c>
      <c r="G235" s="202"/>
      <c r="H235" s="206">
        <v>47.335999999999999</v>
      </c>
      <c r="I235" s="207"/>
      <c r="J235" s="202"/>
      <c r="K235" s="202"/>
      <c r="L235" s="208"/>
      <c r="M235" s="209"/>
      <c r="N235" s="210"/>
      <c r="O235" s="210"/>
      <c r="P235" s="210"/>
      <c r="Q235" s="210"/>
      <c r="R235" s="210"/>
      <c r="S235" s="210"/>
      <c r="T235" s="211"/>
      <c r="AT235" s="212" t="s">
        <v>140</v>
      </c>
      <c r="AU235" s="212" t="s">
        <v>90</v>
      </c>
      <c r="AV235" s="13" t="s">
        <v>90</v>
      </c>
      <c r="AW235" s="13" t="s">
        <v>36</v>
      </c>
      <c r="AX235" s="13" t="s">
        <v>80</v>
      </c>
      <c r="AY235" s="212" t="s">
        <v>132</v>
      </c>
    </row>
    <row r="236" spans="1:65" s="14" customFormat="1">
      <c r="B236" s="213"/>
      <c r="C236" s="214"/>
      <c r="D236" s="203" t="s">
        <v>140</v>
      </c>
      <c r="E236" s="215" t="s">
        <v>1</v>
      </c>
      <c r="F236" s="216" t="s">
        <v>394</v>
      </c>
      <c r="G236" s="214"/>
      <c r="H236" s="215" t="s">
        <v>1</v>
      </c>
      <c r="I236" s="217"/>
      <c r="J236" s="214"/>
      <c r="K236" s="214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140</v>
      </c>
      <c r="AU236" s="222" t="s">
        <v>90</v>
      </c>
      <c r="AV236" s="14" t="s">
        <v>88</v>
      </c>
      <c r="AW236" s="14" t="s">
        <v>36</v>
      </c>
      <c r="AX236" s="14" t="s">
        <v>80</v>
      </c>
      <c r="AY236" s="222" t="s">
        <v>132</v>
      </c>
    </row>
    <row r="237" spans="1:65" s="13" customFormat="1">
      <c r="B237" s="201"/>
      <c r="C237" s="202"/>
      <c r="D237" s="203" t="s">
        <v>140</v>
      </c>
      <c r="E237" s="204" t="s">
        <v>1</v>
      </c>
      <c r="F237" s="205" t="s">
        <v>447</v>
      </c>
      <c r="G237" s="202"/>
      <c r="H237" s="206">
        <v>32.215000000000003</v>
      </c>
      <c r="I237" s="207"/>
      <c r="J237" s="202"/>
      <c r="K237" s="202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140</v>
      </c>
      <c r="AU237" s="212" t="s">
        <v>90</v>
      </c>
      <c r="AV237" s="13" t="s">
        <v>90</v>
      </c>
      <c r="AW237" s="13" t="s">
        <v>36</v>
      </c>
      <c r="AX237" s="13" t="s">
        <v>80</v>
      </c>
      <c r="AY237" s="212" t="s">
        <v>132</v>
      </c>
    </row>
    <row r="238" spans="1:65" s="14" customFormat="1" ht="22.5">
      <c r="B238" s="213"/>
      <c r="C238" s="214"/>
      <c r="D238" s="203" t="s">
        <v>140</v>
      </c>
      <c r="E238" s="215" t="s">
        <v>1</v>
      </c>
      <c r="F238" s="216" t="s">
        <v>396</v>
      </c>
      <c r="G238" s="214"/>
      <c r="H238" s="215" t="s">
        <v>1</v>
      </c>
      <c r="I238" s="217"/>
      <c r="J238" s="214"/>
      <c r="K238" s="214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140</v>
      </c>
      <c r="AU238" s="222" t="s">
        <v>90</v>
      </c>
      <c r="AV238" s="14" t="s">
        <v>88</v>
      </c>
      <c r="AW238" s="14" t="s">
        <v>36</v>
      </c>
      <c r="AX238" s="14" t="s">
        <v>80</v>
      </c>
      <c r="AY238" s="222" t="s">
        <v>132</v>
      </c>
    </row>
    <row r="239" spans="1:65" s="13" customFormat="1">
      <c r="B239" s="201"/>
      <c r="C239" s="202"/>
      <c r="D239" s="203" t="s">
        <v>140</v>
      </c>
      <c r="E239" s="204" t="s">
        <v>1</v>
      </c>
      <c r="F239" s="205" t="s">
        <v>401</v>
      </c>
      <c r="G239" s="202"/>
      <c r="H239" s="206">
        <v>6.0000000000000001E-3</v>
      </c>
      <c r="I239" s="207"/>
      <c r="J239" s="202"/>
      <c r="K239" s="202"/>
      <c r="L239" s="208"/>
      <c r="M239" s="209"/>
      <c r="N239" s="210"/>
      <c r="O239" s="210"/>
      <c r="P239" s="210"/>
      <c r="Q239" s="210"/>
      <c r="R239" s="210"/>
      <c r="S239" s="210"/>
      <c r="T239" s="211"/>
      <c r="AT239" s="212" t="s">
        <v>140</v>
      </c>
      <c r="AU239" s="212" t="s">
        <v>90</v>
      </c>
      <c r="AV239" s="13" t="s">
        <v>90</v>
      </c>
      <c r="AW239" s="13" t="s">
        <v>36</v>
      </c>
      <c r="AX239" s="13" t="s">
        <v>80</v>
      </c>
      <c r="AY239" s="212" t="s">
        <v>132</v>
      </c>
    </row>
    <row r="240" spans="1:65" s="14" customFormat="1" ht="22.5">
      <c r="B240" s="213"/>
      <c r="C240" s="214"/>
      <c r="D240" s="203" t="s">
        <v>140</v>
      </c>
      <c r="E240" s="215" t="s">
        <v>1</v>
      </c>
      <c r="F240" s="216" t="s">
        <v>402</v>
      </c>
      <c r="G240" s="214"/>
      <c r="H240" s="215" t="s">
        <v>1</v>
      </c>
      <c r="I240" s="217"/>
      <c r="J240" s="214"/>
      <c r="K240" s="214"/>
      <c r="L240" s="218"/>
      <c r="M240" s="219"/>
      <c r="N240" s="220"/>
      <c r="O240" s="220"/>
      <c r="P240" s="220"/>
      <c r="Q240" s="220"/>
      <c r="R240" s="220"/>
      <c r="S240" s="220"/>
      <c r="T240" s="221"/>
      <c r="AT240" s="222" t="s">
        <v>140</v>
      </c>
      <c r="AU240" s="222" t="s">
        <v>90</v>
      </c>
      <c r="AV240" s="14" t="s">
        <v>88</v>
      </c>
      <c r="AW240" s="14" t="s">
        <v>36</v>
      </c>
      <c r="AX240" s="14" t="s">
        <v>80</v>
      </c>
      <c r="AY240" s="222" t="s">
        <v>132</v>
      </c>
    </row>
    <row r="241" spans="1:51" s="15" customFormat="1">
      <c r="B241" s="223"/>
      <c r="C241" s="224"/>
      <c r="D241" s="203" t="s">
        <v>140</v>
      </c>
      <c r="E241" s="225" t="s">
        <v>1</v>
      </c>
      <c r="F241" s="226" t="s">
        <v>150</v>
      </c>
      <c r="G241" s="224"/>
      <c r="H241" s="227">
        <v>386.36699999999996</v>
      </c>
      <c r="I241" s="228"/>
      <c r="J241" s="224"/>
      <c r="K241" s="224"/>
      <c r="L241" s="229"/>
      <c r="M241" s="252"/>
      <c r="N241" s="253"/>
      <c r="O241" s="253"/>
      <c r="P241" s="253"/>
      <c r="Q241" s="253"/>
      <c r="R241" s="253"/>
      <c r="S241" s="253"/>
      <c r="T241" s="254"/>
      <c r="AT241" s="233" t="s">
        <v>140</v>
      </c>
      <c r="AU241" s="233" t="s">
        <v>90</v>
      </c>
      <c r="AV241" s="15" t="s">
        <v>138</v>
      </c>
      <c r="AW241" s="15" t="s">
        <v>36</v>
      </c>
      <c r="AX241" s="15" t="s">
        <v>88</v>
      </c>
      <c r="AY241" s="233" t="s">
        <v>132</v>
      </c>
    </row>
    <row r="242" spans="1:51" s="2" customFormat="1" ht="6.95" customHeight="1">
      <c r="A242" s="34"/>
      <c r="B242" s="54"/>
      <c r="C242" s="55"/>
      <c r="D242" s="55"/>
      <c r="E242" s="55"/>
      <c r="F242" s="55"/>
      <c r="G242" s="55"/>
      <c r="H242" s="55"/>
      <c r="I242" s="55"/>
      <c r="J242" s="55"/>
      <c r="K242" s="55"/>
      <c r="L242" s="39"/>
      <c r="M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</row>
  </sheetData>
  <sheetProtection algorithmName="SHA-512" hashValue="AACK7iowr+CcEwC5Jz473r18yJm/s6ARvstqa/Br4WP3guH/5CW928d8mFo4NCtHCYo60JIW/4gkxvsC+q3gjw==" saltValue="E0NsFGK9tFvQ1GfvNNR+suY4A+BFk0i+oGg4HjN8xg9YTAqQ593JkyReFDYMpStHPYj1OarfHl8YxtkXb/YTgg==" spinCount="100000" sheet="1" objects="1" scenarios="1" formatColumns="0" formatRows="0" autoFilter="0"/>
  <autoFilter ref="C125:K241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99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90</v>
      </c>
    </row>
    <row r="4" spans="1:46" s="1" customFormat="1" ht="24.95" customHeight="1">
      <c r="B4" s="20"/>
      <c r="D4" s="110" t="s">
        <v>103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02" t="str">
        <f>'Rekapitulace stavby'!K6</f>
        <v>VÝSTAVBA MINIHŘIŠTĚ S UMĚLÝM POVRCHEM V TENISOVÉM AREÁLU NA UL. SPORTOVNÍ</v>
      </c>
      <c r="F7" s="303"/>
      <c r="G7" s="303"/>
      <c r="H7" s="303"/>
      <c r="L7" s="20"/>
    </row>
    <row r="8" spans="1:46" s="2" customFormat="1" ht="12" customHeight="1">
      <c r="A8" s="34"/>
      <c r="B8" s="39"/>
      <c r="C8" s="34"/>
      <c r="D8" s="112" t="s">
        <v>104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473</v>
      </c>
      <c r="F9" s="305"/>
      <c r="G9" s="305"/>
      <c r="H9" s="30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16. 7. 2024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28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8" t="s">
        <v>1</v>
      </c>
      <c r="F27" s="308"/>
      <c r="G27" s="308"/>
      <c r="H27" s="30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40</v>
      </c>
      <c r="E30" s="34"/>
      <c r="F30" s="34"/>
      <c r="G30" s="34"/>
      <c r="H30" s="34"/>
      <c r="I30" s="34"/>
      <c r="J30" s="120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42</v>
      </c>
      <c r="G32" s="34"/>
      <c r="H32" s="34"/>
      <c r="I32" s="121" t="s">
        <v>41</v>
      </c>
      <c r="J32" s="121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44</v>
      </c>
      <c r="E33" s="112" t="s">
        <v>45</v>
      </c>
      <c r="F33" s="123">
        <f>ROUND((SUM(BE122:BE166)),  2)</f>
        <v>0</v>
      </c>
      <c r="G33" s="34"/>
      <c r="H33" s="34"/>
      <c r="I33" s="124">
        <v>0.21</v>
      </c>
      <c r="J33" s="123">
        <f>ROUND(((SUM(BE122:BE166))*I33),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46</v>
      </c>
      <c r="F34" s="123">
        <f>ROUND((SUM(BF122:BF166)),  2)</f>
        <v>0</v>
      </c>
      <c r="G34" s="34"/>
      <c r="H34" s="34"/>
      <c r="I34" s="124">
        <v>0.12</v>
      </c>
      <c r="J34" s="123">
        <f>ROUND(((SUM(BF122:BF166))*I34),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47</v>
      </c>
      <c r="F35" s="123">
        <f>ROUND((SUM(BG122:BG166)),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48</v>
      </c>
      <c r="F36" s="123">
        <f>ROUND((SUM(BH122:BH166)),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49</v>
      </c>
      <c r="F37" s="123">
        <f>ROUND((SUM(BI122:BI166)),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50</v>
      </c>
      <c r="E39" s="127"/>
      <c r="F39" s="127"/>
      <c r="G39" s="128" t="s">
        <v>51</v>
      </c>
      <c r="H39" s="129" t="s">
        <v>52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53</v>
      </c>
      <c r="E50" s="133"/>
      <c r="F50" s="133"/>
      <c r="G50" s="132" t="s">
        <v>54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55</v>
      </c>
      <c r="E61" s="135"/>
      <c r="F61" s="136" t="s">
        <v>56</v>
      </c>
      <c r="G61" s="134" t="s">
        <v>55</v>
      </c>
      <c r="H61" s="135"/>
      <c r="I61" s="135"/>
      <c r="J61" s="137" t="s">
        <v>56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57</v>
      </c>
      <c r="E65" s="138"/>
      <c r="F65" s="138"/>
      <c r="G65" s="132" t="s">
        <v>58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55</v>
      </c>
      <c r="E76" s="135"/>
      <c r="F76" s="136" t="s">
        <v>56</v>
      </c>
      <c r="G76" s="134" t="s">
        <v>55</v>
      </c>
      <c r="H76" s="135"/>
      <c r="I76" s="135"/>
      <c r="J76" s="137" t="s">
        <v>56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00" t="str">
        <f>E7</f>
        <v>VÝSTAVBA MINIHŘIŠTĚ S UMĚLÝM POVRCHEM V TENISOVÉM AREÁLU NA UL. SPORTOVNÍ</v>
      </c>
      <c r="F85" s="301"/>
      <c r="G85" s="301"/>
      <c r="H85" s="30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8" t="str">
        <f>E9</f>
        <v>03 - BOURÁNÍ OBJEKTU SKLADU</v>
      </c>
      <c r="F87" s="299"/>
      <c r="G87" s="299"/>
      <c r="H87" s="29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Karviná</v>
      </c>
      <c r="G89" s="36"/>
      <c r="H89" s="36"/>
      <c r="I89" s="29" t="s">
        <v>22</v>
      </c>
      <c r="J89" s="66" t="str">
        <f>IF(J12="","",J12)</f>
        <v>16. 7. 2024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Statutární město Karviná</v>
      </c>
      <c r="G91" s="36"/>
      <c r="H91" s="36"/>
      <c r="I91" s="29" t="s">
        <v>32</v>
      </c>
      <c r="J91" s="32" t="str">
        <f>E21</f>
        <v>Ing. Marek Papoušek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107</v>
      </c>
      <c r="D94" s="144"/>
      <c r="E94" s="144"/>
      <c r="F94" s="144"/>
      <c r="G94" s="144"/>
      <c r="H94" s="144"/>
      <c r="I94" s="144"/>
      <c r="J94" s="145" t="s">
        <v>108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109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1:31" s="9" customFormat="1" ht="24.95" customHeight="1">
      <c r="B97" s="147"/>
      <c r="C97" s="148"/>
      <c r="D97" s="149" t="s">
        <v>111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115</v>
      </c>
      <c r="E98" s="156"/>
      <c r="F98" s="156"/>
      <c r="G98" s="156"/>
      <c r="H98" s="156"/>
      <c r="I98" s="156"/>
      <c r="J98" s="157">
        <f>J124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116</v>
      </c>
      <c r="E99" s="156"/>
      <c r="F99" s="156"/>
      <c r="G99" s="156"/>
      <c r="H99" s="156"/>
      <c r="I99" s="156"/>
      <c r="J99" s="157">
        <f>J143</f>
        <v>0</v>
      </c>
      <c r="K99" s="154"/>
      <c r="L99" s="158"/>
    </row>
    <row r="100" spans="1:31" s="9" customFormat="1" ht="24.95" customHeight="1">
      <c r="B100" s="147"/>
      <c r="C100" s="148"/>
      <c r="D100" s="149" t="s">
        <v>277</v>
      </c>
      <c r="E100" s="150"/>
      <c r="F100" s="150"/>
      <c r="G100" s="150"/>
      <c r="H100" s="150"/>
      <c r="I100" s="150"/>
      <c r="J100" s="151">
        <f>J153</f>
        <v>0</v>
      </c>
      <c r="K100" s="148"/>
      <c r="L100" s="152"/>
    </row>
    <row r="101" spans="1:31" s="10" customFormat="1" ht="19.899999999999999" customHeight="1">
      <c r="B101" s="153"/>
      <c r="C101" s="154"/>
      <c r="D101" s="155" t="s">
        <v>474</v>
      </c>
      <c r="E101" s="156"/>
      <c r="F101" s="156"/>
      <c r="G101" s="156"/>
      <c r="H101" s="156"/>
      <c r="I101" s="156"/>
      <c r="J101" s="157">
        <f>J154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475</v>
      </c>
      <c r="E102" s="156"/>
      <c r="F102" s="156"/>
      <c r="G102" s="156"/>
      <c r="H102" s="156"/>
      <c r="I102" s="156"/>
      <c r="J102" s="157">
        <f>J158</f>
        <v>0</v>
      </c>
      <c r="K102" s="154"/>
      <c r="L102" s="158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6.25" customHeight="1">
      <c r="A112" s="34"/>
      <c r="B112" s="35"/>
      <c r="C112" s="36"/>
      <c r="D112" s="36"/>
      <c r="E112" s="300" t="str">
        <f>E7</f>
        <v>VÝSTAVBA MINIHŘIŠTĚ S UMĚLÝM POVRCHEM V TENISOVÉM AREÁLU NA UL. SPORTOVNÍ</v>
      </c>
      <c r="F112" s="301"/>
      <c r="G112" s="301"/>
      <c r="H112" s="30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104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88" t="str">
        <f>E9</f>
        <v>03 - BOURÁNÍ OBJEKTU SKLADU</v>
      </c>
      <c r="F114" s="299"/>
      <c r="G114" s="299"/>
      <c r="H114" s="299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Karviná</v>
      </c>
      <c r="G116" s="36"/>
      <c r="H116" s="36"/>
      <c r="I116" s="29" t="s">
        <v>22</v>
      </c>
      <c r="J116" s="66" t="str">
        <f>IF(J12="","",J12)</f>
        <v>16. 7. 2024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24</v>
      </c>
      <c r="D118" s="36"/>
      <c r="E118" s="36"/>
      <c r="F118" s="27" t="str">
        <f>E15</f>
        <v>Statutární město Karviná</v>
      </c>
      <c r="G118" s="36"/>
      <c r="H118" s="36"/>
      <c r="I118" s="29" t="s">
        <v>32</v>
      </c>
      <c r="J118" s="32" t="str">
        <f>E21</f>
        <v>Ing. Marek Papoušek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30</v>
      </c>
      <c r="D119" s="36"/>
      <c r="E119" s="36"/>
      <c r="F119" s="27" t="str">
        <f>IF(E18="","",E18)</f>
        <v>Vyplň údaj</v>
      </c>
      <c r="G119" s="36"/>
      <c r="H119" s="36"/>
      <c r="I119" s="29" t="s">
        <v>37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9"/>
      <c r="B121" s="160"/>
      <c r="C121" s="161" t="s">
        <v>118</v>
      </c>
      <c r="D121" s="162" t="s">
        <v>65</v>
      </c>
      <c r="E121" s="162" t="s">
        <v>61</v>
      </c>
      <c r="F121" s="162" t="s">
        <v>62</v>
      </c>
      <c r="G121" s="162" t="s">
        <v>119</v>
      </c>
      <c r="H121" s="162" t="s">
        <v>120</v>
      </c>
      <c r="I121" s="162" t="s">
        <v>121</v>
      </c>
      <c r="J121" s="163" t="s">
        <v>108</v>
      </c>
      <c r="K121" s="164" t="s">
        <v>122</v>
      </c>
      <c r="L121" s="165"/>
      <c r="M121" s="75" t="s">
        <v>1</v>
      </c>
      <c r="N121" s="76" t="s">
        <v>44</v>
      </c>
      <c r="O121" s="76" t="s">
        <v>123</v>
      </c>
      <c r="P121" s="76" t="s">
        <v>124</v>
      </c>
      <c r="Q121" s="76" t="s">
        <v>125</v>
      </c>
      <c r="R121" s="76" t="s">
        <v>126</v>
      </c>
      <c r="S121" s="76" t="s">
        <v>127</v>
      </c>
      <c r="T121" s="77" t="s">
        <v>128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9" customHeight="1">
      <c r="A122" s="34"/>
      <c r="B122" s="35"/>
      <c r="C122" s="82" t="s">
        <v>129</v>
      </c>
      <c r="D122" s="36"/>
      <c r="E122" s="36"/>
      <c r="F122" s="36"/>
      <c r="G122" s="36"/>
      <c r="H122" s="36"/>
      <c r="I122" s="36"/>
      <c r="J122" s="166">
        <f>BK122</f>
        <v>0</v>
      </c>
      <c r="K122" s="36"/>
      <c r="L122" s="39"/>
      <c r="M122" s="78"/>
      <c r="N122" s="167"/>
      <c r="O122" s="79"/>
      <c r="P122" s="168">
        <f>P123+P153</f>
        <v>0</v>
      </c>
      <c r="Q122" s="79"/>
      <c r="R122" s="168">
        <f>R123+R153</f>
        <v>1E-3</v>
      </c>
      <c r="S122" s="79"/>
      <c r="T122" s="169">
        <f>T123+T153</f>
        <v>60.429849999999995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79</v>
      </c>
      <c r="AU122" s="17" t="s">
        <v>110</v>
      </c>
      <c r="BK122" s="170">
        <f>BK123+BK153</f>
        <v>0</v>
      </c>
    </row>
    <row r="123" spans="1:65" s="12" customFormat="1" ht="25.9" customHeight="1">
      <c r="B123" s="171"/>
      <c r="C123" s="172"/>
      <c r="D123" s="173" t="s">
        <v>79</v>
      </c>
      <c r="E123" s="174" t="s">
        <v>130</v>
      </c>
      <c r="F123" s="174" t="s">
        <v>131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P124+P143</f>
        <v>0</v>
      </c>
      <c r="Q123" s="179"/>
      <c r="R123" s="180">
        <f>R124+R143</f>
        <v>0</v>
      </c>
      <c r="S123" s="179"/>
      <c r="T123" s="181">
        <f>T124+T143</f>
        <v>59.921999999999997</v>
      </c>
      <c r="AR123" s="182" t="s">
        <v>88</v>
      </c>
      <c r="AT123" s="183" t="s">
        <v>79</v>
      </c>
      <c r="AU123" s="183" t="s">
        <v>80</v>
      </c>
      <c r="AY123" s="182" t="s">
        <v>132</v>
      </c>
      <c r="BK123" s="184">
        <f>BK124+BK143</f>
        <v>0</v>
      </c>
    </row>
    <row r="124" spans="1:65" s="12" customFormat="1" ht="22.9" customHeight="1">
      <c r="B124" s="171"/>
      <c r="C124" s="172"/>
      <c r="D124" s="173" t="s">
        <v>79</v>
      </c>
      <c r="E124" s="185" t="s">
        <v>179</v>
      </c>
      <c r="F124" s="185" t="s">
        <v>203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SUM(P125:P142)</f>
        <v>0</v>
      </c>
      <c r="Q124" s="179"/>
      <c r="R124" s="180">
        <f>SUM(R125:R142)</f>
        <v>0</v>
      </c>
      <c r="S124" s="179"/>
      <c r="T124" s="181">
        <f>SUM(T125:T142)</f>
        <v>59.921999999999997</v>
      </c>
      <c r="AR124" s="182" t="s">
        <v>88</v>
      </c>
      <c r="AT124" s="183" t="s">
        <v>79</v>
      </c>
      <c r="AU124" s="183" t="s">
        <v>88</v>
      </c>
      <c r="AY124" s="182" t="s">
        <v>132</v>
      </c>
      <c r="BK124" s="184">
        <f>SUM(BK125:BK142)</f>
        <v>0</v>
      </c>
    </row>
    <row r="125" spans="1:65" s="2" customFormat="1" ht="24.2" customHeight="1">
      <c r="A125" s="34"/>
      <c r="B125" s="35"/>
      <c r="C125" s="187" t="s">
        <v>88</v>
      </c>
      <c r="D125" s="187" t="s">
        <v>134</v>
      </c>
      <c r="E125" s="188" t="s">
        <v>476</v>
      </c>
      <c r="F125" s="189" t="s">
        <v>477</v>
      </c>
      <c r="G125" s="190" t="s">
        <v>154</v>
      </c>
      <c r="H125" s="191">
        <v>17.606999999999999</v>
      </c>
      <c r="I125" s="192"/>
      <c r="J125" s="193">
        <f>ROUND(I125*H125,2)</f>
        <v>0</v>
      </c>
      <c r="K125" s="194"/>
      <c r="L125" s="39"/>
      <c r="M125" s="195" t="s">
        <v>1</v>
      </c>
      <c r="N125" s="196" t="s">
        <v>45</v>
      </c>
      <c r="O125" s="71"/>
      <c r="P125" s="197">
        <f>O125*H125</f>
        <v>0</v>
      </c>
      <c r="Q125" s="197">
        <v>0</v>
      </c>
      <c r="R125" s="197">
        <f>Q125*H125</f>
        <v>0</v>
      </c>
      <c r="S125" s="197">
        <v>2</v>
      </c>
      <c r="T125" s="198">
        <f>S125*H125</f>
        <v>35.213999999999999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138</v>
      </c>
      <c r="AT125" s="199" t="s">
        <v>134</v>
      </c>
      <c r="AU125" s="199" t="s">
        <v>90</v>
      </c>
      <c r="AY125" s="17" t="s">
        <v>132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88</v>
      </c>
      <c r="BK125" s="200">
        <f>ROUND(I125*H125,2)</f>
        <v>0</v>
      </c>
      <c r="BL125" s="17" t="s">
        <v>138</v>
      </c>
      <c r="BM125" s="199" t="s">
        <v>478</v>
      </c>
    </row>
    <row r="126" spans="1:65" s="13" customFormat="1">
      <c r="B126" s="201"/>
      <c r="C126" s="202"/>
      <c r="D126" s="203" t="s">
        <v>140</v>
      </c>
      <c r="E126" s="204" t="s">
        <v>1</v>
      </c>
      <c r="F126" s="205" t="s">
        <v>479</v>
      </c>
      <c r="G126" s="202"/>
      <c r="H126" s="206">
        <v>3.9380000000000002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140</v>
      </c>
      <c r="AU126" s="212" t="s">
        <v>90</v>
      </c>
      <c r="AV126" s="13" t="s">
        <v>90</v>
      </c>
      <c r="AW126" s="13" t="s">
        <v>36</v>
      </c>
      <c r="AX126" s="13" t="s">
        <v>80</v>
      </c>
      <c r="AY126" s="212" t="s">
        <v>132</v>
      </c>
    </row>
    <row r="127" spans="1:65" s="14" customFormat="1">
      <c r="B127" s="213"/>
      <c r="C127" s="214"/>
      <c r="D127" s="203" t="s">
        <v>140</v>
      </c>
      <c r="E127" s="215" t="s">
        <v>1</v>
      </c>
      <c r="F127" s="216" t="s">
        <v>480</v>
      </c>
      <c r="G127" s="214"/>
      <c r="H127" s="215" t="s">
        <v>1</v>
      </c>
      <c r="I127" s="217"/>
      <c r="J127" s="214"/>
      <c r="K127" s="214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140</v>
      </c>
      <c r="AU127" s="222" t="s">
        <v>90</v>
      </c>
      <c r="AV127" s="14" t="s">
        <v>88</v>
      </c>
      <c r="AW127" s="14" t="s">
        <v>36</v>
      </c>
      <c r="AX127" s="14" t="s">
        <v>80</v>
      </c>
      <c r="AY127" s="222" t="s">
        <v>132</v>
      </c>
    </row>
    <row r="128" spans="1:65" s="13" customFormat="1">
      <c r="B128" s="201"/>
      <c r="C128" s="202"/>
      <c r="D128" s="203" t="s">
        <v>140</v>
      </c>
      <c r="E128" s="204" t="s">
        <v>1</v>
      </c>
      <c r="F128" s="205" t="s">
        <v>481</v>
      </c>
      <c r="G128" s="202"/>
      <c r="H128" s="206">
        <v>4.9859999999999998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140</v>
      </c>
      <c r="AU128" s="212" t="s">
        <v>90</v>
      </c>
      <c r="AV128" s="13" t="s">
        <v>90</v>
      </c>
      <c r="AW128" s="13" t="s">
        <v>36</v>
      </c>
      <c r="AX128" s="13" t="s">
        <v>80</v>
      </c>
      <c r="AY128" s="212" t="s">
        <v>132</v>
      </c>
    </row>
    <row r="129" spans="1:65" s="14" customFormat="1">
      <c r="B129" s="213"/>
      <c r="C129" s="214"/>
      <c r="D129" s="203" t="s">
        <v>140</v>
      </c>
      <c r="E129" s="215" t="s">
        <v>1</v>
      </c>
      <c r="F129" s="216" t="s">
        <v>482</v>
      </c>
      <c r="G129" s="214"/>
      <c r="H129" s="215" t="s">
        <v>1</v>
      </c>
      <c r="I129" s="217"/>
      <c r="J129" s="214"/>
      <c r="K129" s="214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140</v>
      </c>
      <c r="AU129" s="222" t="s">
        <v>90</v>
      </c>
      <c r="AV129" s="14" t="s">
        <v>88</v>
      </c>
      <c r="AW129" s="14" t="s">
        <v>36</v>
      </c>
      <c r="AX129" s="14" t="s">
        <v>80</v>
      </c>
      <c r="AY129" s="222" t="s">
        <v>132</v>
      </c>
    </row>
    <row r="130" spans="1:65" s="13" customFormat="1">
      <c r="B130" s="201"/>
      <c r="C130" s="202"/>
      <c r="D130" s="203" t="s">
        <v>140</v>
      </c>
      <c r="E130" s="204" t="s">
        <v>1</v>
      </c>
      <c r="F130" s="205" t="s">
        <v>483</v>
      </c>
      <c r="G130" s="202"/>
      <c r="H130" s="206">
        <v>1.222</v>
      </c>
      <c r="I130" s="207"/>
      <c r="J130" s="202"/>
      <c r="K130" s="202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140</v>
      </c>
      <c r="AU130" s="212" t="s">
        <v>90</v>
      </c>
      <c r="AV130" s="13" t="s">
        <v>90</v>
      </c>
      <c r="AW130" s="13" t="s">
        <v>36</v>
      </c>
      <c r="AX130" s="13" t="s">
        <v>80</v>
      </c>
      <c r="AY130" s="212" t="s">
        <v>132</v>
      </c>
    </row>
    <row r="131" spans="1:65" s="14" customFormat="1">
      <c r="B131" s="213"/>
      <c r="C131" s="214"/>
      <c r="D131" s="203" t="s">
        <v>140</v>
      </c>
      <c r="E131" s="215" t="s">
        <v>1</v>
      </c>
      <c r="F131" s="216" t="s">
        <v>484</v>
      </c>
      <c r="G131" s="214"/>
      <c r="H131" s="215" t="s">
        <v>1</v>
      </c>
      <c r="I131" s="217"/>
      <c r="J131" s="214"/>
      <c r="K131" s="214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140</v>
      </c>
      <c r="AU131" s="222" t="s">
        <v>90</v>
      </c>
      <c r="AV131" s="14" t="s">
        <v>88</v>
      </c>
      <c r="AW131" s="14" t="s">
        <v>36</v>
      </c>
      <c r="AX131" s="14" t="s">
        <v>80</v>
      </c>
      <c r="AY131" s="222" t="s">
        <v>132</v>
      </c>
    </row>
    <row r="132" spans="1:65" s="13" customFormat="1">
      <c r="B132" s="201"/>
      <c r="C132" s="202"/>
      <c r="D132" s="203" t="s">
        <v>140</v>
      </c>
      <c r="E132" s="204" t="s">
        <v>1</v>
      </c>
      <c r="F132" s="205" t="s">
        <v>485</v>
      </c>
      <c r="G132" s="202"/>
      <c r="H132" s="206">
        <v>3.8660000000000001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140</v>
      </c>
      <c r="AU132" s="212" t="s">
        <v>90</v>
      </c>
      <c r="AV132" s="13" t="s">
        <v>90</v>
      </c>
      <c r="AW132" s="13" t="s">
        <v>36</v>
      </c>
      <c r="AX132" s="13" t="s">
        <v>80</v>
      </c>
      <c r="AY132" s="212" t="s">
        <v>132</v>
      </c>
    </row>
    <row r="133" spans="1:65" s="14" customFormat="1">
      <c r="B133" s="213"/>
      <c r="C133" s="214"/>
      <c r="D133" s="203" t="s">
        <v>140</v>
      </c>
      <c r="E133" s="215" t="s">
        <v>1</v>
      </c>
      <c r="F133" s="216" t="s">
        <v>486</v>
      </c>
      <c r="G133" s="214"/>
      <c r="H133" s="215" t="s">
        <v>1</v>
      </c>
      <c r="I133" s="217"/>
      <c r="J133" s="214"/>
      <c r="K133" s="214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140</v>
      </c>
      <c r="AU133" s="222" t="s">
        <v>90</v>
      </c>
      <c r="AV133" s="14" t="s">
        <v>88</v>
      </c>
      <c r="AW133" s="14" t="s">
        <v>36</v>
      </c>
      <c r="AX133" s="14" t="s">
        <v>80</v>
      </c>
      <c r="AY133" s="222" t="s">
        <v>132</v>
      </c>
    </row>
    <row r="134" spans="1:65" s="13" customFormat="1">
      <c r="B134" s="201"/>
      <c r="C134" s="202"/>
      <c r="D134" s="203" t="s">
        <v>140</v>
      </c>
      <c r="E134" s="204" t="s">
        <v>1</v>
      </c>
      <c r="F134" s="205" t="s">
        <v>487</v>
      </c>
      <c r="G134" s="202"/>
      <c r="H134" s="206">
        <v>3.5950000000000002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140</v>
      </c>
      <c r="AU134" s="212" t="s">
        <v>90</v>
      </c>
      <c r="AV134" s="13" t="s">
        <v>90</v>
      </c>
      <c r="AW134" s="13" t="s">
        <v>36</v>
      </c>
      <c r="AX134" s="13" t="s">
        <v>80</v>
      </c>
      <c r="AY134" s="212" t="s">
        <v>132</v>
      </c>
    </row>
    <row r="135" spans="1:65" s="14" customFormat="1">
      <c r="B135" s="213"/>
      <c r="C135" s="214"/>
      <c r="D135" s="203" t="s">
        <v>140</v>
      </c>
      <c r="E135" s="215" t="s">
        <v>1</v>
      </c>
      <c r="F135" s="216" t="s">
        <v>488</v>
      </c>
      <c r="G135" s="214"/>
      <c r="H135" s="215" t="s">
        <v>1</v>
      </c>
      <c r="I135" s="217"/>
      <c r="J135" s="214"/>
      <c r="K135" s="214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140</v>
      </c>
      <c r="AU135" s="222" t="s">
        <v>90</v>
      </c>
      <c r="AV135" s="14" t="s">
        <v>88</v>
      </c>
      <c r="AW135" s="14" t="s">
        <v>36</v>
      </c>
      <c r="AX135" s="14" t="s">
        <v>80</v>
      </c>
      <c r="AY135" s="222" t="s">
        <v>132</v>
      </c>
    </row>
    <row r="136" spans="1:65" s="15" customFormat="1">
      <c r="B136" s="223"/>
      <c r="C136" s="224"/>
      <c r="D136" s="203" t="s">
        <v>140</v>
      </c>
      <c r="E136" s="225" t="s">
        <v>1</v>
      </c>
      <c r="F136" s="226" t="s">
        <v>150</v>
      </c>
      <c r="G136" s="224"/>
      <c r="H136" s="227">
        <v>17.606999999999999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140</v>
      </c>
      <c r="AU136" s="233" t="s">
        <v>90</v>
      </c>
      <c r="AV136" s="15" t="s">
        <v>138</v>
      </c>
      <c r="AW136" s="15" t="s">
        <v>36</v>
      </c>
      <c r="AX136" s="15" t="s">
        <v>88</v>
      </c>
      <c r="AY136" s="233" t="s">
        <v>132</v>
      </c>
    </row>
    <row r="137" spans="1:65" s="2" customFormat="1" ht="16.5" customHeight="1">
      <c r="A137" s="34"/>
      <c r="B137" s="35"/>
      <c r="C137" s="187" t="s">
        <v>90</v>
      </c>
      <c r="D137" s="187" t="s">
        <v>134</v>
      </c>
      <c r="E137" s="188" t="s">
        <v>489</v>
      </c>
      <c r="F137" s="189" t="s">
        <v>490</v>
      </c>
      <c r="G137" s="190" t="s">
        <v>154</v>
      </c>
      <c r="H137" s="191">
        <v>6.39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45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2.4</v>
      </c>
      <c r="T137" s="198">
        <f>S137*H137</f>
        <v>15.335999999999999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138</v>
      </c>
      <c r="AT137" s="199" t="s">
        <v>134</v>
      </c>
      <c r="AU137" s="199" t="s">
        <v>90</v>
      </c>
      <c r="AY137" s="17" t="s">
        <v>132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88</v>
      </c>
      <c r="BK137" s="200">
        <f>ROUND(I137*H137,2)</f>
        <v>0</v>
      </c>
      <c r="BL137" s="17" t="s">
        <v>138</v>
      </c>
      <c r="BM137" s="199" t="s">
        <v>491</v>
      </c>
    </row>
    <row r="138" spans="1:65" s="13" customFormat="1">
      <c r="B138" s="201"/>
      <c r="C138" s="202"/>
      <c r="D138" s="203" t="s">
        <v>140</v>
      </c>
      <c r="E138" s="204" t="s">
        <v>1</v>
      </c>
      <c r="F138" s="205" t="s">
        <v>492</v>
      </c>
      <c r="G138" s="202"/>
      <c r="H138" s="206">
        <v>6.39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140</v>
      </c>
      <c r="AU138" s="212" t="s">
        <v>90</v>
      </c>
      <c r="AV138" s="13" t="s">
        <v>90</v>
      </c>
      <c r="AW138" s="13" t="s">
        <v>36</v>
      </c>
      <c r="AX138" s="13" t="s">
        <v>88</v>
      </c>
      <c r="AY138" s="212" t="s">
        <v>132</v>
      </c>
    </row>
    <row r="139" spans="1:65" s="14" customFormat="1">
      <c r="B139" s="213"/>
      <c r="C139" s="214"/>
      <c r="D139" s="203" t="s">
        <v>140</v>
      </c>
      <c r="E139" s="215" t="s">
        <v>1</v>
      </c>
      <c r="F139" s="216" t="s">
        <v>493</v>
      </c>
      <c r="G139" s="214"/>
      <c r="H139" s="215" t="s">
        <v>1</v>
      </c>
      <c r="I139" s="217"/>
      <c r="J139" s="214"/>
      <c r="K139" s="214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140</v>
      </c>
      <c r="AU139" s="222" t="s">
        <v>90</v>
      </c>
      <c r="AV139" s="14" t="s">
        <v>88</v>
      </c>
      <c r="AW139" s="14" t="s">
        <v>36</v>
      </c>
      <c r="AX139" s="14" t="s">
        <v>80</v>
      </c>
      <c r="AY139" s="222" t="s">
        <v>132</v>
      </c>
    </row>
    <row r="140" spans="1:65" s="2" customFormat="1" ht="37.9" customHeight="1">
      <c r="A140" s="34"/>
      <c r="B140" s="35"/>
      <c r="C140" s="187" t="s">
        <v>151</v>
      </c>
      <c r="D140" s="187" t="s">
        <v>134</v>
      </c>
      <c r="E140" s="188" t="s">
        <v>205</v>
      </c>
      <c r="F140" s="189" t="s">
        <v>206</v>
      </c>
      <c r="G140" s="190" t="s">
        <v>154</v>
      </c>
      <c r="H140" s="191">
        <v>4.26</v>
      </c>
      <c r="I140" s="192"/>
      <c r="J140" s="193">
        <f>ROUND(I140*H140,2)</f>
        <v>0</v>
      </c>
      <c r="K140" s="194"/>
      <c r="L140" s="39"/>
      <c r="M140" s="195" t="s">
        <v>1</v>
      </c>
      <c r="N140" s="196" t="s">
        <v>45</v>
      </c>
      <c r="O140" s="71"/>
      <c r="P140" s="197">
        <f>O140*H140</f>
        <v>0</v>
      </c>
      <c r="Q140" s="197">
        <v>0</v>
      </c>
      <c r="R140" s="197">
        <f>Q140*H140</f>
        <v>0</v>
      </c>
      <c r="S140" s="197">
        <v>2.2000000000000002</v>
      </c>
      <c r="T140" s="198">
        <f>S140*H140</f>
        <v>9.3719999999999999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138</v>
      </c>
      <c r="AT140" s="199" t="s">
        <v>134</v>
      </c>
      <c r="AU140" s="199" t="s">
        <v>90</v>
      </c>
      <c r="AY140" s="17" t="s">
        <v>132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88</v>
      </c>
      <c r="BK140" s="200">
        <f>ROUND(I140*H140,2)</f>
        <v>0</v>
      </c>
      <c r="BL140" s="17" t="s">
        <v>138</v>
      </c>
      <c r="BM140" s="199" t="s">
        <v>494</v>
      </c>
    </row>
    <row r="141" spans="1:65" s="13" customFormat="1">
      <c r="B141" s="201"/>
      <c r="C141" s="202"/>
      <c r="D141" s="203" t="s">
        <v>140</v>
      </c>
      <c r="E141" s="204" t="s">
        <v>1</v>
      </c>
      <c r="F141" s="205" t="s">
        <v>495</v>
      </c>
      <c r="G141" s="202"/>
      <c r="H141" s="206">
        <v>4.26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140</v>
      </c>
      <c r="AU141" s="212" t="s">
        <v>90</v>
      </c>
      <c r="AV141" s="13" t="s">
        <v>90</v>
      </c>
      <c r="AW141" s="13" t="s">
        <v>36</v>
      </c>
      <c r="AX141" s="13" t="s">
        <v>88</v>
      </c>
      <c r="AY141" s="212" t="s">
        <v>132</v>
      </c>
    </row>
    <row r="142" spans="1:65" s="14" customFormat="1">
      <c r="B142" s="213"/>
      <c r="C142" s="214"/>
      <c r="D142" s="203" t="s">
        <v>140</v>
      </c>
      <c r="E142" s="215" t="s">
        <v>1</v>
      </c>
      <c r="F142" s="216" t="s">
        <v>496</v>
      </c>
      <c r="G142" s="214"/>
      <c r="H142" s="215" t="s">
        <v>1</v>
      </c>
      <c r="I142" s="217"/>
      <c r="J142" s="214"/>
      <c r="K142" s="214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140</v>
      </c>
      <c r="AU142" s="222" t="s">
        <v>90</v>
      </c>
      <c r="AV142" s="14" t="s">
        <v>88</v>
      </c>
      <c r="AW142" s="14" t="s">
        <v>36</v>
      </c>
      <c r="AX142" s="14" t="s">
        <v>80</v>
      </c>
      <c r="AY142" s="222" t="s">
        <v>132</v>
      </c>
    </row>
    <row r="143" spans="1:65" s="12" customFormat="1" ht="22.9" customHeight="1">
      <c r="B143" s="171"/>
      <c r="C143" s="172"/>
      <c r="D143" s="173" t="s">
        <v>79</v>
      </c>
      <c r="E143" s="185" t="s">
        <v>245</v>
      </c>
      <c r="F143" s="185" t="s">
        <v>246</v>
      </c>
      <c r="G143" s="172"/>
      <c r="H143" s="172"/>
      <c r="I143" s="175"/>
      <c r="J143" s="186">
        <f>BK143</f>
        <v>0</v>
      </c>
      <c r="K143" s="172"/>
      <c r="L143" s="177"/>
      <c r="M143" s="178"/>
      <c r="N143" s="179"/>
      <c r="O143" s="179"/>
      <c r="P143" s="180">
        <f>SUM(P144:P152)</f>
        <v>0</v>
      </c>
      <c r="Q143" s="179"/>
      <c r="R143" s="180">
        <f>SUM(R144:R152)</f>
        <v>0</v>
      </c>
      <c r="S143" s="179"/>
      <c r="T143" s="181">
        <f>SUM(T144:T152)</f>
        <v>0</v>
      </c>
      <c r="AR143" s="182" t="s">
        <v>88</v>
      </c>
      <c r="AT143" s="183" t="s">
        <v>79</v>
      </c>
      <c r="AU143" s="183" t="s">
        <v>88</v>
      </c>
      <c r="AY143" s="182" t="s">
        <v>132</v>
      </c>
      <c r="BK143" s="184">
        <f>SUM(BK144:BK152)</f>
        <v>0</v>
      </c>
    </row>
    <row r="144" spans="1:65" s="2" customFormat="1" ht="33" customHeight="1">
      <c r="A144" s="34"/>
      <c r="B144" s="35"/>
      <c r="C144" s="187" t="s">
        <v>138</v>
      </c>
      <c r="D144" s="187" t="s">
        <v>134</v>
      </c>
      <c r="E144" s="188" t="s">
        <v>248</v>
      </c>
      <c r="F144" s="189" t="s">
        <v>249</v>
      </c>
      <c r="G144" s="190" t="s">
        <v>250</v>
      </c>
      <c r="H144" s="191">
        <v>60.43</v>
      </c>
      <c r="I144" s="192"/>
      <c r="J144" s="193">
        <f>ROUND(I144*H144,2)</f>
        <v>0</v>
      </c>
      <c r="K144" s="194"/>
      <c r="L144" s="39"/>
      <c r="M144" s="195" t="s">
        <v>1</v>
      </c>
      <c r="N144" s="196" t="s">
        <v>45</v>
      </c>
      <c r="O144" s="71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138</v>
      </c>
      <c r="AT144" s="199" t="s">
        <v>134</v>
      </c>
      <c r="AU144" s="199" t="s">
        <v>90</v>
      </c>
      <c r="AY144" s="17" t="s">
        <v>132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7" t="s">
        <v>88</v>
      </c>
      <c r="BK144" s="200">
        <f>ROUND(I144*H144,2)</f>
        <v>0</v>
      </c>
      <c r="BL144" s="17" t="s">
        <v>138</v>
      </c>
      <c r="BM144" s="199" t="s">
        <v>497</v>
      </c>
    </row>
    <row r="145" spans="1:65" s="2" customFormat="1" ht="21.75" customHeight="1">
      <c r="A145" s="34"/>
      <c r="B145" s="35"/>
      <c r="C145" s="187" t="s">
        <v>161</v>
      </c>
      <c r="D145" s="187" t="s">
        <v>134</v>
      </c>
      <c r="E145" s="188" t="s">
        <v>253</v>
      </c>
      <c r="F145" s="189" t="s">
        <v>254</v>
      </c>
      <c r="G145" s="190" t="s">
        <v>250</v>
      </c>
      <c r="H145" s="191">
        <v>302.14999999999998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45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138</v>
      </c>
      <c r="AT145" s="199" t="s">
        <v>134</v>
      </c>
      <c r="AU145" s="199" t="s">
        <v>90</v>
      </c>
      <c r="AY145" s="17" t="s">
        <v>132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88</v>
      </c>
      <c r="BK145" s="200">
        <f>ROUND(I145*H145,2)</f>
        <v>0</v>
      </c>
      <c r="BL145" s="17" t="s">
        <v>138</v>
      </c>
      <c r="BM145" s="199" t="s">
        <v>498</v>
      </c>
    </row>
    <row r="146" spans="1:65" s="13" customFormat="1">
      <c r="B146" s="201"/>
      <c r="C146" s="202"/>
      <c r="D146" s="203" t="s">
        <v>140</v>
      </c>
      <c r="E146" s="202"/>
      <c r="F146" s="205" t="s">
        <v>499</v>
      </c>
      <c r="G146" s="202"/>
      <c r="H146" s="206">
        <v>302.14999999999998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140</v>
      </c>
      <c r="AU146" s="212" t="s">
        <v>90</v>
      </c>
      <c r="AV146" s="13" t="s">
        <v>90</v>
      </c>
      <c r="AW146" s="13" t="s">
        <v>4</v>
      </c>
      <c r="AX146" s="13" t="s">
        <v>88</v>
      </c>
      <c r="AY146" s="212" t="s">
        <v>132</v>
      </c>
    </row>
    <row r="147" spans="1:65" s="2" customFormat="1" ht="33" customHeight="1">
      <c r="A147" s="34"/>
      <c r="B147" s="35"/>
      <c r="C147" s="187" t="s">
        <v>165</v>
      </c>
      <c r="D147" s="187" t="s">
        <v>134</v>
      </c>
      <c r="E147" s="188" t="s">
        <v>500</v>
      </c>
      <c r="F147" s="189" t="s">
        <v>501</v>
      </c>
      <c r="G147" s="190" t="s">
        <v>250</v>
      </c>
      <c r="H147" s="191">
        <v>50.55</v>
      </c>
      <c r="I147" s="192"/>
      <c r="J147" s="193">
        <f>ROUND(I147*H147,2)</f>
        <v>0</v>
      </c>
      <c r="K147" s="194"/>
      <c r="L147" s="39"/>
      <c r="M147" s="195" t="s">
        <v>1</v>
      </c>
      <c r="N147" s="196" t="s">
        <v>45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138</v>
      </c>
      <c r="AT147" s="199" t="s">
        <v>134</v>
      </c>
      <c r="AU147" s="199" t="s">
        <v>90</v>
      </c>
      <c r="AY147" s="17" t="s">
        <v>132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88</v>
      </c>
      <c r="BK147" s="200">
        <f>ROUND(I147*H147,2)</f>
        <v>0</v>
      </c>
      <c r="BL147" s="17" t="s">
        <v>138</v>
      </c>
      <c r="BM147" s="199" t="s">
        <v>502</v>
      </c>
    </row>
    <row r="148" spans="1:65" s="13" customFormat="1">
      <c r="B148" s="201"/>
      <c r="C148" s="202"/>
      <c r="D148" s="203" t="s">
        <v>140</v>
      </c>
      <c r="E148" s="204" t="s">
        <v>1</v>
      </c>
      <c r="F148" s="205" t="s">
        <v>503</v>
      </c>
      <c r="G148" s="202"/>
      <c r="H148" s="206">
        <v>50.55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140</v>
      </c>
      <c r="AU148" s="212" t="s">
        <v>90</v>
      </c>
      <c r="AV148" s="13" t="s">
        <v>90</v>
      </c>
      <c r="AW148" s="13" t="s">
        <v>36</v>
      </c>
      <c r="AX148" s="13" t="s">
        <v>88</v>
      </c>
      <c r="AY148" s="212" t="s">
        <v>132</v>
      </c>
    </row>
    <row r="149" spans="1:65" s="2" customFormat="1" ht="33" customHeight="1">
      <c r="A149" s="34"/>
      <c r="B149" s="35"/>
      <c r="C149" s="187" t="s">
        <v>171</v>
      </c>
      <c r="D149" s="187" t="s">
        <v>134</v>
      </c>
      <c r="E149" s="188" t="s">
        <v>265</v>
      </c>
      <c r="F149" s="189" t="s">
        <v>266</v>
      </c>
      <c r="G149" s="190" t="s">
        <v>250</v>
      </c>
      <c r="H149" s="191">
        <v>0.46200000000000002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45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138</v>
      </c>
      <c r="AT149" s="199" t="s">
        <v>134</v>
      </c>
      <c r="AU149" s="199" t="s">
        <v>90</v>
      </c>
      <c r="AY149" s="17" t="s">
        <v>132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88</v>
      </c>
      <c r="BK149" s="200">
        <f>ROUND(I149*H149,2)</f>
        <v>0</v>
      </c>
      <c r="BL149" s="17" t="s">
        <v>138</v>
      </c>
      <c r="BM149" s="199" t="s">
        <v>504</v>
      </c>
    </row>
    <row r="150" spans="1:65" s="13" customFormat="1">
      <c r="B150" s="201"/>
      <c r="C150" s="202"/>
      <c r="D150" s="203" t="s">
        <v>140</v>
      </c>
      <c r="E150" s="204" t="s">
        <v>1</v>
      </c>
      <c r="F150" s="205" t="s">
        <v>505</v>
      </c>
      <c r="G150" s="202"/>
      <c r="H150" s="206">
        <v>0.46200000000000002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140</v>
      </c>
      <c r="AU150" s="212" t="s">
        <v>90</v>
      </c>
      <c r="AV150" s="13" t="s">
        <v>90</v>
      </c>
      <c r="AW150" s="13" t="s">
        <v>36</v>
      </c>
      <c r="AX150" s="13" t="s">
        <v>88</v>
      </c>
      <c r="AY150" s="212" t="s">
        <v>132</v>
      </c>
    </row>
    <row r="151" spans="1:65" s="2" customFormat="1" ht="33" customHeight="1">
      <c r="A151" s="34"/>
      <c r="B151" s="35"/>
      <c r="C151" s="187" t="s">
        <v>8</v>
      </c>
      <c r="D151" s="187" t="s">
        <v>134</v>
      </c>
      <c r="E151" s="188" t="s">
        <v>506</v>
      </c>
      <c r="F151" s="189" t="s">
        <v>507</v>
      </c>
      <c r="G151" s="190" t="s">
        <v>250</v>
      </c>
      <c r="H151" s="191">
        <v>0.12</v>
      </c>
      <c r="I151" s="192"/>
      <c r="J151" s="193">
        <f>ROUND(I151*H151,2)</f>
        <v>0</v>
      </c>
      <c r="K151" s="194"/>
      <c r="L151" s="39"/>
      <c r="M151" s="195" t="s">
        <v>1</v>
      </c>
      <c r="N151" s="196" t="s">
        <v>45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138</v>
      </c>
      <c r="AT151" s="199" t="s">
        <v>134</v>
      </c>
      <c r="AU151" s="199" t="s">
        <v>90</v>
      </c>
      <c r="AY151" s="17" t="s">
        <v>132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88</v>
      </c>
      <c r="BK151" s="200">
        <f>ROUND(I151*H151,2)</f>
        <v>0</v>
      </c>
      <c r="BL151" s="17" t="s">
        <v>138</v>
      </c>
      <c r="BM151" s="199" t="s">
        <v>508</v>
      </c>
    </row>
    <row r="152" spans="1:65" s="13" customFormat="1">
      <c r="B152" s="201"/>
      <c r="C152" s="202"/>
      <c r="D152" s="203" t="s">
        <v>140</v>
      </c>
      <c r="E152" s="204" t="s">
        <v>1</v>
      </c>
      <c r="F152" s="205" t="s">
        <v>509</v>
      </c>
      <c r="G152" s="202"/>
      <c r="H152" s="206">
        <v>0.12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140</v>
      </c>
      <c r="AU152" s="212" t="s">
        <v>90</v>
      </c>
      <c r="AV152" s="13" t="s">
        <v>90</v>
      </c>
      <c r="AW152" s="13" t="s">
        <v>36</v>
      </c>
      <c r="AX152" s="13" t="s">
        <v>88</v>
      </c>
      <c r="AY152" s="212" t="s">
        <v>132</v>
      </c>
    </row>
    <row r="153" spans="1:65" s="12" customFormat="1" ht="25.9" customHeight="1">
      <c r="B153" s="171"/>
      <c r="C153" s="172"/>
      <c r="D153" s="173" t="s">
        <v>79</v>
      </c>
      <c r="E153" s="174" t="s">
        <v>355</v>
      </c>
      <c r="F153" s="174" t="s">
        <v>356</v>
      </c>
      <c r="G153" s="172"/>
      <c r="H153" s="172"/>
      <c r="I153" s="175"/>
      <c r="J153" s="176">
        <f>BK153</f>
        <v>0</v>
      </c>
      <c r="K153" s="172"/>
      <c r="L153" s="177"/>
      <c r="M153" s="178"/>
      <c r="N153" s="179"/>
      <c r="O153" s="179"/>
      <c r="P153" s="180">
        <f>P154+P158</f>
        <v>0</v>
      </c>
      <c r="Q153" s="179"/>
      <c r="R153" s="180">
        <f>R154+R158</f>
        <v>1E-3</v>
      </c>
      <c r="S153" s="179"/>
      <c r="T153" s="181">
        <f>T154+T158</f>
        <v>0.50784999999999991</v>
      </c>
      <c r="AR153" s="182" t="s">
        <v>90</v>
      </c>
      <c r="AT153" s="183" t="s">
        <v>79</v>
      </c>
      <c r="AU153" s="183" t="s">
        <v>80</v>
      </c>
      <c r="AY153" s="182" t="s">
        <v>132</v>
      </c>
      <c r="BK153" s="184">
        <f>BK154+BK158</f>
        <v>0</v>
      </c>
    </row>
    <row r="154" spans="1:65" s="12" customFormat="1" ht="22.9" customHeight="1">
      <c r="B154" s="171"/>
      <c r="C154" s="172"/>
      <c r="D154" s="173" t="s">
        <v>79</v>
      </c>
      <c r="E154" s="185" t="s">
        <v>510</v>
      </c>
      <c r="F154" s="185" t="s">
        <v>511</v>
      </c>
      <c r="G154" s="172"/>
      <c r="H154" s="172"/>
      <c r="I154" s="175"/>
      <c r="J154" s="186">
        <f>BK154</f>
        <v>0</v>
      </c>
      <c r="K154" s="172"/>
      <c r="L154" s="177"/>
      <c r="M154" s="178"/>
      <c r="N154" s="179"/>
      <c r="O154" s="179"/>
      <c r="P154" s="180">
        <f>SUM(P155:P157)</f>
        <v>0</v>
      </c>
      <c r="Q154" s="179"/>
      <c r="R154" s="180">
        <f>SUM(R155:R157)</f>
        <v>0</v>
      </c>
      <c r="S154" s="179"/>
      <c r="T154" s="181">
        <f>SUM(T155:T157)</f>
        <v>0.46199999999999997</v>
      </c>
      <c r="AR154" s="182" t="s">
        <v>90</v>
      </c>
      <c r="AT154" s="183" t="s">
        <v>79</v>
      </c>
      <c r="AU154" s="183" t="s">
        <v>88</v>
      </c>
      <c r="AY154" s="182" t="s">
        <v>132</v>
      </c>
      <c r="BK154" s="184">
        <f>SUM(BK155:BK157)</f>
        <v>0</v>
      </c>
    </row>
    <row r="155" spans="1:65" s="2" customFormat="1" ht="24.2" customHeight="1">
      <c r="A155" s="34"/>
      <c r="B155" s="35"/>
      <c r="C155" s="187" t="s">
        <v>175</v>
      </c>
      <c r="D155" s="187" t="s">
        <v>134</v>
      </c>
      <c r="E155" s="188" t="s">
        <v>512</v>
      </c>
      <c r="F155" s="189" t="s">
        <v>513</v>
      </c>
      <c r="G155" s="190" t="s">
        <v>137</v>
      </c>
      <c r="H155" s="191">
        <v>42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45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1.0999999999999999E-2</v>
      </c>
      <c r="T155" s="198">
        <f>S155*H155</f>
        <v>0.46199999999999997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224</v>
      </c>
      <c r="AT155" s="199" t="s">
        <v>134</v>
      </c>
      <c r="AU155" s="199" t="s">
        <v>90</v>
      </c>
      <c r="AY155" s="17" t="s">
        <v>132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88</v>
      </c>
      <c r="BK155" s="200">
        <f>ROUND(I155*H155,2)</f>
        <v>0</v>
      </c>
      <c r="BL155" s="17" t="s">
        <v>224</v>
      </c>
      <c r="BM155" s="199" t="s">
        <v>514</v>
      </c>
    </row>
    <row r="156" spans="1:65" s="13" customFormat="1">
      <c r="B156" s="201"/>
      <c r="C156" s="202"/>
      <c r="D156" s="203" t="s">
        <v>140</v>
      </c>
      <c r="E156" s="204" t="s">
        <v>1</v>
      </c>
      <c r="F156" s="205" t="s">
        <v>515</v>
      </c>
      <c r="G156" s="202"/>
      <c r="H156" s="206">
        <v>42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140</v>
      </c>
      <c r="AU156" s="212" t="s">
        <v>90</v>
      </c>
      <c r="AV156" s="13" t="s">
        <v>90</v>
      </c>
      <c r="AW156" s="13" t="s">
        <v>36</v>
      </c>
      <c r="AX156" s="13" t="s">
        <v>88</v>
      </c>
      <c r="AY156" s="212" t="s">
        <v>132</v>
      </c>
    </row>
    <row r="157" spans="1:65" s="14" customFormat="1">
      <c r="B157" s="213"/>
      <c r="C157" s="214"/>
      <c r="D157" s="203" t="s">
        <v>140</v>
      </c>
      <c r="E157" s="215" t="s">
        <v>1</v>
      </c>
      <c r="F157" s="216" t="s">
        <v>516</v>
      </c>
      <c r="G157" s="214"/>
      <c r="H157" s="215" t="s">
        <v>1</v>
      </c>
      <c r="I157" s="217"/>
      <c r="J157" s="214"/>
      <c r="K157" s="214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140</v>
      </c>
      <c r="AU157" s="222" t="s">
        <v>90</v>
      </c>
      <c r="AV157" s="14" t="s">
        <v>88</v>
      </c>
      <c r="AW157" s="14" t="s">
        <v>36</v>
      </c>
      <c r="AX157" s="14" t="s">
        <v>80</v>
      </c>
      <c r="AY157" s="222" t="s">
        <v>132</v>
      </c>
    </row>
    <row r="158" spans="1:65" s="12" customFormat="1" ht="22.9" customHeight="1">
      <c r="B158" s="171"/>
      <c r="C158" s="172"/>
      <c r="D158" s="173" t="s">
        <v>79</v>
      </c>
      <c r="E158" s="185" t="s">
        <v>517</v>
      </c>
      <c r="F158" s="185" t="s">
        <v>518</v>
      </c>
      <c r="G158" s="172"/>
      <c r="H158" s="172"/>
      <c r="I158" s="175"/>
      <c r="J158" s="186">
        <f>BK158</f>
        <v>0</v>
      </c>
      <c r="K158" s="172"/>
      <c r="L158" s="177"/>
      <c r="M158" s="178"/>
      <c r="N158" s="179"/>
      <c r="O158" s="179"/>
      <c r="P158" s="180">
        <f>SUM(P159:P166)</f>
        <v>0</v>
      </c>
      <c r="Q158" s="179"/>
      <c r="R158" s="180">
        <f>SUM(R159:R166)</f>
        <v>1E-3</v>
      </c>
      <c r="S158" s="179"/>
      <c r="T158" s="181">
        <f>SUM(T159:T166)</f>
        <v>4.5850000000000002E-2</v>
      </c>
      <c r="AR158" s="182" t="s">
        <v>90</v>
      </c>
      <c r="AT158" s="183" t="s">
        <v>79</v>
      </c>
      <c r="AU158" s="183" t="s">
        <v>88</v>
      </c>
      <c r="AY158" s="182" t="s">
        <v>132</v>
      </c>
      <c r="BK158" s="184">
        <f>SUM(BK159:BK166)</f>
        <v>0</v>
      </c>
    </row>
    <row r="159" spans="1:65" s="2" customFormat="1" ht="16.5" customHeight="1">
      <c r="A159" s="34"/>
      <c r="B159" s="35"/>
      <c r="C159" s="187" t="s">
        <v>179</v>
      </c>
      <c r="D159" s="187" t="s">
        <v>134</v>
      </c>
      <c r="E159" s="188" t="s">
        <v>519</v>
      </c>
      <c r="F159" s="189" t="s">
        <v>520</v>
      </c>
      <c r="G159" s="190" t="s">
        <v>213</v>
      </c>
      <c r="H159" s="191">
        <v>26.2</v>
      </c>
      <c r="I159" s="192"/>
      <c r="J159" s="193">
        <f>ROUND(I159*H159,2)</f>
        <v>0</v>
      </c>
      <c r="K159" s="194"/>
      <c r="L159" s="39"/>
      <c r="M159" s="195" t="s">
        <v>1</v>
      </c>
      <c r="N159" s="196" t="s">
        <v>45</v>
      </c>
      <c r="O159" s="71"/>
      <c r="P159" s="197">
        <f>O159*H159</f>
        <v>0</v>
      </c>
      <c r="Q159" s="197">
        <v>0</v>
      </c>
      <c r="R159" s="197">
        <f>Q159*H159</f>
        <v>0</v>
      </c>
      <c r="S159" s="197">
        <v>1.75E-3</v>
      </c>
      <c r="T159" s="198">
        <f>S159*H159</f>
        <v>4.5850000000000002E-2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224</v>
      </c>
      <c r="AT159" s="199" t="s">
        <v>134</v>
      </c>
      <c r="AU159" s="199" t="s">
        <v>90</v>
      </c>
      <c r="AY159" s="17" t="s">
        <v>132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88</v>
      </c>
      <c r="BK159" s="200">
        <f>ROUND(I159*H159,2)</f>
        <v>0</v>
      </c>
      <c r="BL159" s="17" t="s">
        <v>224</v>
      </c>
      <c r="BM159" s="199" t="s">
        <v>521</v>
      </c>
    </row>
    <row r="160" spans="1:65" s="13" customFormat="1">
      <c r="B160" s="201"/>
      <c r="C160" s="202"/>
      <c r="D160" s="203" t="s">
        <v>140</v>
      </c>
      <c r="E160" s="204" t="s">
        <v>1</v>
      </c>
      <c r="F160" s="205" t="s">
        <v>522</v>
      </c>
      <c r="G160" s="202"/>
      <c r="H160" s="206">
        <v>26.2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140</v>
      </c>
      <c r="AU160" s="212" t="s">
        <v>90</v>
      </c>
      <c r="AV160" s="13" t="s">
        <v>90</v>
      </c>
      <c r="AW160" s="13" t="s">
        <v>36</v>
      </c>
      <c r="AX160" s="13" t="s">
        <v>88</v>
      </c>
      <c r="AY160" s="212" t="s">
        <v>132</v>
      </c>
    </row>
    <row r="161" spans="1:65" s="14" customFormat="1">
      <c r="B161" s="213"/>
      <c r="C161" s="214"/>
      <c r="D161" s="203" t="s">
        <v>140</v>
      </c>
      <c r="E161" s="215" t="s">
        <v>1</v>
      </c>
      <c r="F161" s="216" t="s">
        <v>493</v>
      </c>
      <c r="G161" s="214"/>
      <c r="H161" s="215" t="s">
        <v>1</v>
      </c>
      <c r="I161" s="217"/>
      <c r="J161" s="214"/>
      <c r="K161" s="214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140</v>
      </c>
      <c r="AU161" s="222" t="s">
        <v>90</v>
      </c>
      <c r="AV161" s="14" t="s">
        <v>88</v>
      </c>
      <c r="AW161" s="14" t="s">
        <v>36</v>
      </c>
      <c r="AX161" s="14" t="s">
        <v>80</v>
      </c>
      <c r="AY161" s="222" t="s">
        <v>132</v>
      </c>
    </row>
    <row r="162" spans="1:65" s="2" customFormat="1" ht="24.2" customHeight="1">
      <c r="A162" s="34"/>
      <c r="B162" s="35"/>
      <c r="C162" s="187" t="s">
        <v>187</v>
      </c>
      <c r="D162" s="187" t="s">
        <v>134</v>
      </c>
      <c r="E162" s="188" t="s">
        <v>523</v>
      </c>
      <c r="F162" s="189" t="s">
        <v>524</v>
      </c>
      <c r="G162" s="190" t="s">
        <v>213</v>
      </c>
      <c r="H162" s="191">
        <v>7.1</v>
      </c>
      <c r="I162" s="192"/>
      <c r="J162" s="193">
        <f>ROUND(I162*H162,2)</f>
        <v>0</v>
      </c>
      <c r="K162" s="194"/>
      <c r="L162" s="39"/>
      <c r="M162" s="195" t="s">
        <v>1</v>
      </c>
      <c r="N162" s="196" t="s">
        <v>45</v>
      </c>
      <c r="O162" s="71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224</v>
      </c>
      <c r="AT162" s="199" t="s">
        <v>134</v>
      </c>
      <c r="AU162" s="199" t="s">
        <v>90</v>
      </c>
      <c r="AY162" s="17" t="s">
        <v>132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88</v>
      </c>
      <c r="BK162" s="200">
        <f>ROUND(I162*H162,2)</f>
        <v>0</v>
      </c>
      <c r="BL162" s="17" t="s">
        <v>224</v>
      </c>
      <c r="BM162" s="199" t="s">
        <v>525</v>
      </c>
    </row>
    <row r="163" spans="1:65" s="13" customFormat="1">
      <c r="B163" s="201"/>
      <c r="C163" s="202"/>
      <c r="D163" s="203" t="s">
        <v>140</v>
      </c>
      <c r="E163" s="204" t="s">
        <v>1</v>
      </c>
      <c r="F163" s="205" t="s">
        <v>526</v>
      </c>
      <c r="G163" s="202"/>
      <c r="H163" s="206">
        <v>7.1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140</v>
      </c>
      <c r="AU163" s="212" t="s">
        <v>90</v>
      </c>
      <c r="AV163" s="13" t="s">
        <v>90</v>
      </c>
      <c r="AW163" s="13" t="s">
        <v>36</v>
      </c>
      <c r="AX163" s="13" t="s">
        <v>88</v>
      </c>
      <c r="AY163" s="212" t="s">
        <v>132</v>
      </c>
    </row>
    <row r="164" spans="1:65" s="2" customFormat="1" ht="21.75" customHeight="1">
      <c r="A164" s="34"/>
      <c r="B164" s="35"/>
      <c r="C164" s="234" t="s">
        <v>194</v>
      </c>
      <c r="D164" s="234" t="s">
        <v>180</v>
      </c>
      <c r="E164" s="235" t="s">
        <v>527</v>
      </c>
      <c r="F164" s="236" t="s">
        <v>528</v>
      </c>
      <c r="G164" s="237" t="s">
        <v>250</v>
      </c>
      <c r="H164" s="238">
        <v>1E-3</v>
      </c>
      <c r="I164" s="239"/>
      <c r="J164" s="240">
        <f>ROUND(I164*H164,2)</f>
        <v>0</v>
      </c>
      <c r="K164" s="241"/>
      <c r="L164" s="242"/>
      <c r="M164" s="243" t="s">
        <v>1</v>
      </c>
      <c r="N164" s="244" t="s">
        <v>45</v>
      </c>
      <c r="O164" s="71"/>
      <c r="P164" s="197">
        <f>O164*H164</f>
        <v>0</v>
      </c>
      <c r="Q164" s="197">
        <v>1</v>
      </c>
      <c r="R164" s="197">
        <f>Q164*H164</f>
        <v>1E-3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529</v>
      </c>
      <c r="AT164" s="199" t="s">
        <v>180</v>
      </c>
      <c r="AU164" s="199" t="s">
        <v>90</v>
      </c>
      <c r="AY164" s="17" t="s">
        <v>132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88</v>
      </c>
      <c r="BK164" s="200">
        <f>ROUND(I164*H164,2)</f>
        <v>0</v>
      </c>
      <c r="BL164" s="17" t="s">
        <v>224</v>
      </c>
      <c r="BM164" s="199" t="s">
        <v>530</v>
      </c>
    </row>
    <row r="165" spans="1:65" s="2" customFormat="1" ht="19.5">
      <c r="A165" s="34"/>
      <c r="B165" s="35"/>
      <c r="C165" s="36"/>
      <c r="D165" s="203" t="s">
        <v>389</v>
      </c>
      <c r="E165" s="36"/>
      <c r="F165" s="248" t="s">
        <v>531</v>
      </c>
      <c r="G165" s="36"/>
      <c r="H165" s="36"/>
      <c r="I165" s="249"/>
      <c r="J165" s="36"/>
      <c r="K165" s="36"/>
      <c r="L165" s="39"/>
      <c r="M165" s="250"/>
      <c r="N165" s="251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389</v>
      </c>
      <c r="AU165" s="17" t="s">
        <v>90</v>
      </c>
    </row>
    <row r="166" spans="1:65" s="13" customFormat="1">
      <c r="B166" s="201"/>
      <c r="C166" s="202"/>
      <c r="D166" s="203" t="s">
        <v>140</v>
      </c>
      <c r="E166" s="204" t="s">
        <v>1</v>
      </c>
      <c r="F166" s="205" t="s">
        <v>532</v>
      </c>
      <c r="G166" s="202"/>
      <c r="H166" s="206">
        <v>1E-3</v>
      </c>
      <c r="I166" s="207"/>
      <c r="J166" s="202"/>
      <c r="K166" s="202"/>
      <c r="L166" s="208"/>
      <c r="M166" s="255"/>
      <c r="N166" s="256"/>
      <c r="O166" s="256"/>
      <c r="P166" s="256"/>
      <c r="Q166" s="256"/>
      <c r="R166" s="256"/>
      <c r="S166" s="256"/>
      <c r="T166" s="257"/>
      <c r="AT166" s="212" t="s">
        <v>140</v>
      </c>
      <c r="AU166" s="212" t="s">
        <v>90</v>
      </c>
      <c r="AV166" s="13" t="s">
        <v>90</v>
      </c>
      <c r="AW166" s="13" t="s">
        <v>36</v>
      </c>
      <c r="AX166" s="13" t="s">
        <v>88</v>
      </c>
      <c r="AY166" s="212" t="s">
        <v>132</v>
      </c>
    </row>
    <row r="167" spans="1:65" s="2" customFormat="1" ht="6.95" customHeight="1">
      <c r="A167" s="34"/>
      <c r="B167" s="54"/>
      <c r="C167" s="55"/>
      <c r="D167" s="55"/>
      <c r="E167" s="55"/>
      <c r="F167" s="55"/>
      <c r="G167" s="55"/>
      <c r="H167" s="55"/>
      <c r="I167" s="55"/>
      <c r="J167" s="55"/>
      <c r="K167" s="55"/>
      <c r="L167" s="39"/>
      <c r="M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</sheetData>
  <sheetProtection algorithmName="SHA-512" hashValue="QlsUTW6qPI9tpflV8U4/KgQ/qpk9XbHRS2FTZ4WIfkDyY41AFuMmsgVcz9xGt+q1Nu+5lZOtp6CKci1j1b2OeA==" saltValue="7RjlOBYEgtcF9TW19+hDC0vH0GIYW/Jmh8iIy3P5II1gJdWu6pWhpNjIgKpvnzedE4dvHn8eYdevccXSVyS3nA==" spinCount="100000" sheet="1" objects="1" scenarios="1" formatColumns="0" formatRows="0" autoFilter="0"/>
  <autoFilter ref="C121:K16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102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90</v>
      </c>
    </row>
    <row r="4" spans="1:46" s="1" customFormat="1" ht="24.95" customHeight="1">
      <c r="B4" s="20"/>
      <c r="D4" s="110" t="s">
        <v>103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02" t="str">
        <f>'Rekapitulace stavby'!K6</f>
        <v>VÝSTAVBA MINIHŘIŠTĚ S UMĚLÝM POVRCHEM V TENISOVÉM AREÁLU NA UL. SPORTOVNÍ</v>
      </c>
      <c r="F7" s="303"/>
      <c r="G7" s="303"/>
      <c r="H7" s="303"/>
      <c r="L7" s="20"/>
    </row>
    <row r="8" spans="1:46" s="2" customFormat="1" ht="12" customHeight="1">
      <c r="A8" s="34"/>
      <c r="B8" s="39"/>
      <c r="C8" s="34"/>
      <c r="D8" s="112" t="s">
        <v>104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533</v>
      </c>
      <c r="F9" s="305"/>
      <c r="G9" s="305"/>
      <c r="H9" s="30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16. 7. 2024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28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8" t="s">
        <v>1</v>
      </c>
      <c r="F27" s="308"/>
      <c r="G27" s="308"/>
      <c r="H27" s="30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40</v>
      </c>
      <c r="E30" s="34"/>
      <c r="F30" s="34"/>
      <c r="G30" s="34"/>
      <c r="H30" s="34"/>
      <c r="I30" s="34"/>
      <c r="J30" s="120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42</v>
      </c>
      <c r="G32" s="34"/>
      <c r="H32" s="34"/>
      <c r="I32" s="121" t="s">
        <v>41</v>
      </c>
      <c r="J32" s="121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44</v>
      </c>
      <c r="E33" s="112" t="s">
        <v>45</v>
      </c>
      <c r="F33" s="123">
        <f>ROUND((SUM(BE122:BE156)),  2)</f>
        <v>0</v>
      </c>
      <c r="G33" s="34"/>
      <c r="H33" s="34"/>
      <c r="I33" s="124">
        <v>0.21</v>
      </c>
      <c r="J33" s="123">
        <f>ROUND(((SUM(BE122:BE156))*I33),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46</v>
      </c>
      <c r="F34" s="123">
        <f>ROUND((SUM(BF122:BF156)),  2)</f>
        <v>0</v>
      </c>
      <c r="G34" s="34"/>
      <c r="H34" s="34"/>
      <c r="I34" s="124">
        <v>0.12</v>
      </c>
      <c r="J34" s="123">
        <f>ROUND(((SUM(BF122:BF156))*I34),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47</v>
      </c>
      <c r="F35" s="123">
        <f>ROUND((SUM(BG122:BG156)),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48</v>
      </c>
      <c r="F36" s="123">
        <f>ROUND((SUM(BH122:BH156)),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49</v>
      </c>
      <c r="F37" s="123">
        <f>ROUND((SUM(BI122:BI156)),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50</v>
      </c>
      <c r="E39" s="127"/>
      <c r="F39" s="127"/>
      <c r="G39" s="128" t="s">
        <v>51</v>
      </c>
      <c r="H39" s="129" t="s">
        <v>52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53</v>
      </c>
      <c r="E50" s="133"/>
      <c r="F50" s="133"/>
      <c r="G50" s="132" t="s">
        <v>54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55</v>
      </c>
      <c r="E61" s="135"/>
      <c r="F61" s="136" t="s">
        <v>56</v>
      </c>
      <c r="G61" s="134" t="s">
        <v>55</v>
      </c>
      <c r="H61" s="135"/>
      <c r="I61" s="135"/>
      <c r="J61" s="137" t="s">
        <v>56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57</v>
      </c>
      <c r="E65" s="138"/>
      <c r="F65" s="138"/>
      <c r="G65" s="132" t="s">
        <v>58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55</v>
      </c>
      <c r="E76" s="135"/>
      <c r="F76" s="136" t="s">
        <v>56</v>
      </c>
      <c r="G76" s="134" t="s">
        <v>55</v>
      </c>
      <c r="H76" s="135"/>
      <c r="I76" s="135"/>
      <c r="J76" s="137" t="s">
        <v>56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00" t="str">
        <f>E7</f>
        <v>VÝSTAVBA MINIHŘIŠTĚ S UMĚLÝM POVRCHEM V TENISOVÉM AREÁLU NA UL. SPORTOVNÍ</v>
      </c>
      <c r="F85" s="301"/>
      <c r="G85" s="301"/>
      <c r="H85" s="30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8" t="str">
        <f>E9</f>
        <v>04 - VEDLEJŠÍ ROZPOČTOVÉ NÁKLADY</v>
      </c>
      <c r="F87" s="299"/>
      <c r="G87" s="299"/>
      <c r="H87" s="29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Karviná</v>
      </c>
      <c r="G89" s="36"/>
      <c r="H89" s="36"/>
      <c r="I89" s="29" t="s">
        <v>22</v>
      </c>
      <c r="J89" s="66" t="str">
        <f>IF(J12="","",J12)</f>
        <v>16. 7. 2024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Statutární město Karviná</v>
      </c>
      <c r="G91" s="36"/>
      <c r="H91" s="36"/>
      <c r="I91" s="29" t="s">
        <v>32</v>
      </c>
      <c r="J91" s="32" t="str">
        <f>E21</f>
        <v>Ing. Marek Papoušek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107</v>
      </c>
      <c r="D94" s="144"/>
      <c r="E94" s="144"/>
      <c r="F94" s="144"/>
      <c r="G94" s="144"/>
      <c r="H94" s="144"/>
      <c r="I94" s="144"/>
      <c r="J94" s="145" t="s">
        <v>108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109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1:31" s="9" customFormat="1" ht="24.95" customHeight="1">
      <c r="B97" s="147"/>
      <c r="C97" s="148"/>
      <c r="D97" s="149" t="s">
        <v>534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535</v>
      </c>
      <c r="E98" s="156"/>
      <c r="F98" s="156"/>
      <c r="G98" s="156"/>
      <c r="H98" s="156"/>
      <c r="I98" s="156"/>
      <c r="J98" s="157">
        <f>J124</f>
        <v>0</v>
      </c>
      <c r="K98" s="154"/>
      <c r="L98" s="158"/>
    </row>
    <row r="99" spans="1:31" s="9" customFormat="1" ht="24.95" customHeight="1">
      <c r="B99" s="147"/>
      <c r="C99" s="148"/>
      <c r="D99" s="149" t="s">
        <v>536</v>
      </c>
      <c r="E99" s="150"/>
      <c r="F99" s="150"/>
      <c r="G99" s="150"/>
      <c r="H99" s="150"/>
      <c r="I99" s="150"/>
      <c r="J99" s="151">
        <f>J131</f>
        <v>0</v>
      </c>
      <c r="K99" s="148"/>
      <c r="L99" s="152"/>
    </row>
    <row r="100" spans="1:31" s="10" customFormat="1" ht="19.899999999999999" customHeight="1">
      <c r="B100" s="153"/>
      <c r="C100" s="154"/>
      <c r="D100" s="155" t="s">
        <v>537</v>
      </c>
      <c r="E100" s="156"/>
      <c r="F100" s="156"/>
      <c r="G100" s="156"/>
      <c r="H100" s="156"/>
      <c r="I100" s="156"/>
      <c r="J100" s="157">
        <f>J132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538</v>
      </c>
      <c r="E101" s="156"/>
      <c r="F101" s="156"/>
      <c r="G101" s="156"/>
      <c r="H101" s="156"/>
      <c r="I101" s="156"/>
      <c r="J101" s="157">
        <f>J141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539</v>
      </c>
      <c r="E102" s="156"/>
      <c r="F102" s="156"/>
      <c r="G102" s="156"/>
      <c r="H102" s="156"/>
      <c r="I102" s="156"/>
      <c r="J102" s="157">
        <f>J154</f>
        <v>0</v>
      </c>
      <c r="K102" s="154"/>
      <c r="L102" s="158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6.25" customHeight="1">
      <c r="A112" s="34"/>
      <c r="B112" s="35"/>
      <c r="C112" s="36"/>
      <c r="D112" s="36"/>
      <c r="E112" s="300" t="str">
        <f>E7</f>
        <v>VÝSTAVBA MINIHŘIŠTĚ S UMĚLÝM POVRCHEM V TENISOVÉM AREÁLU NA UL. SPORTOVNÍ</v>
      </c>
      <c r="F112" s="301"/>
      <c r="G112" s="301"/>
      <c r="H112" s="30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104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88" t="str">
        <f>E9</f>
        <v>04 - VEDLEJŠÍ ROZPOČTOVÉ NÁKLADY</v>
      </c>
      <c r="F114" s="299"/>
      <c r="G114" s="299"/>
      <c r="H114" s="299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Karviná</v>
      </c>
      <c r="G116" s="36"/>
      <c r="H116" s="36"/>
      <c r="I116" s="29" t="s">
        <v>22</v>
      </c>
      <c r="J116" s="66" t="str">
        <f>IF(J12="","",J12)</f>
        <v>16. 7. 2024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24</v>
      </c>
      <c r="D118" s="36"/>
      <c r="E118" s="36"/>
      <c r="F118" s="27" t="str">
        <f>E15</f>
        <v>Statutární město Karviná</v>
      </c>
      <c r="G118" s="36"/>
      <c r="H118" s="36"/>
      <c r="I118" s="29" t="s">
        <v>32</v>
      </c>
      <c r="J118" s="32" t="str">
        <f>E21</f>
        <v>Ing. Marek Papoušek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30</v>
      </c>
      <c r="D119" s="36"/>
      <c r="E119" s="36"/>
      <c r="F119" s="27" t="str">
        <f>IF(E18="","",E18)</f>
        <v>Vyplň údaj</v>
      </c>
      <c r="G119" s="36"/>
      <c r="H119" s="36"/>
      <c r="I119" s="29" t="s">
        <v>37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9"/>
      <c r="B121" s="160"/>
      <c r="C121" s="161" t="s">
        <v>118</v>
      </c>
      <c r="D121" s="162" t="s">
        <v>65</v>
      </c>
      <c r="E121" s="162" t="s">
        <v>61</v>
      </c>
      <c r="F121" s="162" t="s">
        <v>62</v>
      </c>
      <c r="G121" s="162" t="s">
        <v>119</v>
      </c>
      <c r="H121" s="162" t="s">
        <v>120</v>
      </c>
      <c r="I121" s="162" t="s">
        <v>121</v>
      </c>
      <c r="J121" s="163" t="s">
        <v>108</v>
      </c>
      <c r="K121" s="164" t="s">
        <v>122</v>
      </c>
      <c r="L121" s="165"/>
      <c r="M121" s="75" t="s">
        <v>1</v>
      </c>
      <c r="N121" s="76" t="s">
        <v>44</v>
      </c>
      <c r="O121" s="76" t="s">
        <v>123</v>
      </c>
      <c r="P121" s="76" t="s">
        <v>124</v>
      </c>
      <c r="Q121" s="76" t="s">
        <v>125</v>
      </c>
      <c r="R121" s="76" t="s">
        <v>126</v>
      </c>
      <c r="S121" s="76" t="s">
        <v>127</v>
      </c>
      <c r="T121" s="77" t="s">
        <v>128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9" customHeight="1">
      <c r="A122" s="34"/>
      <c r="B122" s="35"/>
      <c r="C122" s="82" t="s">
        <v>129</v>
      </c>
      <c r="D122" s="36"/>
      <c r="E122" s="36"/>
      <c r="F122" s="36"/>
      <c r="G122" s="36"/>
      <c r="H122" s="36"/>
      <c r="I122" s="36"/>
      <c r="J122" s="166">
        <f>BK122</f>
        <v>0</v>
      </c>
      <c r="K122" s="36"/>
      <c r="L122" s="39"/>
      <c r="M122" s="78"/>
      <c r="N122" s="167"/>
      <c r="O122" s="79"/>
      <c r="P122" s="168">
        <f>P123+P131</f>
        <v>0</v>
      </c>
      <c r="Q122" s="79"/>
      <c r="R122" s="168">
        <f>R123+R131</f>
        <v>3.9600000000000008E-3</v>
      </c>
      <c r="S122" s="79"/>
      <c r="T122" s="169">
        <f>T123+T131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79</v>
      </c>
      <c r="AU122" s="17" t="s">
        <v>110</v>
      </c>
      <c r="BK122" s="170">
        <f>BK123+BK131</f>
        <v>0</v>
      </c>
    </row>
    <row r="123" spans="1:65" s="12" customFormat="1" ht="25.9" customHeight="1">
      <c r="B123" s="171"/>
      <c r="C123" s="172"/>
      <c r="D123" s="173" t="s">
        <v>79</v>
      </c>
      <c r="E123" s="174" t="s">
        <v>180</v>
      </c>
      <c r="F123" s="174" t="s">
        <v>540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P124</f>
        <v>0</v>
      </c>
      <c r="Q123" s="179"/>
      <c r="R123" s="180">
        <f>R124</f>
        <v>3.9600000000000008E-3</v>
      </c>
      <c r="S123" s="179"/>
      <c r="T123" s="181">
        <f>T124</f>
        <v>0</v>
      </c>
      <c r="AR123" s="182" t="s">
        <v>151</v>
      </c>
      <c r="AT123" s="183" t="s">
        <v>79</v>
      </c>
      <c r="AU123" s="183" t="s">
        <v>80</v>
      </c>
      <c r="AY123" s="182" t="s">
        <v>132</v>
      </c>
      <c r="BK123" s="184">
        <f>BK124</f>
        <v>0</v>
      </c>
    </row>
    <row r="124" spans="1:65" s="12" customFormat="1" ht="22.9" customHeight="1">
      <c r="B124" s="171"/>
      <c r="C124" s="172"/>
      <c r="D124" s="173" t="s">
        <v>79</v>
      </c>
      <c r="E124" s="185" t="s">
        <v>541</v>
      </c>
      <c r="F124" s="185" t="s">
        <v>542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SUM(P125:P130)</f>
        <v>0</v>
      </c>
      <c r="Q124" s="179"/>
      <c r="R124" s="180">
        <f>SUM(R125:R130)</f>
        <v>3.9600000000000008E-3</v>
      </c>
      <c r="S124" s="179"/>
      <c r="T124" s="181">
        <f>SUM(T125:T130)</f>
        <v>0</v>
      </c>
      <c r="AR124" s="182" t="s">
        <v>151</v>
      </c>
      <c r="AT124" s="183" t="s">
        <v>79</v>
      </c>
      <c r="AU124" s="183" t="s">
        <v>88</v>
      </c>
      <c r="AY124" s="182" t="s">
        <v>132</v>
      </c>
      <c r="BK124" s="184">
        <f>SUM(BK125:BK130)</f>
        <v>0</v>
      </c>
    </row>
    <row r="125" spans="1:65" s="2" customFormat="1" ht="21.75" customHeight="1">
      <c r="A125" s="34"/>
      <c r="B125" s="35"/>
      <c r="C125" s="187" t="s">
        <v>88</v>
      </c>
      <c r="D125" s="187" t="s">
        <v>134</v>
      </c>
      <c r="E125" s="188" t="s">
        <v>543</v>
      </c>
      <c r="F125" s="189" t="s">
        <v>544</v>
      </c>
      <c r="G125" s="190" t="s">
        <v>545</v>
      </c>
      <c r="H125" s="191">
        <v>0.4</v>
      </c>
      <c r="I125" s="192"/>
      <c r="J125" s="193">
        <f>ROUND(I125*H125,2)</f>
        <v>0</v>
      </c>
      <c r="K125" s="194"/>
      <c r="L125" s="39"/>
      <c r="M125" s="195" t="s">
        <v>1</v>
      </c>
      <c r="N125" s="196" t="s">
        <v>45</v>
      </c>
      <c r="O125" s="71"/>
      <c r="P125" s="197">
        <f>O125*H125</f>
        <v>0</v>
      </c>
      <c r="Q125" s="197">
        <v>9.9000000000000008E-3</v>
      </c>
      <c r="R125" s="197">
        <f>Q125*H125</f>
        <v>3.9600000000000008E-3</v>
      </c>
      <c r="S125" s="197">
        <v>0</v>
      </c>
      <c r="T125" s="19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546</v>
      </c>
      <c r="AT125" s="199" t="s">
        <v>134</v>
      </c>
      <c r="AU125" s="199" t="s">
        <v>90</v>
      </c>
      <c r="AY125" s="17" t="s">
        <v>132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88</v>
      </c>
      <c r="BK125" s="200">
        <f>ROUND(I125*H125,2)</f>
        <v>0</v>
      </c>
      <c r="BL125" s="17" t="s">
        <v>546</v>
      </c>
      <c r="BM125" s="199" t="s">
        <v>547</v>
      </c>
    </row>
    <row r="126" spans="1:65" s="13" customFormat="1">
      <c r="B126" s="201"/>
      <c r="C126" s="202"/>
      <c r="D126" s="203" t="s">
        <v>140</v>
      </c>
      <c r="E126" s="204" t="s">
        <v>1</v>
      </c>
      <c r="F126" s="205" t="s">
        <v>548</v>
      </c>
      <c r="G126" s="202"/>
      <c r="H126" s="206">
        <v>0.2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140</v>
      </c>
      <c r="AU126" s="212" t="s">
        <v>90</v>
      </c>
      <c r="AV126" s="13" t="s">
        <v>90</v>
      </c>
      <c r="AW126" s="13" t="s">
        <v>36</v>
      </c>
      <c r="AX126" s="13" t="s">
        <v>80</v>
      </c>
      <c r="AY126" s="212" t="s">
        <v>132</v>
      </c>
    </row>
    <row r="127" spans="1:65" s="14" customFormat="1">
      <c r="B127" s="213"/>
      <c r="C127" s="214"/>
      <c r="D127" s="203" t="s">
        <v>140</v>
      </c>
      <c r="E127" s="215" t="s">
        <v>1</v>
      </c>
      <c r="F127" s="216" t="s">
        <v>549</v>
      </c>
      <c r="G127" s="214"/>
      <c r="H127" s="215" t="s">
        <v>1</v>
      </c>
      <c r="I127" s="217"/>
      <c r="J127" s="214"/>
      <c r="K127" s="214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140</v>
      </c>
      <c r="AU127" s="222" t="s">
        <v>90</v>
      </c>
      <c r="AV127" s="14" t="s">
        <v>88</v>
      </c>
      <c r="AW127" s="14" t="s">
        <v>36</v>
      </c>
      <c r="AX127" s="14" t="s">
        <v>80</v>
      </c>
      <c r="AY127" s="222" t="s">
        <v>132</v>
      </c>
    </row>
    <row r="128" spans="1:65" s="13" customFormat="1">
      <c r="B128" s="201"/>
      <c r="C128" s="202"/>
      <c r="D128" s="203" t="s">
        <v>140</v>
      </c>
      <c r="E128" s="204" t="s">
        <v>1</v>
      </c>
      <c r="F128" s="205" t="s">
        <v>548</v>
      </c>
      <c r="G128" s="202"/>
      <c r="H128" s="206">
        <v>0.2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140</v>
      </c>
      <c r="AU128" s="212" t="s">
        <v>90</v>
      </c>
      <c r="AV128" s="13" t="s">
        <v>90</v>
      </c>
      <c r="AW128" s="13" t="s">
        <v>36</v>
      </c>
      <c r="AX128" s="13" t="s">
        <v>80</v>
      </c>
      <c r="AY128" s="212" t="s">
        <v>132</v>
      </c>
    </row>
    <row r="129" spans="1:65" s="14" customFormat="1">
      <c r="B129" s="213"/>
      <c r="C129" s="214"/>
      <c r="D129" s="203" t="s">
        <v>140</v>
      </c>
      <c r="E129" s="215" t="s">
        <v>1</v>
      </c>
      <c r="F129" s="216" t="s">
        <v>550</v>
      </c>
      <c r="G129" s="214"/>
      <c r="H129" s="215" t="s">
        <v>1</v>
      </c>
      <c r="I129" s="217"/>
      <c r="J129" s="214"/>
      <c r="K129" s="214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140</v>
      </c>
      <c r="AU129" s="222" t="s">
        <v>90</v>
      </c>
      <c r="AV129" s="14" t="s">
        <v>88</v>
      </c>
      <c r="AW129" s="14" t="s">
        <v>36</v>
      </c>
      <c r="AX129" s="14" t="s">
        <v>80</v>
      </c>
      <c r="AY129" s="222" t="s">
        <v>132</v>
      </c>
    </row>
    <row r="130" spans="1:65" s="15" customFormat="1">
      <c r="B130" s="223"/>
      <c r="C130" s="224"/>
      <c r="D130" s="203" t="s">
        <v>140</v>
      </c>
      <c r="E130" s="225" t="s">
        <v>1</v>
      </c>
      <c r="F130" s="226" t="s">
        <v>150</v>
      </c>
      <c r="G130" s="224"/>
      <c r="H130" s="227">
        <v>0.4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AT130" s="233" t="s">
        <v>140</v>
      </c>
      <c r="AU130" s="233" t="s">
        <v>90</v>
      </c>
      <c r="AV130" s="15" t="s">
        <v>138</v>
      </c>
      <c r="AW130" s="15" t="s">
        <v>36</v>
      </c>
      <c r="AX130" s="15" t="s">
        <v>88</v>
      </c>
      <c r="AY130" s="233" t="s">
        <v>132</v>
      </c>
    </row>
    <row r="131" spans="1:65" s="12" customFormat="1" ht="25.9" customHeight="1">
      <c r="B131" s="171"/>
      <c r="C131" s="172"/>
      <c r="D131" s="173" t="s">
        <v>79</v>
      </c>
      <c r="E131" s="174" t="s">
        <v>551</v>
      </c>
      <c r="F131" s="174" t="s">
        <v>552</v>
      </c>
      <c r="G131" s="172"/>
      <c r="H131" s="172"/>
      <c r="I131" s="175"/>
      <c r="J131" s="176">
        <f>BK131</f>
        <v>0</v>
      </c>
      <c r="K131" s="172"/>
      <c r="L131" s="177"/>
      <c r="M131" s="178"/>
      <c r="N131" s="179"/>
      <c r="O131" s="179"/>
      <c r="P131" s="180">
        <f>P132+P141+P154</f>
        <v>0</v>
      </c>
      <c r="Q131" s="179"/>
      <c r="R131" s="180">
        <f>R132+R141+R154</f>
        <v>0</v>
      </c>
      <c r="S131" s="179"/>
      <c r="T131" s="181">
        <f>T132+T141+T154</f>
        <v>0</v>
      </c>
      <c r="AR131" s="182" t="s">
        <v>161</v>
      </c>
      <c r="AT131" s="183" t="s">
        <v>79</v>
      </c>
      <c r="AU131" s="183" t="s">
        <v>80</v>
      </c>
      <c r="AY131" s="182" t="s">
        <v>132</v>
      </c>
      <c r="BK131" s="184">
        <f>BK132+BK141+BK154</f>
        <v>0</v>
      </c>
    </row>
    <row r="132" spans="1:65" s="12" customFormat="1" ht="22.9" customHeight="1">
      <c r="B132" s="171"/>
      <c r="C132" s="172"/>
      <c r="D132" s="173" t="s">
        <v>79</v>
      </c>
      <c r="E132" s="185" t="s">
        <v>553</v>
      </c>
      <c r="F132" s="185" t="s">
        <v>554</v>
      </c>
      <c r="G132" s="172"/>
      <c r="H132" s="172"/>
      <c r="I132" s="175"/>
      <c r="J132" s="186">
        <f>BK132</f>
        <v>0</v>
      </c>
      <c r="K132" s="172"/>
      <c r="L132" s="177"/>
      <c r="M132" s="178"/>
      <c r="N132" s="179"/>
      <c r="O132" s="179"/>
      <c r="P132" s="180">
        <f>SUM(P133:P140)</f>
        <v>0</v>
      </c>
      <c r="Q132" s="179"/>
      <c r="R132" s="180">
        <f>SUM(R133:R140)</f>
        <v>0</v>
      </c>
      <c r="S132" s="179"/>
      <c r="T132" s="181">
        <f>SUM(T133:T140)</f>
        <v>0</v>
      </c>
      <c r="AR132" s="182" t="s">
        <v>161</v>
      </c>
      <c r="AT132" s="183" t="s">
        <v>79</v>
      </c>
      <c r="AU132" s="183" t="s">
        <v>88</v>
      </c>
      <c r="AY132" s="182" t="s">
        <v>132</v>
      </c>
      <c r="BK132" s="184">
        <f>SUM(BK133:BK140)</f>
        <v>0</v>
      </c>
    </row>
    <row r="133" spans="1:65" s="2" customFormat="1" ht="16.5" customHeight="1">
      <c r="A133" s="34"/>
      <c r="B133" s="35"/>
      <c r="C133" s="187" t="s">
        <v>90</v>
      </c>
      <c r="D133" s="187" t="s">
        <v>134</v>
      </c>
      <c r="E133" s="188" t="s">
        <v>555</v>
      </c>
      <c r="F133" s="189" t="s">
        <v>556</v>
      </c>
      <c r="G133" s="190" t="s">
        <v>361</v>
      </c>
      <c r="H133" s="191">
        <v>1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45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557</v>
      </c>
      <c r="AT133" s="199" t="s">
        <v>134</v>
      </c>
      <c r="AU133" s="199" t="s">
        <v>90</v>
      </c>
      <c r="AY133" s="17" t="s">
        <v>132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88</v>
      </c>
      <c r="BK133" s="200">
        <f>ROUND(I133*H133,2)</f>
        <v>0</v>
      </c>
      <c r="BL133" s="17" t="s">
        <v>557</v>
      </c>
      <c r="BM133" s="199" t="s">
        <v>558</v>
      </c>
    </row>
    <row r="134" spans="1:65" s="13" customFormat="1">
      <c r="B134" s="201"/>
      <c r="C134" s="202"/>
      <c r="D134" s="203" t="s">
        <v>140</v>
      </c>
      <c r="E134" s="204" t="s">
        <v>1</v>
      </c>
      <c r="F134" s="205" t="s">
        <v>239</v>
      </c>
      <c r="G134" s="202"/>
      <c r="H134" s="206">
        <v>1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140</v>
      </c>
      <c r="AU134" s="212" t="s">
        <v>90</v>
      </c>
      <c r="AV134" s="13" t="s">
        <v>90</v>
      </c>
      <c r="AW134" s="13" t="s">
        <v>36</v>
      </c>
      <c r="AX134" s="13" t="s">
        <v>88</v>
      </c>
      <c r="AY134" s="212" t="s">
        <v>132</v>
      </c>
    </row>
    <row r="135" spans="1:65" s="2" customFormat="1" ht="16.5" customHeight="1">
      <c r="A135" s="34"/>
      <c r="B135" s="35"/>
      <c r="C135" s="187" t="s">
        <v>151</v>
      </c>
      <c r="D135" s="187" t="s">
        <v>134</v>
      </c>
      <c r="E135" s="188" t="s">
        <v>559</v>
      </c>
      <c r="F135" s="189" t="s">
        <v>560</v>
      </c>
      <c r="G135" s="190" t="s">
        <v>361</v>
      </c>
      <c r="H135" s="191">
        <v>1</v>
      </c>
      <c r="I135" s="192"/>
      <c r="J135" s="193">
        <f>ROUND(I135*H135,2)</f>
        <v>0</v>
      </c>
      <c r="K135" s="194"/>
      <c r="L135" s="39"/>
      <c r="M135" s="195" t="s">
        <v>1</v>
      </c>
      <c r="N135" s="196" t="s">
        <v>45</v>
      </c>
      <c r="O135" s="71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557</v>
      </c>
      <c r="AT135" s="199" t="s">
        <v>134</v>
      </c>
      <c r="AU135" s="199" t="s">
        <v>90</v>
      </c>
      <c r="AY135" s="17" t="s">
        <v>132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88</v>
      </c>
      <c r="BK135" s="200">
        <f>ROUND(I135*H135,2)</f>
        <v>0</v>
      </c>
      <c r="BL135" s="17" t="s">
        <v>557</v>
      </c>
      <c r="BM135" s="199" t="s">
        <v>561</v>
      </c>
    </row>
    <row r="136" spans="1:65" s="13" customFormat="1">
      <c r="B136" s="201"/>
      <c r="C136" s="202"/>
      <c r="D136" s="203" t="s">
        <v>140</v>
      </c>
      <c r="E136" s="204" t="s">
        <v>1</v>
      </c>
      <c r="F136" s="205" t="s">
        <v>239</v>
      </c>
      <c r="G136" s="202"/>
      <c r="H136" s="206">
        <v>1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140</v>
      </c>
      <c r="AU136" s="212" t="s">
        <v>90</v>
      </c>
      <c r="AV136" s="13" t="s">
        <v>90</v>
      </c>
      <c r="AW136" s="13" t="s">
        <v>36</v>
      </c>
      <c r="AX136" s="13" t="s">
        <v>88</v>
      </c>
      <c r="AY136" s="212" t="s">
        <v>132</v>
      </c>
    </row>
    <row r="137" spans="1:65" s="14" customFormat="1" ht="22.5">
      <c r="B137" s="213"/>
      <c r="C137" s="214"/>
      <c r="D137" s="203" t="s">
        <v>140</v>
      </c>
      <c r="E137" s="215" t="s">
        <v>1</v>
      </c>
      <c r="F137" s="216" t="s">
        <v>562</v>
      </c>
      <c r="G137" s="214"/>
      <c r="H137" s="215" t="s">
        <v>1</v>
      </c>
      <c r="I137" s="217"/>
      <c r="J137" s="214"/>
      <c r="K137" s="214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140</v>
      </c>
      <c r="AU137" s="222" t="s">
        <v>90</v>
      </c>
      <c r="AV137" s="14" t="s">
        <v>88</v>
      </c>
      <c r="AW137" s="14" t="s">
        <v>36</v>
      </c>
      <c r="AX137" s="14" t="s">
        <v>80</v>
      </c>
      <c r="AY137" s="222" t="s">
        <v>132</v>
      </c>
    </row>
    <row r="138" spans="1:65" s="2" customFormat="1" ht="16.5" customHeight="1">
      <c r="A138" s="34"/>
      <c r="B138" s="35"/>
      <c r="C138" s="187" t="s">
        <v>138</v>
      </c>
      <c r="D138" s="187" t="s">
        <v>134</v>
      </c>
      <c r="E138" s="188" t="s">
        <v>563</v>
      </c>
      <c r="F138" s="189" t="s">
        <v>564</v>
      </c>
      <c r="G138" s="190" t="s">
        <v>361</v>
      </c>
      <c r="H138" s="191">
        <v>1</v>
      </c>
      <c r="I138" s="192"/>
      <c r="J138" s="193">
        <f>ROUND(I138*H138,2)</f>
        <v>0</v>
      </c>
      <c r="K138" s="194"/>
      <c r="L138" s="39"/>
      <c r="M138" s="195" t="s">
        <v>1</v>
      </c>
      <c r="N138" s="196" t="s">
        <v>45</v>
      </c>
      <c r="O138" s="71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557</v>
      </c>
      <c r="AT138" s="199" t="s">
        <v>134</v>
      </c>
      <c r="AU138" s="199" t="s">
        <v>90</v>
      </c>
      <c r="AY138" s="17" t="s">
        <v>132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88</v>
      </c>
      <c r="BK138" s="200">
        <f>ROUND(I138*H138,2)</f>
        <v>0</v>
      </c>
      <c r="BL138" s="17" t="s">
        <v>557</v>
      </c>
      <c r="BM138" s="199" t="s">
        <v>565</v>
      </c>
    </row>
    <row r="139" spans="1:65" s="13" customFormat="1">
      <c r="B139" s="201"/>
      <c r="C139" s="202"/>
      <c r="D139" s="203" t="s">
        <v>140</v>
      </c>
      <c r="E139" s="204" t="s">
        <v>1</v>
      </c>
      <c r="F139" s="205" t="s">
        <v>239</v>
      </c>
      <c r="G139" s="202"/>
      <c r="H139" s="206">
        <v>1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140</v>
      </c>
      <c r="AU139" s="212" t="s">
        <v>90</v>
      </c>
      <c r="AV139" s="13" t="s">
        <v>90</v>
      </c>
      <c r="AW139" s="13" t="s">
        <v>36</v>
      </c>
      <c r="AX139" s="13" t="s">
        <v>88</v>
      </c>
      <c r="AY139" s="212" t="s">
        <v>132</v>
      </c>
    </row>
    <row r="140" spans="1:65" s="14" customFormat="1">
      <c r="B140" s="213"/>
      <c r="C140" s="214"/>
      <c r="D140" s="203" t="s">
        <v>140</v>
      </c>
      <c r="E140" s="215" t="s">
        <v>1</v>
      </c>
      <c r="F140" s="216" t="s">
        <v>566</v>
      </c>
      <c r="G140" s="214"/>
      <c r="H140" s="215" t="s">
        <v>1</v>
      </c>
      <c r="I140" s="217"/>
      <c r="J140" s="214"/>
      <c r="K140" s="214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140</v>
      </c>
      <c r="AU140" s="222" t="s">
        <v>90</v>
      </c>
      <c r="AV140" s="14" t="s">
        <v>88</v>
      </c>
      <c r="AW140" s="14" t="s">
        <v>36</v>
      </c>
      <c r="AX140" s="14" t="s">
        <v>80</v>
      </c>
      <c r="AY140" s="222" t="s">
        <v>132</v>
      </c>
    </row>
    <row r="141" spans="1:65" s="12" customFormat="1" ht="22.9" customHeight="1">
      <c r="B141" s="171"/>
      <c r="C141" s="172"/>
      <c r="D141" s="173" t="s">
        <v>79</v>
      </c>
      <c r="E141" s="185" t="s">
        <v>567</v>
      </c>
      <c r="F141" s="185" t="s">
        <v>568</v>
      </c>
      <c r="G141" s="172"/>
      <c r="H141" s="172"/>
      <c r="I141" s="175"/>
      <c r="J141" s="186">
        <f>BK141</f>
        <v>0</v>
      </c>
      <c r="K141" s="172"/>
      <c r="L141" s="177"/>
      <c r="M141" s="178"/>
      <c r="N141" s="179"/>
      <c r="O141" s="179"/>
      <c r="P141" s="180">
        <f>SUM(P142:P153)</f>
        <v>0</v>
      </c>
      <c r="Q141" s="179"/>
      <c r="R141" s="180">
        <f>SUM(R142:R153)</f>
        <v>0</v>
      </c>
      <c r="S141" s="179"/>
      <c r="T141" s="181">
        <f>SUM(T142:T153)</f>
        <v>0</v>
      </c>
      <c r="AR141" s="182" t="s">
        <v>161</v>
      </c>
      <c r="AT141" s="183" t="s">
        <v>79</v>
      </c>
      <c r="AU141" s="183" t="s">
        <v>88</v>
      </c>
      <c r="AY141" s="182" t="s">
        <v>132</v>
      </c>
      <c r="BK141" s="184">
        <f>SUM(BK142:BK153)</f>
        <v>0</v>
      </c>
    </row>
    <row r="142" spans="1:65" s="2" customFormat="1" ht="16.5" customHeight="1">
      <c r="A142" s="34"/>
      <c r="B142" s="35"/>
      <c r="C142" s="187" t="s">
        <v>161</v>
      </c>
      <c r="D142" s="187" t="s">
        <v>134</v>
      </c>
      <c r="E142" s="188" t="s">
        <v>569</v>
      </c>
      <c r="F142" s="189" t="s">
        <v>570</v>
      </c>
      <c r="G142" s="190" t="s">
        <v>361</v>
      </c>
      <c r="H142" s="191">
        <v>1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45</v>
      </c>
      <c r="O142" s="71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557</v>
      </c>
      <c r="AT142" s="199" t="s">
        <v>134</v>
      </c>
      <c r="AU142" s="199" t="s">
        <v>90</v>
      </c>
      <c r="AY142" s="17" t="s">
        <v>132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88</v>
      </c>
      <c r="BK142" s="200">
        <f>ROUND(I142*H142,2)</f>
        <v>0</v>
      </c>
      <c r="BL142" s="17" t="s">
        <v>557</v>
      </c>
      <c r="BM142" s="199" t="s">
        <v>571</v>
      </c>
    </row>
    <row r="143" spans="1:65" s="13" customFormat="1">
      <c r="B143" s="201"/>
      <c r="C143" s="202"/>
      <c r="D143" s="203" t="s">
        <v>140</v>
      </c>
      <c r="E143" s="204" t="s">
        <v>1</v>
      </c>
      <c r="F143" s="205" t="s">
        <v>239</v>
      </c>
      <c r="G143" s="202"/>
      <c r="H143" s="206">
        <v>1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140</v>
      </c>
      <c r="AU143" s="212" t="s">
        <v>90</v>
      </c>
      <c r="AV143" s="13" t="s">
        <v>90</v>
      </c>
      <c r="AW143" s="13" t="s">
        <v>36</v>
      </c>
      <c r="AX143" s="13" t="s">
        <v>88</v>
      </c>
      <c r="AY143" s="212" t="s">
        <v>132</v>
      </c>
    </row>
    <row r="144" spans="1:65" s="14" customFormat="1">
      <c r="B144" s="213"/>
      <c r="C144" s="214"/>
      <c r="D144" s="203" t="s">
        <v>140</v>
      </c>
      <c r="E144" s="215" t="s">
        <v>1</v>
      </c>
      <c r="F144" s="216" t="s">
        <v>572</v>
      </c>
      <c r="G144" s="214"/>
      <c r="H144" s="215" t="s">
        <v>1</v>
      </c>
      <c r="I144" s="217"/>
      <c r="J144" s="214"/>
      <c r="K144" s="214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140</v>
      </c>
      <c r="AU144" s="222" t="s">
        <v>90</v>
      </c>
      <c r="AV144" s="14" t="s">
        <v>88</v>
      </c>
      <c r="AW144" s="14" t="s">
        <v>36</v>
      </c>
      <c r="AX144" s="14" t="s">
        <v>80</v>
      </c>
      <c r="AY144" s="222" t="s">
        <v>132</v>
      </c>
    </row>
    <row r="145" spans="1:65" s="2" customFormat="1" ht="16.5" customHeight="1">
      <c r="A145" s="34"/>
      <c r="B145" s="35"/>
      <c r="C145" s="187" t="s">
        <v>165</v>
      </c>
      <c r="D145" s="187" t="s">
        <v>134</v>
      </c>
      <c r="E145" s="188" t="s">
        <v>573</v>
      </c>
      <c r="F145" s="189" t="s">
        <v>574</v>
      </c>
      <c r="G145" s="190" t="s">
        <v>361</v>
      </c>
      <c r="H145" s="191">
        <v>1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45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557</v>
      </c>
      <c r="AT145" s="199" t="s">
        <v>134</v>
      </c>
      <c r="AU145" s="199" t="s">
        <v>90</v>
      </c>
      <c r="AY145" s="17" t="s">
        <v>132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88</v>
      </c>
      <c r="BK145" s="200">
        <f>ROUND(I145*H145,2)</f>
        <v>0</v>
      </c>
      <c r="BL145" s="17" t="s">
        <v>557</v>
      </c>
      <c r="BM145" s="199" t="s">
        <v>575</v>
      </c>
    </row>
    <row r="146" spans="1:65" s="13" customFormat="1">
      <c r="B146" s="201"/>
      <c r="C146" s="202"/>
      <c r="D146" s="203" t="s">
        <v>140</v>
      </c>
      <c r="E146" s="204" t="s">
        <v>1</v>
      </c>
      <c r="F146" s="205" t="s">
        <v>239</v>
      </c>
      <c r="G146" s="202"/>
      <c r="H146" s="206">
        <v>1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140</v>
      </c>
      <c r="AU146" s="212" t="s">
        <v>90</v>
      </c>
      <c r="AV146" s="13" t="s">
        <v>90</v>
      </c>
      <c r="AW146" s="13" t="s">
        <v>36</v>
      </c>
      <c r="AX146" s="13" t="s">
        <v>88</v>
      </c>
      <c r="AY146" s="212" t="s">
        <v>132</v>
      </c>
    </row>
    <row r="147" spans="1:65" s="14" customFormat="1">
      <c r="B147" s="213"/>
      <c r="C147" s="214"/>
      <c r="D147" s="203" t="s">
        <v>140</v>
      </c>
      <c r="E147" s="215" t="s">
        <v>1</v>
      </c>
      <c r="F147" s="216" t="s">
        <v>572</v>
      </c>
      <c r="G147" s="214"/>
      <c r="H147" s="215" t="s">
        <v>1</v>
      </c>
      <c r="I147" s="217"/>
      <c r="J147" s="214"/>
      <c r="K147" s="214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140</v>
      </c>
      <c r="AU147" s="222" t="s">
        <v>90</v>
      </c>
      <c r="AV147" s="14" t="s">
        <v>88</v>
      </c>
      <c r="AW147" s="14" t="s">
        <v>36</v>
      </c>
      <c r="AX147" s="14" t="s">
        <v>80</v>
      </c>
      <c r="AY147" s="222" t="s">
        <v>132</v>
      </c>
    </row>
    <row r="148" spans="1:65" s="2" customFormat="1" ht="16.5" customHeight="1">
      <c r="A148" s="34"/>
      <c r="B148" s="35"/>
      <c r="C148" s="187" t="s">
        <v>171</v>
      </c>
      <c r="D148" s="187" t="s">
        <v>134</v>
      </c>
      <c r="E148" s="188" t="s">
        <v>576</v>
      </c>
      <c r="F148" s="189" t="s">
        <v>577</v>
      </c>
      <c r="G148" s="190" t="s">
        <v>213</v>
      </c>
      <c r="H148" s="191">
        <v>20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45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557</v>
      </c>
      <c r="AT148" s="199" t="s">
        <v>134</v>
      </c>
      <c r="AU148" s="199" t="s">
        <v>90</v>
      </c>
      <c r="AY148" s="17" t="s">
        <v>132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88</v>
      </c>
      <c r="BK148" s="200">
        <f>ROUND(I148*H148,2)</f>
        <v>0</v>
      </c>
      <c r="BL148" s="17" t="s">
        <v>557</v>
      </c>
      <c r="BM148" s="199" t="s">
        <v>578</v>
      </c>
    </row>
    <row r="149" spans="1:65" s="13" customFormat="1">
      <c r="B149" s="201"/>
      <c r="C149" s="202"/>
      <c r="D149" s="203" t="s">
        <v>140</v>
      </c>
      <c r="E149" s="204" t="s">
        <v>1</v>
      </c>
      <c r="F149" s="205" t="s">
        <v>579</v>
      </c>
      <c r="G149" s="202"/>
      <c r="H149" s="206">
        <v>20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140</v>
      </c>
      <c r="AU149" s="212" t="s">
        <v>90</v>
      </c>
      <c r="AV149" s="13" t="s">
        <v>90</v>
      </c>
      <c r="AW149" s="13" t="s">
        <v>36</v>
      </c>
      <c r="AX149" s="13" t="s">
        <v>88</v>
      </c>
      <c r="AY149" s="212" t="s">
        <v>132</v>
      </c>
    </row>
    <row r="150" spans="1:65" s="14" customFormat="1" ht="22.5">
      <c r="B150" s="213"/>
      <c r="C150" s="214"/>
      <c r="D150" s="203" t="s">
        <v>140</v>
      </c>
      <c r="E150" s="215" t="s">
        <v>1</v>
      </c>
      <c r="F150" s="216" t="s">
        <v>580</v>
      </c>
      <c r="G150" s="214"/>
      <c r="H150" s="215" t="s">
        <v>1</v>
      </c>
      <c r="I150" s="217"/>
      <c r="J150" s="214"/>
      <c r="K150" s="214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140</v>
      </c>
      <c r="AU150" s="222" t="s">
        <v>90</v>
      </c>
      <c r="AV150" s="14" t="s">
        <v>88</v>
      </c>
      <c r="AW150" s="14" t="s">
        <v>36</v>
      </c>
      <c r="AX150" s="14" t="s">
        <v>80</v>
      </c>
      <c r="AY150" s="222" t="s">
        <v>132</v>
      </c>
    </row>
    <row r="151" spans="1:65" s="2" customFormat="1" ht="16.5" customHeight="1">
      <c r="A151" s="34"/>
      <c r="B151" s="35"/>
      <c r="C151" s="187" t="s">
        <v>175</v>
      </c>
      <c r="D151" s="187" t="s">
        <v>134</v>
      </c>
      <c r="E151" s="188" t="s">
        <v>581</v>
      </c>
      <c r="F151" s="189" t="s">
        <v>582</v>
      </c>
      <c r="G151" s="190" t="s">
        <v>366</v>
      </c>
      <c r="H151" s="191">
        <v>1</v>
      </c>
      <c r="I151" s="192"/>
      <c r="J151" s="193">
        <f>ROUND(I151*H151,2)</f>
        <v>0</v>
      </c>
      <c r="K151" s="194"/>
      <c r="L151" s="39"/>
      <c r="M151" s="195" t="s">
        <v>1</v>
      </c>
      <c r="N151" s="196" t="s">
        <v>45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557</v>
      </c>
      <c r="AT151" s="199" t="s">
        <v>134</v>
      </c>
      <c r="AU151" s="199" t="s">
        <v>90</v>
      </c>
      <c r="AY151" s="17" t="s">
        <v>132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88</v>
      </c>
      <c r="BK151" s="200">
        <f>ROUND(I151*H151,2)</f>
        <v>0</v>
      </c>
      <c r="BL151" s="17" t="s">
        <v>557</v>
      </c>
      <c r="BM151" s="199" t="s">
        <v>583</v>
      </c>
    </row>
    <row r="152" spans="1:65" s="13" customFormat="1">
      <c r="B152" s="201"/>
      <c r="C152" s="202"/>
      <c r="D152" s="203" t="s">
        <v>140</v>
      </c>
      <c r="E152" s="204" t="s">
        <v>1</v>
      </c>
      <c r="F152" s="205" t="s">
        <v>239</v>
      </c>
      <c r="G152" s="202"/>
      <c r="H152" s="206">
        <v>1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140</v>
      </c>
      <c r="AU152" s="212" t="s">
        <v>90</v>
      </c>
      <c r="AV152" s="13" t="s">
        <v>90</v>
      </c>
      <c r="AW152" s="13" t="s">
        <v>36</v>
      </c>
      <c r="AX152" s="13" t="s">
        <v>88</v>
      </c>
      <c r="AY152" s="212" t="s">
        <v>132</v>
      </c>
    </row>
    <row r="153" spans="1:65" s="14" customFormat="1">
      <c r="B153" s="213"/>
      <c r="C153" s="214"/>
      <c r="D153" s="203" t="s">
        <v>140</v>
      </c>
      <c r="E153" s="215" t="s">
        <v>1</v>
      </c>
      <c r="F153" s="216" t="s">
        <v>584</v>
      </c>
      <c r="G153" s="214"/>
      <c r="H153" s="215" t="s">
        <v>1</v>
      </c>
      <c r="I153" s="217"/>
      <c r="J153" s="214"/>
      <c r="K153" s="214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140</v>
      </c>
      <c r="AU153" s="222" t="s">
        <v>90</v>
      </c>
      <c r="AV153" s="14" t="s">
        <v>88</v>
      </c>
      <c r="AW153" s="14" t="s">
        <v>36</v>
      </c>
      <c r="AX153" s="14" t="s">
        <v>80</v>
      </c>
      <c r="AY153" s="222" t="s">
        <v>132</v>
      </c>
    </row>
    <row r="154" spans="1:65" s="12" customFormat="1" ht="22.9" customHeight="1">
      <c r="B154" s="171"/>
      <c r="C154" s="172"/>
      <c r="D154" s="173" t="s">
        <v>79</v>
      </c>
      <c r="E154" s="185" t="s">
        <v>585</v>
      </c>
      <c r="F154" s="185" t="s">
        <v>586</v>
      </c>
      <c r="G154" s="172"/>
      <c r="H154" s="172"/>
      <c r="I154" s="175"/>
      <c r="J154" s="186">
        <f>BK154</f>
        <v>0</v>
      </c>
      <c r="K154" s="172"/>
      <c r="L154" s="177"/>
      <c r="M154" s="178"/>
      <c r="N154" s="179"/>
      <c r="O154" s="179"/>
      <c r="P154" s="180">
        <f>SUM(P155:P156)</f>
        <v>0</v>
      </c>
      <c r="Q154" s="179"/>
      <c r="R154" s="180">
        <f>SUM(R155:R156)</f>
        <v>0</v>
      </c>
      <c r="S154" s="179"/>
      <c r="T154" s="181">
        <f>SUM(T155:T156)</f>
        <v>0</v>
      </c>
      <c r="AR154" s="182" t="s">
        <v>161</v>
      </c>
      <c r="AT154" s="183" t="s">
        <v>79</v>
      </c>
      <c r="AU154" s="183" t="s">
        <v>88</v>
      </c>
      <c r="AY154" s="182" t="s">
        <v>132</v>
      </c>
      <c r="BK154" s="184">
        <f>SUM(BK155:BK156)</f>
        <v>0</v>
      </c>
    </row>
    <row r="155" spans="1:65" s="2" customFormat="1" ht="16.5" customHeight="1">
      <c r="A155" s="34"/>
      <c r="B155" s="35"/>
      <c r="C155" s="187" t="s">
        <v>179</v>
      </c>
      <c r="D155" s="187" t="s">
        <v>134</v>
      </c>
      <c r="E155" s="188" t="s">
        <v>587</v>
      </c>
      <c r="F155" s="189" t="s">
        <v>588</v>
      </c>
      <c r="G155" s="190" t="s">
        <v>361</v>
      </c>
      <c r="H155" s="191">
        <v>1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45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557</v>
      </c>
      <c r="AT155" s="199" t="s">
        <v>134</v>
      </c>
      <c r="AU155" s="199" t="s">
        <v>90</v>
      </c>
      <c r="AY155" s="17" t="s">
        <v>132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88</v>
      </c>
      <c r="BK155" s="200">
        <f>ROUND(I155*H155,2)</f>
        <v>0</v>
      </c>
      <c r="BL155" s="17" t="s">
        <v>557</v>
      </c>
      <c r="BM155" s="199" t="s">
        <v>589</v>
      </c>
    </row>
    <row r="156" spans="1:65" s="13" customFormat="1">
      <c r="B156" s="201"/>
      <c r="C156" s="202"/>
      <c r="D156" s="203" t="s">
        <v>140</v>
      </c>
      <c r="E156" s="204" t="s">
        <v>1</v>
      </c>
      <c r="F156" s="205" t="s">
        <v>239</v>
      </c>
      <c r="G156" s="202"/>
      <c r="H156" s="206">
        <v>1</v>
      </c>
      <c r="I156" s="207"/>
      <c r="J156" s="202"/>
      <c r="K156" s="202"/>
      <c r="L156" s="208"/>
      <c r="M156" s="255"/>
      <c r="N156" s="256"/>
      <c r="O156" s="256"/>
      <c r="P156" s="256"/>
      <c r="Q156" s="256"/>
      <c r="R156" s="256"/>
      <c r="S156" s="256"/>
      <c r="T156" s="257"/>
      <c r="AT156" s="212" t="s">
        <v>140</v>
      </c>
      <c r="AU156" s="212" t="s">
        <v>90</v>
      </c>
      <c r="AV156" s="13" t="s">
        <v>90</v>
      </c>
      <c r="AW156" s="13" t="s">
        <v>36</v>
      </c>
      <c r="AX156" s="13" t="s">
        <v>88</v>
      </c>
      <c r="AY156" s="212" t="s">
        <v>132</v>
      </c>
    </row>
    <row r="157" spans="1:65" s="2" customFormat="1" ht="6.95" customHeight="1">
      <c r="A157" s="34"/>
      <c r="B157" s="54"/>
      <c r="C157" s="55"/>
      <c r="D157" s="55"/>
      <c r="E157" s="55"/>
      <c r="F157" s="55"/>
      <c r="G157" s="55"/>
      <c r="H157" s="55"/>
      <c r="I157" s="55"/>
      <c r="J157" s="55"/>
      <c r="K157" s="55"/>
      <c r="L157" s="39"/>
      <c r="M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</sheetData>
  <sheetProtection algorithmName="SHA-512" hashValue="iB+tWR3t7L4RV94KG7z6M3J2l8FeisgN5TIvJyX84724epzJe4hRyCVc8+1jvhYPRJSJxoo2BgRG8CWuf8qymw==" saltValue="8fibVYgO8hN9wP93h4g/tJr71EMdLtCoVySDZdsCzGJGMYOs3HBf0lsicC9duZYp6+qiHJvks0Rps+vEu8lmSA==" spinCount="100000" sheet="1" objects="1" scenarios="1" formatColumns="0" formatRows="0" autoFilter="0"/>
  <autoFilter ref="C121:K15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00 - PŘÍPRAVA ÚZEMÍ</vt:lpstr>
      <vt:lpstr>01 - HŘIŠTĚ NA MINITENIS</vt:lpstr>
      <vt:lpstr>02 - OPLOCENÍ HRACÍ PLOCHY</vt:lpstr>
      <vt:lpstr>03 - BOURÁNÍ OBJEKTU SKLADU</vt:lpstr>
      <vt:lpstr>04 - VEDLEJŠÍ ROZPOČTOVÉ ...</vt:lpstr>
      <vt:lpstr>'00 - PŘÍPRAVA ÚZEMÍ'!Názvy_tisku</vt:lpstr>
      <vt:lpstr>'01 - HŘIŠTĚ NA MINITENIS'!Názvy_tisku</vt:lpstr>
      <vt:lpstr>'02 - OPLOCENÍ HRACÍ PLOCHY'!Názvy_tisku</vt:lpstr>
      <vt:lpstr>'03 - BOURÁNÍ OBJEKTU SKLADU'!Názvy_tisku</vt:lpstr>
      <vt:lpstr>'04 - VEDLEJŠÍ ROZPOČTOVÉ ...'!Názvy_tisku</vt:lpstr>
      <vt:lpstr>'Rekapitulace stavby'!Názvy_tisku</vt:lpstr>
      <vt:lpstr>'00 - PŘÍPRAVA ÚZEMÍ'!Oblast_tisku</vt:lpstr>
      <vt:lpstr>'01 - HŘIŠTĚ NA MINITENIS'!Oblast_tisku</vt:lpstr>
      <vt:lpstr>'02 - OPLOCENÍ HRACÍ PLOCHY'!Oblast_tisku</vt:lpstr>
      <vt:lpstr>'03 - BOURÁNÍ OBJEKTU SKLADU'!Oblast_tisku</vt:lpstr>
      <vt:lpstr>'04 - VEDLEJŠÍ ROZPOČTOVÉ 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DESKTOP-QT5PVC4\Marek</dc:creator>
  <cp:lastModifiedBy>Marek</cp:lastModifiedBy>
  <cp:lastPrinted>2024-07-21T14:35:05Z</cp:lastPrinted>
  <dcterms:created xsi:type="dcterms:W3CDTF">2024-07-21T14:28:58Z</dcterms:created>
  <dcterms:modified xsi:type="dcterms:W3CDTF">2024-07-21T14:36:00Z</dcterms:modified>
</cp:coreProperties>
</file>