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usova\Desktop\Veřejné zakázky\Úprava učebny\"/>
    </mc:Choice>
  </mc:AlternateContent>
  <bookViews>
    <workbookView xWindow="0" yWindow="0" windowWidth="24000" windowHeight="9735" activeTab="2"/>
  </bookViews>
  <sheets>
    <sheet name="Krycí List" sheetId="1" r:id="rId1"/>
    <sheet name="Rekapitulace" sheetId="3" r:id="rId2"/>
    <sheet name="Zakázka" sheetId="4" r:id="rId3"/>
  </sheets>
  <externalReferences>
    <externalReference r:id="rId4"/>
  </externalReferences>
  <definedNames>
    <definedName name="__B360F1EC_A4E9_4044_9F31_84B5B39A93C8_FIGURE__">'[1]#REF!'!$B$3:$F$5</definedName>
    <definedName name="__B360F1EC_A4E9_4044_9F31_84B5B39A93C8_ITEM__">Zakázka!$A$9:$Q$9</definedName>
    <definedName name="__B360F1EC_A4E9_4044_9F31_84B5B39A93C8_ITEM_GROUP1__">Zakázka!$A$6:$Q$161</definedName>
    <definedName name="__B360F1EC_A4E9_4044_9F31_84B5B39A93C8_ITEM_GROUP1_RECAP__">Rekapitulace!$A$6:$F$8</definedName>
    <definedName name="__B360F1EC_A4E9_4044_9F31_84B5B39A93C8_ITEM_GROUP2__">Zakázka!$A$7:$Q$37</definedName>
    <definedName name="__B360F1EC_A4E9_4044_9F31_84B5B39A93C8_ITEM_GROUP2_RECAP__">Rekapitulace!$A$7:$F$8</definedName>
    <definedName name="__B360F1EC_A4E9_4044_9F31_84B5B39A93C8_ITEM_GROUP3__X">Zakázka!$A$8:$Q$13</definedName>
    <definedName name="__B360F1EC_A4E9_4044_9F31_84B5B39A93C8_ITEM_GROUP3_RECAP__">Rekapitulace!$A$8:$F$8</definedName>
    <definedName name="__B360F1EC_A4E9_4044_9F31_84B5B39A93C8_QBILL__">Zakázka!#REF!</definedName>
    <definedName name="__B360F1EC_A4E9_4044_9F31_84B5B39A93C8_QBILLFIG__">'[1]#REF!'!$C$4:$D$4</definedName>
    <definedName name="__B360F1EC_A4E9_4044_9F31_84B5B39A93C8_QINDEX__">Zakázka!#REF!</definedName>
    <definedName name="GROUP_ID">Zakázka!$B$6:$B$162</definedName>
    <definedName name="ITEM_PRICES">Zakázka!$J$6:$J$162</definedName>
    <definedName name="_xlnm.Print_Titles" localSheetId="1">Rekapitulace!$4:$5</definedName>
    <definedName name="_xlnm.Print_Titles" localSheetId="2">Zakázka!$4:$5</definedName>
    <definedName name="_xlnm.Print_Area" localSheetId="0">'Krycí List'!$C$1:$H$18</definedName>
    <definedName name="_xlnm.Print_Area" localSheetId="1">Rekapitulace!$B$1:$F$34</definedName>
    <definedName name="_xlnm.Print_Area" localSheetId="2">Zakázka!$C$1:$Q$162</definedName>
    <definedName name="VAT_RATES">Zakázka!$O$6:$O$162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9" i="4" l="1"/>
  <c r="L159" i="4"/>
  <c r="J159" i="4"/>
  <c r="N158" i="4"/>
  <c r="N157" i="4" s="1"/>
  <c r="N156" i="4" s="1"/>
  <c r="L158" i="4"/>
  <c r="J158" i="4"/>
  <c r="J157" i="4"/>
  <c r="J156" i="4" s="1"/>
  <c r="C26" i="3" s="1"/>
  <c r="N154" i="4"/>
  <c r="L154" i="4"/>
  <c r="J154" i="4"/>
  <c r="N153" i="4"/>
  <c r="L153" i="4"/>
  <c r="J153" i="4"/>
  <c r="P153" i="4" s="1"/>
  <c r="N152" i="4"/>
  <c r="L152" i="4"/>
  <c r="J152" i="4"/>
  <c r="P152" i="4" s="1"/>
  <c r="Q151" i="4"/>
  <c r="N151" i="4"/>
  <c r="L151" i="4"/>
  <c r="J151" i="4"/>
  <c r="P151" i="4" s="1"/>
  <c r="N150" i="4"/>
  <c r="L150" i="4"/>
  <c r="J150" i="4"/>
  <c r="N149" i="4"/>
  <c r="L149" i="4"/>
  <c r="J149" i="4"/>
  <c r="P148" i="4"/>
  <c r="N148" i="4"/>
  <c r="L148" i="4"/>
  <c r="J148" i="4"/>
  <c r="N147" i="4"/>
  <c r="L147" i="4"/>
  <c r="J147" i="4"/>
  <c r="P147" i="4" s="1"/>
  <c r="N146" i="4"/>
  <c r="L146" i="4"/>
  <c r="J146" i="4"/>
  <c r="N145" i="4"/>
  <c r="L145" i="4"/>
  <c r="J145" i="4"/>
  <c r="P144" i="4"/>
  <c r="N144" i="4"/>
  <c r="L144" i="4"/>
  <c r="J144" i="4"/>
  <c r="N143" i="4"/>
  <c r="L143" i="4"/>
  <c r="J143" i="4"/>
  <c r="P143" i="4" s="1"/>
  <c r="N142" i="4"/>
  <c r="L142" i="4"/>
  <c r="J142" i="4"/>
  <c r="N141" i="4"/>
  <c r="L141" i="4"/>
  <c r="J141" i="4"/>
  <c r="N140" i="4"/>
  <c r="L140" i="4"/>
  <c r="J140" i="4"/>
  <c r="P140" i="4" s="1"/>
  <c r="N139" i="4"/>
  <c r="L139" i="4"/>
  <c r="J139" i="4"/>
  <c r="P139" i="4" s="1"/>
  <c r="N138" i="4"/>
  <c r="L138" i="4"/>
  <c r="J138" i="4"/>
  <c r="N137" i="4"/>
  <c r="L137" i="4"/>
  <c r="J137" i="4"/>
  <c r="N136" i="4"/>
  <c r="L136" i="4"/>
  <c r="J136" i="4"/>
  <c r="P136" i="4" s="1"/>
  <c r="Q135" i="4"/>
  <c r="N135" i="4"/>
  <c r="L135" i="4"/>
  <c r="J135" i="4"/>
  <c r="P135" i="4" s="1"/>
  <c r="N134" i="4"/>
  <c r="L134" i="4"/>
  <c r="J134" i="4"/>
  <c r="N133" i="4"/>
  <c r="L133" i="4"/>
  <c r="J133" i="4"/>
  <c r="N132" i="4"/>
  <c r="L132" i="4"/>
  <c r="J132" i="4"/>
  <c r="P132" i="4" s="1"/>
  <c r="N131" i="4"/>
  <c r="L131" i="4"/>
  <c r="J131" i="4"/>
  <c r="P131" i="4" s="1"/>
  <c r="N130" i="4"/>
  <c r="L130" i="4"/>
  <c r="J130" i="4"/>
  <c r="N129" i="4"/>
  <c r="L129" i="4"/>
  <c r="J129" i="4"/>
  <c r="P128" i="4"/>
  <c r="N128" i="4"/>
  <c r="L128" i="4"/>
  <c r="J128" i="4"/>
  <c r="N127" i="4"/>
  <c r="L127" i="4"/>
  <c r="J127" i="4"/>
  <c r="P127" i="4" s="1"/>
  <c r="N126" i="4"/>
  <c r="L126" i="4"/>
  <c r="J126" i="4"/>
  <c r="N125" i="4"/>
  <c r="L125" i="4"/>
  <c r="J125" i="4"/>
  <c r="P124" i="4"/>
  <c r="N124" i="4"/>
  <c r="L124" i="4"/>
  <c r="J124" i="4"/>
  <c r="N123" i="4"/>
  <c r="L123" i="4"/>
  <c r="J123" i="4"/>
  <c r="P123" i="4" s="1"/>
  <c r="N122" i="4"/>
  <c r="L122" i="4"/>
  <c r="J122" i="4"/>
  <c r="N121" i="4"/>
  <c r="L121" i="4"/>
  <c r="J121" i="4"/>
  <c r="N120" i="4"/>
  <c r="L120" i="4"/>
  <c r="J120" i="4"/>
  <c r="P120" i="4" s="1"/>
  <c r="N119" i="4"/>
  <c r="L119" i="4"/>
  <c r="J119" i="4"/>
  <c r="P119" i="4" s="1"/>
  <c r="Q119" i="4" s="1"/>
  <c r="N118" i="4"/>
  <c r="L118" i="4"/>
  <c r="J118" i="4"/>
  <c r="N117" i="4"/>
  <c r="L117" i="4"/>
  <c r="J117" i="4"/>
  <c r="P116" i="4"/>
  <c r="N116" i="4"/>
  <c r="L116" i="4"/>
  <c r="J116" i="4"/>
  <c r="N115" i="4"/>
  <c r="L115" i="4"/>
  <c r="J115" i="4"/>
  <c r="N114" i="4"/>
  <c r="L114" i="4"/>
  <c r="J114" i="4"/>
  <c r="N111" i="4"/>
  <c r="L111" i="4"/>
  <c r="J111" i="4"/>
  <c r="P111" i="4" s="1"/>
  <c r="Q110" i="4"/>
  <c r="N110" i="4"/>
  <c r="L110" i="4"/>
  <c r="J110" i="4"/>
  <c r="P110" i="4" s="1"/>
  <c r="N109" i="4"/>
  <c r="L109" i="4"/>
  <c r="J109" i="4"/>
  <c r="N108" i="4"/>
  <c r="N105" i="4" s="1"/>
  <c r="L108" i="4"/>
  <c r="J108" i="4"/>
  <c r="P107" i="4"/>
  <c r="N107" i="4"/>
  <c r="L107" i="4"/>
  <c r="J107" i="4"/>
  <c r="N106" i="4"/>
  <c r="L106" i="4"/>
  <c r="L105" i="4" s="1"/>
  <c r="D24" i="3" s="1"/>
  <c r="J106" i="4"/>
  <c r="N103" i="4"/>
  <c r="L103" i="4"/>
  <c r="J103" i="4"/>
  <c r="N102" i="4"/>
  <c r="L102" i="4"/>
  <c r="J102" i="4"/>
  <c r="N101" i="4"/>
  <c r="L101" i="4"/>
  <c r="J101" i="4"/>
  <c r="N100" i="4"/>
  <c r="L100" i="4"/>
  <c r="J100" i="4"/>
  <c r="N99" i="4"/>
  <c r="L99" i="4"/>
  <c r="J99" i="4"/>
  <c r="N96" i="4"/>
  <c r="L96" i="4"/>
  <c r="J96" i="4"/>
  <c r="P96" i="4" s="1"/>
  <c r="N95" i="4"/>
  <c r="L95" i="4"/>
  <c r="J95" i="4"/>
  <c r="N94" i="4"/>
  <c r="L94" i="4"/>
  <c r="J94" i="4"/>
  <c r="N93" i="4"/>
  <c r="L93" i="4"/>
  <c r="J93" i="4"/>
  <c r="P93" i="4" s="1"/>
  <c r="N92" i="4"/>
  <c r="L92" i="4"/>
  <c r="J92" i="4"/>
  <c r="P92" i="4" s="1"/>
  <c r="N91" i="4"/>
  <c r="L91" i="4"/>
  <c r="J91" i="4"/>
  <c r="N90" i="4"/>
  <c r="L90" i="4"/>
  <c r="J90" i="4"/>
  <c r="N89" i="4"/>
  <c r="L89" i="4"/>
  <c r="J89" i="4"/>
  <c r="P89" i="4" s="1"/>
  <c r="N88" i="4"/>
  <c r="L88" i="4"/>
  <c r="J88" i="4"/>
  <c r="N85" i="4"/>
  <c r="L85" i="4"/>
  <c r="L82" i="4" s="1"/>
  <c r="D21" i="3" s="1"/>
  <c r="J85" i="4"/>
  <c r="N84" i="4"/>
  <c r="L84" i="4"/>
  <c r="J84" i="4"/>
  <c r="N83" i="4"/>
  <c r="L83" i="4"/>
  <c r="J83" i="4"/>
  <c r="N80" i="4"/>
  <c r="L80" i="4"/>
  <c r="J80" i="4"/>
  <c r="N79" i="4"/>
  <c r="L79" i="4"/>
  <c r="J79" i="4"/>
  <c r="N78" i="4"/>
  <c r="N76" i="4" s="1"/>
  <c r="L78" i="4"/>
  <c r="J78" i="4"/>
  <c r="N77" i="4"/>
  <c r="L77" i="4"/>
  <c r="J77" i="4"/>
  <c r="P74" i="4"/>
  <c r="N74" i="4"/>
  <c r="L74" i="4"/>
  <c r="J74" i="4"/>
  <c r="N73" i="4"/>
  <c r="L73" i="4"/>
  <c r="J73" i="4"/>
  <c r="P73" i="4" s="1"/>
  <c r="N72" i="4"/>
  <c r="L72" i="4"/>
  <c r="L68" i="4" s="1"/>
  <c r="D19" i="3" s="1"/>
  <c r="J72" i="4"/>
  <c r="N71" i="4"/>
  <c r="L71" i="4"/>
  <c r="J71" i="4"/>
  <c r="P70" i="4"/>
  <c r="N70" i="4"/>
  <c r="L70" i="4"/>
  <c r="J70" i="4"/>
  <c r="N69" i="4"/>
  <c r="L69" i="4"/>
  <c r="J69" i="4"/>
  <c r="N66" i="4"/>
  <c r="N65" i="4" s="1"/>
  <c r="L66" i="4"/>
  <c r="L65" i="4" s="1"/>
  <c r="D18" i="3" s="1"/>
  <c r="J66" i="4"/>
  <c r="J65" i="4"/>
  <c r="C18" i="3" s="1"/>
  <c r="N63" i="4"/>
  <c r="L63" i="4"/>
  <c r="J63" i="4"/>
  <c r="P63" i="4" s="1"/>
  <c r="N62" i="4"/>
  <c r="L62" i="4"/>
  <c r="J62" i="4"/>
  <c r="N61" i="4"/>
  <c r="L61" i="4"/>
  <c r="J61" i="4"/>
  <c r="N60" i="4"/>
  <c r="L60" i="4"/>
  <c r="J60" i="4"/>
  <c r="P60" i="4" s="1"/>
  <c r="Q59" i="4"/>
  <c r="N59" i="4"/>
  <c r="L59" i="4"/>
  <c r="J59" i="4"/>
  <c r="P59" i="4" s="1"/>
  <c r="N58" i="4"/>
  <c r="L58" i="4"/>
  <c r="J58" i="4"/>
  <c r="N57" i="4"/>
  <c r="N55" i="4" s="1"/>
  <c r="L57" i="4"/>
  <c r="J57" i="4"/>
  <c r="P56" i="4"/>
  <c r="N56" i="4"/>
  <c r="L56" i="4"/>
  <c r="J56" i="4"/>
  <c r="N53" i="4"/>
  <c r="L53" i="4"/>
  <c r="L52" i="4" s="1"/>
  <c r="D16" i="3" s="1"/>
  <c r="J53" i="4"/>
  <c r="J52" i="4" s="1"/>
  <c r="C16" i="3" s="1"/>
  <c r="N52" i="4"/>
  <c r="N50" i="4"/>
  <c r="L50" i="4"/>
  <c r="J50" i="4"/>
  <c r="N49" i="4"/>
  <c r="L49" i="4"/>
  <c r="J49" i="4"/>
  <c r="P49" i="4" s="1"/>
  <c r="N48" i="4"/>
  <c r="L48" i="4"/>
  <c r="J48" i="4"/>
  <c r="N47" i="4"/>
  <c r="L47" i="4"/>
  <c r="J47" i="4"/>
  <c r="P46" i="4"/>
  <c r="N46" i="4"/>
  <c r="L46" i="4"/>
  <c r="J46" i="4"/>
  <c r="N45" i="4"/>
  <c r="L45" i="4"/>
  <c r="J45" i="4"/>
  <c r="P45" i="4" s="1"/>
  <c r="N44" i="4"/>
  <c r="L44" i="4"/>
  <c r="J44" i="4"/>
  <c r="N43" i="4"/>
  <c r="L43" i="4"/>
  <c r="J43" i="4"/>
  <c r="N42" i="4"/>
  <c r="L42" i="4"/>
  <c r="J42" i="4"/>
  <c r="N41" i="4"/>
  <c r="L41" i="4"/>
  <c r="J41" i="4"/>
  <c r="N40" i="4"/>
  <c r="N39" i="4" s="1"/>
  <c r="L40" i="4"/>
  <c r="J40" i="4"/>
  <c r="N36" i="4"/>
  <c r="N35" i="4" s="1"/>
  <c r="L36" i="4"/>
  <c r="J36" i="4"/>
  <c r="L35" i="4"/>
  <c r="D13" i="3" s="1"/>
  <c r="N33" i="4"/>
  <c r="N30" i="4" s="1"/>
  <c r="L33" i="4"/>
  <c r="J33" i="4"/>
  <c r="P32" i="4"/>
  <c r="N32" i="4"/>
  <c r="L32" i="4"/>
  <c r="J32" i="4"/>
  <c r="N31" i="4"/>
  <c r="L31" i="4"/>
  <c r="L30" i="4" s="1"/>
  <c r="D12" i="3" s="1"/>
  <c r="J31" i="4"/>
  <c r="P28" i="4"/>
  <c r="N28" i="4"/>
  <c r="L28" i="4"/>
  <c r="J28" i="4"/>
  <c r="N27" i="4"/>
  <c r="L27" i="4"/>
  <c r="L25" i="4" s="1"/>
  <c r="D11" i="3" s="1"/>
  <c r="J27" i="4"/>
  <c r="P27" i="4" s="1"/>
  <c r="N26" i="4"/>
  <c r="L26" i="4"/>
  <c r="J26" i="4"/>
  <c r="P23" i="4"/>
  <c r="N23" i="4"/>
  <c r="N21" i="4" s="1"/>
  <c r="L23" i="4"/>
  <c r="J23" i="4"/>
  <c r="P22" i="4"/>
  <c r="P21" i="4" s="1"/>
  <c r="N22" i="4"/>
  <c r="L22" i="4"/>
  <c r="J22" i="4"/>
  <c r="L21" i="4"/>
  <c r="J21" i="4"/>
  <c r="N19" i="4"/>
  <c r="L19" i="4"/>
  <c r="J19" i="4"/>
  <c r="N18" i="4"/>
  <c r="L18" i="4"/>
  <c r="J18" i="4"/>
  <c r="P17" i="4"/>
  <c r="N17" i="4"/>
  <c r="N14" i="4" s="1"/>
  <c r="L17" i="4"/>
  <c r="J17" i="4"/>
  <c r="N16" i="4"/>
  <c r="L16" i="4"/>
  <c r="J16" i="4"/>
  <c r="N15" i="4"/>
  <c r="L15" i="4"/>
  <c r="L14" i="4" s="1"/>
  <c r="J15" i="4"/>
  <c r="P12" i="4"/>
  <c r="N12" i="4"/>
  <c r="L12" i="4"/>
  <c r="J12" i="4"/>
  <c r="N11" i="4"/>
  <c r="L11" i="4"/>
  <c r="J11" i="4"/>
  <c r="N10" i="4"/>
  <c r="L10" i="4"/>
  <c r="J10" i="4"/>
  <c r="N9" i="4"/>
  <c r="L9" i="4"/>
  <c r="J9" i="4"/>
  <c r="C27" i="3"/>
  <c r="E10" i="3"/>
  <c r="D10" i="3"/>
  <c r="C10" i="3"/>
  <c r="D9" i="3"/>
  <c r="F17" i="1"/>
  <c r="F16" i="1"/>
  <c r="L5" i="1"/>
  <c r="L4" i="1"/>
  <c r="L3" i="1"/>
  <c r="A3" i="1" a="1"/>
  <c r="A3" i="1" s="1"/>
  <c r="L2" i="1"/>
  <c r="N82" i="4" l="1"/>
  <c r="Q145" i="4"/>
  <c r="N113" i="4"/>
  <c r="Q42" i="4"/>
  <c r="Q92" i="4"/>
  <c r="Q131" i="4"/>
  <c r="P79" i="4"/>
  <c r="Q79" i="4" s="1"/>
  <c r="Q141" i="4"/>
  <c r="P149" i="4"/>
  <c r="Q149" i="4" s="1"/>
  <c r="Q22" i="4"/>
  <c r="Q21" i="4" s="1"/>
  <c r="F10" i="3" s="1"/>
  <c r="Q28" i="4"/>
  <c r="Q56" i="4"/>
  <c r="L98" i="4"/>
  <c r="D23" i="3" s="1"/>
  <c r="Q107" i="4"/>
  <c r="Q127" i="4"/>
  <c r="P145" i="4"/>
  <c r="J55" i="4"/>
  <c r="C17" i="3" s="1"/>
  <c r="Q74" i="4"/>
  <c r="Q89" i="4"/>
  <c r="N8" i="4"/>
  <c r="N7" i="4" s="1"/>
  <c r="N25" i="4"/>
  <c r="Q123" i="4"/>
  <c r="P141" i="4"/>
  <c r="P42" i="4"/>
  <c r="L8" i="4"/>
  <c r="D8" i="3" s="1"/>
  <c r="Q17" i="4"/>
  <c r="Q23" i="4"/>
  <c r="Q70" i="4"/>
  <c r="Q158" i="4"/>
  <c r="Q153" i="4"/>
  <c r="L76" i="4"/>
  <c r="D20" i="3" s="1"/>
  <c r="Q84" i="4"/>
  <c r="Q147" i="4"/>
  <c r="P158" i="4"/>
  <c r="C29" i="3"/>
  <c r="Q45" i="4"/>
  <c r="L55" i="4"/>
  <c r="D17" i="3" s="1"/>
  <c r="P102" i="4"/>
  <c r="Q102" i="4" s="1"/>
  <c r="Q12" i="4"/>
  <c r="P50" i="4"/>
  <c r="Q50" i="4" s="1"/>
  <c r="L87" i="4"/>
  <c r="D22" i="3" s="1"/>
  <c r="Q144" i="4"/>
  <c r="L157" i="4"/>
  <c r="N68" i="4"/>
  <c r="P84" i="4"/>
  <c r="Q139" i="4"/>
  <c r="A7" i="1"/>
  <c r="A4" i="1" a="1"/>
  <c r="A4" i="1" s="1"/>
  <c r="A8" i="1" s="1"/>
  <c r="L7" i="4"/>
  <c r="P26" i="4"/>
  <c r="J25" i="4"/>
  <c r="C11" i="3" s="1"/>
  <c r="Q27" i="4"/>
  <c r="Q60" i="4"/>
  <c r="Q99" i="4"/>
  <c r="Q111" i="4"/>
  <c r="P115" i="4"/>
  <c r="Q115" i="4" s="1"/>
  <c r="J113" i="4"/>
  <c r="C25" i="3" s="1"/>
  <c r="Q116" i="4"/>
  <c r="Q124" i="4"/>
  <c r="Q132" i="4"/>
  <c r="Q140" i="4"/>
  <c r="P31" i="4"/>
  <c r="J30" i="4"/>
  <c r="C12" i="3" s="1"/>
  <c r="Q32" i="4"/>
  <c r="L39" i="4"/>
  <c r="Q46" i="4"/>
  <c r="Q63" i="4"/>
  <c r="P69" i="4"/>
  <c r="Q69" i="4" s="1"/>
  <c r="J68" i="4"/>
  <c r="C19" i="3" s="1"/>
  <c r="N87" i="4"/>
  <c r="Q93" i="4"/>
  <c r="Q130" i="4"/>
  <c r="Q152" i="4"/>
  <c r="P41" i="4"/>
  <c r="Q41" i="4" s="1"/>
  <c r="J39" i="4"/>
  <c r="Q43" i="4"/>
  <c r="P78" i="4"/>
  <c r="J76" i="4"/>
  <c r="C20" i="3" s="1"/>
  <c r="P83" i="4"/>
  <c r="J82" i="4"/>
  <c r="C21" i="3" s="1"/>
  <c r="Q85" i="4"/>
  <c r="P88" i="4"/>
  <c r="J87" i="4"/>
  <c r="C22" i="3" s="1"/>
  <c r="Q118" i="4"/>
  <c r="Q146" i="4"/>
  <c r="A6" i="1"/>
  <c r="P11" i="4"/>
  <c r="Q11" i="4" s="1"/>
  <c r="J8" i="4"/>
  <c r="P16" i="4"/>
  <c r="Q16" i="4" s="1"/>
  <c r="J14" i="4"/>
  <c r="C9" i="3" s="1"/>
  <c r="P36" i="4"/>
  <c r="J35" i="4"/>
  <c r="C13" i="3" s="1"/>
  <c r="Q49" i="4"/>
  <c r="Q57" i="4"/>
  <c r="Q73" i="4"/>
  <c r="Q78" i="4"/>
  <c r="Q83" i="4"/>
  <c r="Q82" i="4" s="1"/>
  <c r="F21" i="3" s="1"/>
  <c r="Q88" i="4"/>
  <c r="Q96" i="4"/>
  <c r="N98" i="4"/>
  <c r="P101" i="4"/>
  <c r="Q101" i="4" s="1"/>
  <c r="J98" i="4"/>
  <c r="C23" i="3" s="1"/>
  <c r="P106" i="4"/>
  <c r="J105" i="4"/>
  <c r="C24" i="3" s="1"/>
  <c r="L113" i="4"/>
  <c r="D25" i="3" s="1"/>
  <c r="Q120" i="4"/>
  <c r="Q128" i="4"/>
  <c r="Q136" i="4"/>
  <c r="Q137" i="4"/>
  <c r="Q143" i="4"/>
  <c r="Q148" i="4"/>
  <c r="Q150" i="4"/>
  <c r="P9" i="4"/>
  <c r="P8" i="4" s="1"/>
  <c r="P18" i="4"/>
  <c r="Q18" i="4" s="1"/>
  <c r="P33" i="4"/>
  <c r="Q33" i="4" s="1"/>
  <c r="P43" i="4"/>
  <c r="P47" i="4"/>
  <c r="Q47" i="4" s="1"/>
  <c r="P57" i="4"/>
  <c r="P61" i="4"/>
  <c r="P66" i="4"/>
  <c r="P65" i="4" s="1"/>
  <c r="E18" i="3" s="1"/>
  <c r="P71" i="4"/>
  <c r="Q71" i="4" s="1"/>
  <c r="P80" i="4"/>
  <c r="Q80" i="4" s="1"/>
  <c r="P85" i="4"/>
  <c r="P90" i="4"/>
  <c r="Q90" i="4" s="1"/>
  <c r="P94" i="4"/>
  <c r="Q94" i="4" s="1"/>
  <c r="P99" i="4"/>
  <c r="P103" i="4"/>
  <c r="Q103" i="4" s="1"/>
  <c r="P108" i="4"/>
  <c r="Q108" i="4" s="1"/>
  <c r="P117" i="4"/>
  <c r="Q117" i="4" s="1"/>
  <c r="P121" i="4"/>
  <c r="Q121" i="4" s="1"/>
  <c r="P125" i="4"/>
  <c r="Q125" i="4" s="1"/>
  <c r="P129" i="4"/>
  <c r="Q129" i="4" s="1"/>
  <c r="P133" i="4"/>
  <c r="Q133" i="4" s="1"/>
  <c r="P137" i="4"/>
  <c r="P10" i="4"/>
  <c r="Q10" i="4" s="1"/>
  <c r="P15" i="4"/>
  <c r="Q15" i="4" s="1"/>
  <c r="P19" i="4"/>
  <c r="Q19" i="4" s="1"/>
  <c r="P40" i="4"/>
  <c r="Q40" i="4" s="1"/>
  <c r="P44" i="4"/>
  <c r="Q44" i="4" s="1"/>
  <c r="P48" i="4"/>
  <c r="Q48" i="4" s="1"/>
  <c r="P53" i="4"/>
  <c r="P52" i="4" s="1"/>
  <c r="E16" i="3" s="1"/>
  <c r="P58" i="4"/>
  <c r="Q58" i="4" s="1"/>
  <c r="P62" i="4"/>
  <c r="Q62" i="4" s="1"/>
  <c r="P72" i="4"/>
  <c r="Q72" i="4" s="1"/>
  <c r="P77" i="4"/>
  <c r="P76" i="4" s="1"/>
  <c r="E20" i="3" s="1"/>
  <c r="P91" i="4"/>
  <c r="Q91" i="4" s="1"/>
  <c r="P95" i="4"/>
  <c r="Q95" i="4" s="1"/>
  <c r="P100" i="4"/>
  <c r="Q100" i="4" s="1"/>
  <c r="P109" i="4"/>
  <c r="Q109" i="4" s="1"/>
  <c r="P114" i="4"/>
  <c r="P118" i="4"/>
  <c r="P122" i="4"/>
  <c r="Q122" i="4" s="1"/>
  <c r="P126" i="4"/>
  <c r="Q126" i="4" s="1"/>
  <c r="P130" i="4"/>
  <c r="P134" i="4"/>
  <c r="Q134" i="4" s="1"/>
  <c r="P138" i="4"/>
  <c r="Q138" i="4" s="1"/>
  <c r="P142" i="4"/>
  <c r="Q142" i="4" s="1"/>
  <c r="P146" i="4"/>
  <c r="P150" i="4"/>
  <c r="P154" i="4"/>
  <c r="Q154" i="4" s="1"/>
  <c r="P159" i="4"/>
  <c r="P157" i="4" s="1"/>
  <c r="E15" i="1"/>
  <c r="L156" i="4" l="1"/>
  <c r="D26" i="3" s="1"/>
  <c r="D27" i="3"/>
  <c r="P55" i="4"/>
  <c r="E17" i="3" s="1"/>
  <c r="N38" i="4"/>
  <c r="N6" i="4" s="1"/>
  <c r="Q14" i="4"/>
  <c r="F9" i="3" s="1"/>
  <c r="D7" i="3"/>
  <c r="J38" i="4"/>
  <c r="C14" i="3" s="1"/>
  <c r="C15" i="3"/>
  <c r="Q98" i="4"/>
  <c r="F23" i="3" s="1"/>
  <c r="Q61" i="4"/>
  <c r="Q55" i="4" s="1"/>
  <c r="F17" i="3" s="1"/>
  <c r="Q9" i="4"/>
  <c r="Q8" i="4" s="1"/>
  <c r="A11" i="1"/>
  <c r="A14" i="1"/>
  <c r="Q87" i="4"/>
  <c r="F22" i="3" s="1"/>
  <c r="P87" i="4"/>
  <c r="E22" i="3" s="1"/>
  <c r="Q159" i="4"/>
  <c r="Q157" i="4" s="1"/>
  <c r="Q68" i="4"/>
  <c r="F19" i="3" s="1"/>
  <c r="P14" i="4"/>
  <c r="E9" i="3" s="1"/>
  <c r="P30" i="4"/>
  <c r="E12" i="3" s="1"/>
  <c r="Q31" i="4"/>
  <c r="Q30" i="4" s="1"/>
  <c r="F12" i="3" s="1"/>
  <c r="A5" i="1" a="1"/>
  <c r="A5" i="1" s="1"/>
  <c r="A9" i="1" s="1"/>
  <c r="P156" i="4"/>
  <c r="E26" i="3" s="1"/>
  <c r="E27" i="3"/>
  <c r="E8" i="3"/>
  <c r="Q39" i="4"/>
  <c r="P105" i="4"/>
  <c r="E24" i="3" s="1"/>
  <c r="P35" i="4"/>
  <c r="E13" i="3" s="1"/>
  <c r="Q36" i="4"/>
  <c r="Q35" i="4" s="1"/>
  <c r="F13" i="3" s="1"/>
  <c r="C8" i="3"/>
  <c r="J7" i="4"/>
  <c r="P68" i="4"/>
  <c r="E19" i="3" s="1"/>
  <c r="L38" i="4"/>
  <c r="D14" i="3" s="1"/>
  <c r="D15" i="3"/>
  <c r="Q106" i="4"/>
  <c r="Q105" i="4" s="1"/>
  <c r="F24" i="3" s="1"/>
  <c r="P113" i="4"/>
  <c r="E25" i="3" s="1"/>
  <c r="P39" i="4"/>
  <c r="P98" i="4"/>
  <c r="E23" i="3" s="1"/>
  <c r="P82" i="4"/>
  <c r="E21" i="3" s="1"/>
  <c r="Q114" i="4"/>
  <c r="Q113" i="4" s="1"/>
  <c r="F25" i="3" s="1"/>
  <c r="Q66" i="4"/>
  <c r="Q65" i="4" s="1"/>
  <c r="F18" i="3" s="1"/>
  <c r="Q53" i="4"/>
  <c r="Q52" i="4" s="1"/>
  <c r="F16" i="3" s="1"/>
  <c r="Q77" i="4"/>
  <c r="Q76" i="4" s="1"/>
  <c r="F20" i="3" s="1"/>
  <c r="P25" i="4"/>
  <c r="E11" i="3" s="1"/>
  <c r="Q26" i="4"/>
  <c r="Q25" i="4" s="1"/>
  <c r="F11" i="3" s="1"/>
  <c r="A10" i="1"/>
  <c r="A13" i="1"/>
  <c r="C31" i="3"/>
  <c r="C32" i="3"/>
  <c r="B31" i="3"/>
  <c r="B32" i="3"/>
  <c r="C30" i="3" l="1"/>
  <c r="C33" i="3" s="1"/>
  <c r="P7" i="4"/>
  <c r="Q156" i="4"/>
  <c r="F26" i="3" s="1"/>
  <c r="F27" i="3"/>
  <c r="P38" i="4"/>
  <c r="E14" i="3" s="1"/>
  <c r="E15" i="3"/>
  <c r="A15" i="1"/>
  <c r="A16" i="1" s="1"/>
  <c r="A12" i="1"/>
  <c r="C7" i="3"/>
  <c r="J6" i="4"/>
  <c r="C6" i="3" s="1"/>
  <c r="Q7" i="4"/>
  <c r="F8" i="3"/>
  <c r="Q38" i="4"/>
  <c r="F14" i="3" s="1"/>
  <c r="F15" i="3"/>
  <c r="L6" i="4"/>
  <c r="D6" i="3" s="1"/>
  <c r="E16" i="1"/>
  <c r="E17" i="1" l="1"/>
  <c r="P6" i="4"/>
  <c r="E6" i="3" s="1"/>
  <c r="E7" i="3"/>
  <c r="Q6" i="4"/>
  <c r="F6" i="3" s="1"/>
  <c r="F7" i="3"/>
</calcChain>
</file>

<file path=xl/sharedStrings.xml><?xml version="1.0" encoding="utf-8"?>
<sst xmlns="http://schemas.openxmlformats.org/spreadsheetml/2006/main" count="608" uniqueCount="314">
  <si>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</si>
  <si>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</si>
  <si>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</si>
  <si>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</si>
  <si>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</si>
  <si>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</si>
  <si>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</si>
  <si>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</si>
  <si>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</si>
  <si>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</si>
  <si>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</si>
  <si>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</si>
  <si>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</si>
  <si>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</si>
  <si>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</si>
  <si>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</si>
  <si>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</si>
  <si>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ZAKÁZKA</t>
  </si>
  <si>
    <t>Set Column width to</t>
  </si>
  <si>
    <t>Číslo:</t>
  </si>
  <si>
    <t>Zakázka:</t>
  </si>
  <si>
    <t>Komentář: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</si>
  <si>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</si>
  <si>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</si>
  <si>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</si>
  <si>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</si>
  <si>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</si>
  <si>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</si>
  <si>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</si>
  <si>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S/BO</t>
  </si>
  <si>
    <t>BO: Bourací práce</t>
  </si>
  <si>
    <t>S/BO/009</t>
  </si>
  <si>
    <t>009: Ostatní konstrukce a práce, bourání</t>
  </si>
  <si>
    <t>S/BO/099</t>
  </si>
  <si>
    <t>099: Přesun hmot a manipulace se sutí</t>
  </si>
  <si>
    <t>S/BO/725</t>
  </si>
  <si>
    <t>725: Zařizovací předměty</t>
  </si>
  <si>
    <t>S/BO/766</t>
  </si>
  <si>
    <t>766: Konstrukce truhlářské</t>
  </si>
  <si>
    <t>S/BO/776</t>
  </si>
  <si>
    <t>776: Podlahy povlakové</t>
  </si>
  <si>
    <t>S/BO/784</t>
  </si>
  <si>
    <t>784: Malby a tapety</t>
  </si>
  <si>
    <t>S/SO 01</t>
  </si>
  <si>
    <t>SO 01: Nový stav</t>
  </si>
  <si>
    <t>S/SO 01/006</t>
  </si>
  <si>
    <t>006: Úpravy povrchů, podlahy a osazovaní výplní</t>
  </si>
  <si>
    <t>S/SO 01/009</t>
  </si>
  <si>
    <t>S/SO 01/036</t>
  </si>
  <si>
    <t>036: Regulační a měřicí zařízení</t>
  </si>
  <si>
    <t>S/SO 01/099</t>
  </si>
  <si>
    <t>S/SO 01/725</t>
  </si>
  <si>
    <t>S/SO 01/763</t>
  </si>
  <si>
    <t>763: Konstrukce montované</t>
  </si>
  <si>
    <t>S/SO 01/766</t>
  </si>
  <si>
    <t>S/SO 01/776</t>
  </si>
  <si>
    <t>S/SO 01/781</t>
  </si>
  <si>
    <t>781: Obklady</t>
  </si>
  <si>
    <t>S/SO 01/784</t>
  </si>
  <si>
    <t>S/SO 01/921</t>
  </si>
  <si>
    <t>921: Silnoproud</t>
  </si>
  <si>
    <t xml:space="preserve">S/VRN </t>
  </si>
  <si>
    <t>VRN : Vedlejší rozpočtové náklady</t>
  </si>
  <si>
    <t>S/VRN /VRN</t>
  </si>
  <si>
    <t>VRN: Vedlejší rozpočtové náklady</t>
  </si>
  <si>
    <t xml:space="preserve"> </t>
  </si>
  <si>
    <t>Stavba</t>
  </si>
  <si>
    <t>Objekt</t>
  </si>
  <si>
    <t>Oddíl</t>
  </si>
  <si>
    <t>SP</t>
  </si>
  <si>
    <t>968072455</t>
  </si>
  <si>
    <t>Vybourání kovových dveřních zárubní pl do 2 m2</t>
  </si>
  <si>
    <t>m2</t>
  </si>
  <si>
    <t>978059541</t>
  </si>
  <si>
    <t>Odsekání a odebrání obkladů stěn z vnitřních obkládaček plochy přes 1 m2</t>
  </si>
  <si>
    <t>978013191</t>
  </si>
  <si>
    <t>Otlučení (osekání) vnitřní vápenné nebo vápenocementové omítky stěn v rozsahu přes 50 do 100 %</t>
  </si>
  <si>
    <t>962023491-01</t>
  </si>
  <si>
    <t>Bourání zdiva nadzákladového smíšeného na MC přes 1 m3</t>
  </si>
  <si>
    <t>m3</t>
  </si>
  <si>
    <t>997013213</t>
  </si>
  <si>
    <t>Vnitrostaveništní doprava suti a vybouraných hmot pro budovy v přes 9 do 12 m ručně</t>
  </si>
  <si>
    <t>t</t>
  </si>
  <si>
    <t>997221612</t>
  </si>
  <si>
    <t>Nakládání vybouraných hmot na dopravní prostředky pro vodorovnou dopravu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</si>
  <si>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</si>
  <si>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</si>
  <si>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</si>
  <si>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</si>
  <si>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</si>
  <si>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</si>
  <si>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725820801</t>
  </si>
  <si>
    <t>Demontáž baterie nástěnné do G 3 / 4</t>
  </si>
  <si>
    <t>soubor</t>
  </si>
  <si>
    <t>725210821</t>
  </si>
  <si>
    <t>Demontáž umyvadel, včetně zápachových uzávěrek</t>
  </si>
  <si>
    <t>766691914</t>
  </si>
  <si>
    <t>Vyvěšení nebo zavěšení dřevěných křídel dveří pl do 2 m2</t>
  </si>
  <si>
    <t>kus</t>
  </si>
  <si>
    <t>766441822</t>
  </si>
  <si>
    <t>Demontáž parapetních desek dřevěných nebo plastových šířky přes 300 mm délky do 2000 mm</t>
  </si>
  <si>
    <t>766432841</t>
  </si>
  <si>
    <t>Demontáž dřevěného obložení stěn</t>
  </si>
  <si>
    <t>m</t>
  </si>
  <si>
    <t>776201811</t>
  </si>
  <si>
    <t>Demontáž lepených povlakových podlah bez podložky ručně</t>
  </si>
  <si>
    <t>776201814</t>
  </si>
  <si>
    <t>Demontáž povlakových podlahovin volně položených podlepených páskou</t>
  </si>
  <si>
    <t>776410811</t>
  </si>
  <si>
    <t>Odstranění soklíků a lišt pryžových nebo plastových</t>
  </si>
  <si>
    <t>784121001</t>
  </si>
  <si>
    <t>Oškrabání malby v místnostech v do 3,80 m</t>
  </si>
  <si>
    <t>629991011</t>
  </si>
  <si>
    <t>Zakrytí výplní otvorů a svislých ploch fólií přilepenou lepící páskou + zakrytí tabule</t>
  </si>
  <si>
    <t>612325205</t>
  </si>
  <si>
    <t xml:space="preserve">Vápenocementová hrubá omítka malých ploch přes 1 do 4 m2 na stěnách </t>
  </si>
  <si>
    <t>611325411</t>
  </si>
  <si>
    <t>Oprava vnitřní vápenocementové hladké omítky stropů v rozsahu plochy do 10 %</t>
  </si>
  <si>
    <t>611131121</t>
  </si>
  <si>
    <t>Penetrační disperzní nátěr vnitřních stropů nanášený ručně</t>
  </si>
  <si>
    <t>611142001</t>
  </si>
  <si>
    <t>Potažení vnitřních stropů sklovláknitým pletivem vtlačeným do tenkovrstvé hmoty</t>
  </si>
  <si>
    <t>611311131</t>
  </si>
  <si>
    <t>Potažení vnitřních rovných stropů vápenným štukem tloušťky do 3 mm</t>
  </si>
  <si>
    <t>612325411</t>
  </si>
  <si>
    <t>Oprava vnitřní vápenocementové hladké omítky stěn v rozsahu plochy do 10 %</t>
  </si>
  <si>
    <t>612131121</t>
  </si>
  <si>
    <t>Penetrační disperzní nátěr vnitřních stěn nanášený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</si>
  <si>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</si>
  <si>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</si>
  <si>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</si>
  <si>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</si>
  <si>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>631312141</t>
  </si>
  <si>
    <t>Doplnění rýh v dosavadních mazaninách betonem prostým</t>
  </si>
  <si>
    <t>952901111</t>
  </si>
  <si>
    <t>Vyčištění budov bytové a občanské výstavby při výšce podlaží do 4 m</t>
  </si>
  <si>
    <t>B</t>
  </si>
  <si>
    <t xml:space="preserve">REG 01 </t>
  </si>
  <si>
    <t>zdroj napájení termohlavic 230V/24V</t>
  </si>
  <si>
    <t>ks</t>
  </si>
  <si>
    <t xml:space="preserve">REG 02 </t>
  </si>
  <si>
    <t>vodič JYTY 6x0,8</t>
  </si>
  <si>
    <t xml:space="preserve">REG 03 </t>
  </si>
  <si>
    <t>WIFI termostat s aplikací</t>
  </si>
  <si>
    <t xml:space="preserve">REG 04 </t>
  </si>
  <si>
    <t>vysek.rýh cihla do hl.50mm š.do 70mm</t>
  </si>
  <si>
    <t xml:space="preserve">REG 05 </t>
  </si>
  <si>
    <t>jistič B10/1</t>
  </si>
  <si>
    <t xml:space="preserve">REG 06 </t>
  </si>
  <si>
    <t xml:space="preserve">elektrická termostatická hlavice - ovládaná termostatem </t>
  </si>
  <si>
    <t xml:space="preserve">REG 07 </t>
  </si>
  <si>
    <t>elektromontáže</t>
  </si>
  <si>
    <t>hod</t>
  </si>
  <si>
    <t>REG 08</t>
  </si>
  <si>
    <t>Elektrorevize</t>
  </si>
  <si>
    <t>998018002</t>
  </si>
  <si>
    <t>Přesun hmot ruční pro budovy v přes 6 do 12 m</t>
  </si>
  <si>
    <t>725219102</t>
  </si>
  <si>
    <t>Montáž umyvadla připevněného na šrouby do zdiva</t>
  </si>
  <si>
    <t>H</t>
  </si>
  <si>
    <t>64211046</t>
  </si>
  <si>
    <t>umyvadlo keramické závěsné bílé š 600mm</t>
  </si>
  <si>
    <t>725829121</t>
  </si>
  <si>
    <t>Montáž baterie umyvadlové nástěnné pákové a klasické ostatní typ</t>
  </si>
  <si>
    <t>55145615</t>
  </si>
  <si>
    <t>baterie umyvadlová nástěnná páková 150mm chrom</t>
  </si>
  <si>
    <t>725861101</t>
  </si>
  <si>
    <t>Zápachová uzávěrka pro umyvadla DN 32</t>
  </si>
  <si>
    <t>998725202</t>
  </si>
  <si>
    <t>Přesun hmot procentní pro zařizovací předměty v objektech v přes 6 do 12 m</t>
  </si>
  <si>
    <t>%</t>
  </si>
  <si>
    <t>763431001</t>
  </si>
  <si>
    <t>Montáž minerálního podhledu s vyjímatelnými panely vel. do 0,36 m2 na zavěšený viditelný rošt</t>
  </si>
  <si>
    <t>763431201</t>
  </si>
  <si>
    <t>Napojení minerálního podhledu na stěnu obvodovou lištou</t>
  </si>
  <si>
    <t>ECP.G35301401</t>
  </si>
  <si>
    <t xml:space="preserve">Panel akustický 600x600mm - odrazivý </t>
  </si>
  <si>
    <t>ECP.G35301402</t>
  </si>
  <si>
    <t xml:space="preserve">Panel akustický 600x600mm - pohltivý </t>
  </si>
  <si>
    <t>766-01</t>
  </si>
  <si>
    <t>Dodávka a montáž plastových parapetních desek, včetně mřížky pro otopné těleso</t>
  </si>
  <si>
    <t>766-02</t>
  </si>
  <si>
    <t>Dodávka a montáž dřevěných polic 450x850x30mm</t>
  </si>
  <si>
    <t>998766202</t>
  </si>
  <si>
    <t>Přesun hmot procentní pro kce truhlářské v objektech v přes 6 do 12 m</t>
  </si>
  <si>
    <t>776111112</t>
  </si>
  <si>
    <t>Broušení betonového podkladu povlakových podlah</t>
  </si>
  <si>
    <t>776121321</t>
  </si>
  <si>
    <t>Neředěná penetrace savého podkladu povlakových podlah</t>
  </si>
  <si>
    <t>776141112</t>
  </si>
  <si>
    <t>Stěrka podlahová nivelační pro vyrovnání podkladu povlakových podlah pevnosti 20 MPa tl přes 3 do 5 mm</t>
  </si>
  <si>
    <t>776111311</t>
  </si>
  <si>
    <t>Vysátí podkladu povlakových podlah</t>
  </si>
  <si>
    <t>776221111</t>
  </si>
  <si>
    <t>Lepení pásů z PVC standardním lepidlem</t>
  </si>
  <si>
    <t>60756110</t>
  </si>
  <si>
    <t>PVC linoleum přírodní tl 2mm, třída zátěže 42</t>
  </si>
  <si>
    <t>776411111</t>
  </si>
  <si>
    <t>Montáž obvodových soklíků výšky do 80 mm</t>
  </si>
  <si>
    <t>28411004</t>
  </si>
  <si>
    <t>lišta soklová PVC samolepící 30x30mm</t>
  </si>
  <si>
    <t>998776202</t>
  </si>
  <si>
    <t>Přesun hmot procentní pro podlahy povlakové v objektech v přes 6 do 12 m</t>
  </si>
  <si>
    <t>781121011</t>
  </si>
  <si>
    <t>Nátěr penetrační na stěnu</t>
  </si>
  <si>
    <t>781131112</t>
  </si>
  <si>
    <t>Izolace pod obklad nátěrem nebo stěrkou ve dvou vrstvách</t>
  </si>
  <si>
    <t>781474116</t>
  </si>
  <si>
    <t>Montáž obkladů vnitřních keramických hladkých přes 25 do 35 ks/m2 lepených flexibilním lepidlem</t>
  </si>
  <si>
    <t>59761038</t>
  </si>
  <si>
    <t>obklad keramický hladký přes 25 do 35ks/m2</t>
  </si>
  <si>
    <t>998781202</t>
  </si>
  <si>
    <t>Přesun hmot procentní pro obklady keramické v objektech v přes 6 do 12 m</t>
  </si>
  <si>
    <t>784121011</t>
  </si>
  <si>
    <t>Rozmývání podkladu po oškrabání malby v místnostech v do 3,80 m</t>
  </si>
  <si>
    <t>784181101</t>
  </si>
  <si>
    <t>Základní akrylátová jednonásobná bezbarvá penetrace podkladu v místnostech v do 3,80 m</t>
  </si>
  <si>
    <t>784211101</t>
  </si>
  <si>
    <t>Dvojnásobné bílé malby ze směsí za mokra výborně oděruvzdorných v místnostech v do 3,80 m</t>
  </si>
  <si>
    <t>784211161</t>
  </si>
  <si>
    <t>Příplatek k cenám 2x maleb ze směsí za mokra oděruvzdorných za barevnou malbu v světlém odstínu - stěny</t>
  </si>
  <si>
    <t>784211143</t>
  </si>
  <si>
    <t>Příplatek k cenám 2x maleb ze směsí za mokra oděruvzdorných za provádění styku 2 barev</t>
  </si>
  <si>
    <t>784171121</t>
  </si>
  <si>
    <t>Zakrytí vnitřních ploch konstrukcí nebo prvků v místnostech v do 3,80 m</t>
  </si>
  <si>
    <t>SUB</t>
  </si>
  <si>
    <t>977132111</t>
  </si>
  <si>
    <t>Vyvrtání otvorů pro elektroinstalační krabice ve stěnách z cihel hloubky do 60 mm</t>
  </si>
  <si>
    <t>977332111</t>
  </si>
  <si>
    <t>Frézování drážek ve stěnách z cihel do 30x30 mm</t>
  </si>
  <si>
    <t>977332112</t>
  </si>
  <si>
    <t>Frézování drážek ve stěnách z cihel do 50x50 mm</t>
  </si>
  <si>
    <t>741110511</t>
  </si>
  <si>
    <t>Montáž lišta a kanálek vkládací šířky do 60 mm s víčkem</t>
  </si>
  <si>
    <t>34571015</t>
  </si>
  <si>
    <t>lišta elektroinstalační hranatá bezhalogenová 40x20mm</t>
  </si>
  <si>
    <t>741112061</t>
  </si>
  <si>
    <t>Montáž krabice přístrojová zapuštěná plastová kruhová</t>
  </si>
  <si>
    <t>34571450</t>
  </si>
  <si>
    <t>krabice pod omítku PVC přístrojová kruhová D 70mm</t>
  </si>
  <si>
    <t>741122015</t>
  </si>
  <si>
    <t>Montáž kabel Cu bez ukončení uložený pod omítku plný kulatý 3x1,5 mm2 (např. CYKY)</t>
  </si>
  <si>
    <t>34111030</t>
  </si>
  <si>
    <t>kabel instalační jádro Cu plné izolace PVC plášť PVC 450/750V (CYKY) 3x1,5mm2</t>
  </si>
  <si>
    <t>741122016</t>
  </si>
  <si>
    <t>Montáž kabel Cu bez ukončení uložený pod omítku plný kulatý 3x2,5 až 6 mm2 (např. CYKY)</t>
  </si>
  <si>
    <t>34111036</t>
  </si>
  <si>
    <t>kabel instalační jádro Cu plné izolace PVC plášť PVC 450/750V (CYKY) 3x2,5mm2</t>
  </si>
  <si>
    <t>741122032</t>
  </si>
  <si>
    <t>Montáž kabel Cu bez ukončení uložený pod omítku plný kulatý 5x4 až 6 mm2 (např. CYKY)</t>
  </si>
  <si>
    <t>34111098</t>
  </si>
  <si>
    <t>kabel instalační jádro Cu plné izolace PVC plášť PVC 450/750V (CYKY) 5x4mm2</t>
  </si>
  <si>
    <t>741210001</t>
  </si>
  <si>
    <t>Montáž rozvodnice oceloplechová nebo plastová běžná do 20 kg</t>
  </si>
  <si>
    <t>Dodávka 1</t>
  </si>
  <si>
    <t>Rozvaděč pro třídu vč. výzbroje</t>
  </si>
  <si>
    <t>741310101</t>
  </si>
  <si>
    <t>Montáž spínač (polo)zapuštěný bezšroubové připojení 1-jednopólový se zapojením vodičů</t>
  </si>
  <si>
    <t>8500142041</t>
  </si>
  <si>
    <t>Spínač kompletní řazení 1 ABB Tango bílá</t>
  </si>
  <si>
    <t>741310121</t>
  </si>
  <si>
    <t>Montáž přepínač (polo)zapuštěný bezšroubové připojení 5-seriový se zapojením vodičů</t>
  </si>
  <si>
    <t>8500143361</t>
  </si>
  <si>
    <t>Přepínač sériový kompletní řazení 5 ABB Tango bílá</t>
  </si>
  <si>
    <t>741313002</t>
  </si>
  <si>
    <t>Montáž zásuvka (polo)zapuštěná bezšroubové připojení 2P+PE dvojí zapojení - průběžná se zapojením vodičů</t>
  </si>
  <si>
    <t>8500226281</t>
  </si>
  <si>
    <t>Zásuvka 230 V jednonásobná kompletní ABB Tango bílá</t>
  </si>
  <si>
    <t>741320161</t>
  </si>
  <si>
    <t>Montáž jističů třípólových nn do 25 A bez krytu se zapojením vodičů</t>
  </si>
  <si>
    <t>35822402</t>
  </si>
  <si>
    <t>jistič 3-pólový 20 A vypínací charakteristika B vypínací schopnost 10 kA</t>
  </si>
  <si>
    <t>741370034</t>
  </si>
  <si>
    <t>Montáž svítidlo žárovkové bytové nástěnné přisazené 2 zdroje nouzové</t>
  </si>
  <si>
    <t>10020003</t>
  </si>
  <si>
    <t>Nouzové svítidlo 11W/3hod.</t>
  </si>
  <si>
    <t>741371011</t>
  </si>
  <si>
    <t>Montáž svítidlo zářivkové bytové stropní závěsné na trubce 1 zdroj</t>
  </si>
  <si>
    <t>10020004</t>
  </si>
  <si>
    <t>741372062</t>
  </si>
  <si>
    <t>Montáž svítidlo LED interiérové přisazené stropní hranaté nebo kruhové přes 0,09 do 0,36 m2 se zapojením vodičů</t>
  </si>
  <si>
    <t>10020001</t>
  </si>
  <si>
    <t>10020002</t>
  </si>
  <si>
    <t>montážní rámeček pro LED panel</t>
  </si>
  <si>
    <t>741810001</t>
  </si>
  <si>
    <t>Celková prohlídka elektrického rozvodu a zařízení do 100 000,- Kč</t>
  </si>
  <si>
    <t>998741211</t>
  </si>
  <si>
    <t>Přesun hmot procentní pro silnoproud s omezením mechanizace v objektech v do 6 m</t>
  </si>
  <si>
    <t>Dodávka 2</t>
  </si>
  <si>
    <t>Drobný spotřební, nosný a instalační materiál celkem</t>
  </si>
  <si>
    <t>bal</t>
  </si>
  <si>
    <t>220280206</t>
  </si>
  <si>
    <t xml:space="preserve">Montáž kabelu datového do D 7mm, uloženého v trubkách nebo lištách </t>
  </si>
  <si>
    <t>1000304585</t>
  </si>
  <si>
    <t>220490847</t>
  </si>
  <si>
    <t>Montáž zásuvky datové</t>
  </si>
  <si>
    <t>10020005</t>
  </si>
  <si>
    <t>HZS2231</t>
  </si>
  <si>
    <t>Hodinová zúčtovací sazba elektrikář - Demontáž stávajícího zařízení.</t>
  </si>
  <si>
    <t>065002000</t>
  </si>
  <si>
    <t>Mimostaveništní doprava materiálů (3,6% z dodávky materiálu)</t>
  </si>
  <si>
    <t>pol</t>
  </si>
  <si>
    <t>090001000</t>
  </si>
  <si>
    <t>Revize</t>
  </si>
  <si>
    <t>ON</t>
  </si>
  <si>
    <t>04</t>
  </si>
  <si>
    <t>Mimostaveništní doprava</t>
  </si>
  <si>
    <t>07</t>
  </si>
  <si>
    <t>Zařízení staveniště - (pronájem WC, oplocení, pronájem stavební buňka)</t>
  </si>
  <si>
    <t>Vestavné svítidko LED opálový difuzor a mikropriz.folii, barva zdrojů 4000K</t>
  </si>
  <si>
    <t xml:space="preserve">Datový UTP KABEL </t>
  </si>
  <si>
    <t>Zásuvka datová dvojitá</t>
  </si>
  <si>
    <t>Svítidlo s asymetrických reflektorem, světelný tok 4400 lm, příkon 37,7W,stmívatelné řízení</t>
  </si>
  <si>
    <t>Stavební úpravy objektu, úpravy učebny - ZŠ a MŠ Dělnická, Karviná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</si>
</sst>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19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7" fillId="0" borderId="0" xfId="0" applyFont="1"/>
    <xf numFmtId="0" fontId="17" fillId="2" borderId="0" xfId="0" applyFont="1" applyFill="1" applyAlignment="1">
      <alignment horizontal="center"/>
    </xf>
    <xf numFmtId="0" fontId="14" fillId="0" borderId="0" xfId="0" applyFont="1"/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49" fontId="10" fillId="0" borderId="0" xfId="0" applyNumberFormat="1" applyFont="1"/>
    <xf numFmtId="165" fontId="6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6" fontId="13" fillId="0" borderId="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 applyProtection="1">
      <alignment horizontal="right" vertical="top"/>
      <protection locked="0"/>
    </xf>
    <xf numFmtId="164" fontId="13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1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33"/>
  <sheetViews>
    <sheetView showGridLines="0" topLeftCell="B1" zoomScaleNormal="100" workbookViewId="0">
      <selection activeCell="O16" sqref="O16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s="11" customFormat="1" ht="15.2" customHeight="1" x14ac:dyDescent="0.2">
      <c r="C1" s="13"/>
      <c r="D1" s="14"/>
      <c r="E1" s="103" t="s">
        <v>17</v>
      </c>
      <c r="F1" s="103"/>
      <c r="G1" s="14"/>
      <c r="H1" s="14"/>
      <c r="I1" s="12"/>
      <c r="J1" s="15"/>
      <c r="K1" s="15"/>
      <c r="L1" s="16" t="s">
        <v>18</v>
      </c>
    </row>
    <row r="2" spans="1:12" x14ac:dyDescent="0.15">
      <c r="A2" s="9">
        <v>0</v>
      </c>
      <c r="C2" s="17"/>
      <c r="D2" s="17"/>
      <c r="E2" s="17"/>
      <c r="F2" s="17"/>
      <c r="G2" s="17"/>
      <c r="H2" s="17"/>
      <c r="K2" s="6"/>
      <c r="L2" s="18">
        <f ca="1">CELL("width",E2)+CELL("width",F2)+CELL("width",G2)+CELL("width",H2)</f>
        <v>56</v>
      </c>
    </row>
    <row r="3" spans="1:12" customFormat="1" ht="12.75" x14ac:dyDescent="0.2">
      <c r="A3">
        <f t="array" ref="A3">INDEX(VAT_RATES,MATCH(0,COUNTIF($A$1:A2,VAT_RATES),0))</f>
        <v>21</v>
      </c>
      <c r="C3" s="1"/>
      <c r="D3" s="19" t="s">
        <v>19</v>
      </c>
      <c r="E3" s="104"/>
      <c r="F3" s="105"/>
      <c r="G3" s="105"/>
      <c r="H3" s="105"/>
      <c r="J3" s="21"/>
      <c r="K3" s="21"/>
      <c r="L3" s="20">
        <f>E3</f>
        <v>0</v>
      </c>
    </row>
    <row r="4" spans="1:12" customFormat="1" ht="12.75" x14ac:dyDescent="0.2">
      <c r="A4" t="e">
        <f t="array" ref="A4">INDEX(VAT_RATES,MATCH(0,COUNTIF($A$1:A3,VAT_RATES),0))</f>
        <v>#N/A</v>
      </c>
      <c r="C4" s="1"/>
      <c r="D4" s="19" t="s">
        <v>20</v>
      </c>
      <c r="E4" s="105" t="s">
        <v>313</v>
      </c>
      <c r="F4" s="105"/>
      <c r="G4" s="105"/>
      <c r="H4" s="105"/>
      <c r="J4" s="21"/>
      <c r="K4" s="21"/>
      <c r="L4" s="20" t="str">
        <f>E4</f>
        <v>Stavební úpravy objektu, úpravy učebny - ZŠ a MŠ Dělnická, Karviná</v>
      </c>
    </row>
    <row r="5" spans="1:12" customFormat="1" ht="12.75" x14ac:dyDescent="0.2">
      <c r="A5" t="e">
        <f t="array" ref="A5">INDEX(VAT_RATES,MATCH(0,COUNTIF($A$1:A4,VAT_RATES),0))</f>
        <v>#N/A</v>
      </c>
      <c r="C5" s="1"/>
      <c r="D5" s="19" t="s">
        <v>21</v>
      </c>
      <c r="E5" s="104"/>
      <c r="F5" s="105"/>
      <c r="G5" s="105"/>
      <c r="H5" s="105"/>
      <c r="J5" s="21"/>
      <c r="K5" s="21"/>
      <c r="L5" s="20">
        <f>E5</f>
        <v>0</v>
      </c>
    </row>
    <row r="6" spans="1:12" x14ac:dyDescent="0.15">
      <c r="A6" s="9">
        <f>SUMIF(GROUP_ID,"",ITEM_PRICES)</f>
        <v>0</v>
      </c>
      <c r="C6" s="22"/>
      <c r="D6" s="22"/>
      <c r="E6" s="22"/>
      <c r="F6" s="22"/>
      <c r="G6" s="22"/>
      <c r="H6" s="22"/>
      <c r="J6" s="6"/>
      <c r="K6" s="6"/>
    </row>
    <row r="7" spans="1:12" ht="15.75" x14ac:dyDescent="0.25">
      <c r="A7" s="9">
        <f>IF(ISNUMBER($A$3),SUMIF(VAT_RATES,$A$3,ITEM_PRICES),0)</f>
        <v>0</v>
      </c>
      <c r="C7" s="17"/>
      <c r="D7" s="11"/>
      <c r="E7" s="106"/>
      <c r="F7" s="107"/>
      <c r="G7" s="11"/>
      <c r="H7" s="11"/>
      <c r="J7" s="6"/>
      <c r="K7" s="6"/>
    </row>
    <row r="8" spans="1:12" s="12" customFormat="1" ht="15" x14ac:dyDescent="0.2">
      <c r="A8" s="12">
        <f>IF(ISNUMBER($A$4),SUMIF(VAT_RATES,$A$4,ITEM_PRICES),0)</f>
        <v>0</v>
      </c>
      <c r="C8" s="11"/>
      <c r="D8" s="17"/>
      <c r="E8" s="17"/>
      <c r="F8" s="17"/>
      <c r="G8" s="17"/>
      <c r="H8" s="17"/>
      <c r="J8" s="15"/>
      <c r="K8" s="15"/>
    </row>
    <row r="9" spans="1:12" ht="12.75" x14ac:dyDescent="0.15">
      <c r="A9" s="9">
        <f>IF(ISNUMBER($A$5),SUMIF(VAT_RATES,$A$5,ITEM_PRICES),0)</f>
        <v>0</v>
      </c>
      <c r="C9" s="17"/>
      <c r="D9" s="19"/>
      <c r="E9" s="108"/>
      <c r="F9" s="109"/>
      <c r="G9" s="109"/>
      <c r="H9" s="109"/>
      <c r="J9" s="6"/>
      <c r="K9" s="6"/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19"/>
      <c r="E10" s="99"/>
      <c r="F10" s="100"/>
      <c r="G10" s="100"/>
      <c r="H10" s="100"/>
      <c r="J10" s="21"/>
      <c r="K10" s="21"/>
    </row>
    <row r="11" spans="1:12" x14ac:dyDescent="0.15">
      <c r="A11" s="9" t="str">
        <f>IF($A8=0,"","DPH " &amp; $A4 &amp; " % ze základny: " &amp; TEXT($A8,"# ##0"))</f>
        <v/>
      </c>
      <c r="C11" s="22"/>
      <c r="D11" s="22"/>
      <c r="E11" s="22"/>
      <c r="F11" s="22"/>
      <c r="G11" s="22"/>
      <c r="H11" s="22"/>
      <c r="J11" s="6"/>
      <c r="K11" s="6"/>
    </row>
    <row r="12" spans="1:12" x14ac:dyDescent="0.15">
      <c r="A12" s="9" t="str">
        <f>IF($A9=0,"","DPH " &amp; $A5 &amp; " % ze základny: " &amp; TEXT($A9,"# ##0"))</f>
        <v/>
      </c>
      <c r="C12" s="17"/>
      <c r="D12" s="23"/>
      <c r="E12" s="17"/>
      <c r="F12" s="17"/>
      <c r="G12" s="17"/>
      <c r="H12" s="17"/>
      <c r="J12" s="6"/>
      <c r="K12" s="6"/>
    </row>
    <row r="13" spans="1:12" s="12" customFormat="1" ht="15.75" x14ac:dyDescent="0.25">
      <c r="A13" s="12" t="str">
        <f>IF($A7=0,"",$A7*$A3/100)</f>
        <v/>
      </c>
      <c r="C13" s="11"/>
      <c r="D13" s="24"/>
      <c r="E13" s="101" t="s">
        <v>22</v>
      </c>
      <c r="F13" s="102"/>
      <c r="G13" s="11"/>
      <c r="H13" s="11"/>
      <c r="J13" s="15"/>
      <c r="K13" s="15"/>
    </row>
    <row r="14" spans="1:12" x14ac:dyDescent="0.15">
      <c r="A14" s="9" t="str">
        <f>IF($A8=0,"",$A8*$A4/100)</f>
        <v/>
      </c>
      <c r="C14" s="17"/>
      <c r="D14" s="23"/>
      <c r="E14" s="17"/>
      <c r="F14" s="17"/>
      <c r="G14" s="17"/>
      <c r="H14" s="17"/>
      <c r="J14" s="6"/>
      <c r="K14" s="6"/>
    </row>
    <row r="15" spans="1:12" customFormat="1" ht="12.75" x14ac:dyDescent="0.2">
      <c r="A15" t="str">
        <f>IF($A9=0,"",$A9*$A5/100)</f>
        <v/>
      </c>
      <c r="C15" s="1"/>
      <c r="D15" s="19" t="s">
        <v>23</v>
      </c>
      <c r="E15" s="25">
        <f ca="1">INDIRECT("A6")</f>
        <v>0</v>
      </c>
      <c r="F15" s="5" t="s">
        <v>24</v>
      </c>
      <c r="G15" s="1"/>
      <c r="H15" s="1"/>
      <c r="I15" s="26"/>
      <c r="J15" s="21"/>
      <c r="K15" s="21"/>
      <c r="L15" s="21"/>
    </row>
    <row r="16" spans="1:12" customFormat="1" ht="12.75" x14ac:dyDescent="0.2">
      <c r="A16">
        <f>SUM(A13:A15)</f>
        <v>0</v>
      </c>
      <c r="C16" s="1"/>
      <c r="D16" s="19" t="s">
        <v>25</v>
      </c>
      <c r="E16" s="27">
        <f ca="1">INDIRECT("A16")</f>
        <v>0</v>
      </c>
      <c r="F16" s="1" t="str">
        <f>F15</f>
        <v>Kč</v>
      </c>
      <c r="G16" s="1"/>
      <c r="H16" s="1"/>
      <c r="I16" s="26"/>
      <c r="J16" s="21"/>
      <c r="K16" s="21"/>
      <c r="L16" s="28"/>
    </row>
    <row r="17" spans="3:12" customFormat="1" ht="12.75" x14ac:dyDescent="0.2">
      <c r="C17" s="1"/>
      <c r="D17" s="19" t="s">
        <v>26</v>
      </c>
      <c r="E17" s="27">
        <f ca="1">E15+E16</f>
        <v>0</v>
      </c>
      <c r="F17" s="1" t="str">
        <f>F15</f>
        <v>Kč</v>
      </c>
      <c r="G17" s="1"/>
      <c r="H17" s="1"/>
      <c r="I17" s="26"/>
      <c r="J17" s="21"/>
      <c r="K17" s="21"/>
      <c r="L17" s="21"/>
    </row>
    <row r="18" spans="3:12" x14ac:dyDescent="0.15">
      <c r="C18" s="29"/>
      <c r="D18" s="29"/>
      <c r="E18" s="29"/>
      <c r="F18" s="29"/>
      <c r="G18" s="29"/>
      <c r="H18" s="29"/>
    </row>
    <row r="19" spans="3:12" x14ac:dyDescent="0.15">
      <c r="C19" s="7"/>
    </row>
    <row r="20" spans="3:12" x14ac:dyDescent="0.15">
      <c r="C20" s="7"/>
    </row>
    <row r="21" spans="3:12" x14ac:dyDescent="0.15">
      <c r="C21" s="7"/>
    </row>
    <row r="22" spans="3:12" x14ac:dyDescent="0.15">
      <c r="C22" s="7"/>
    </row>
    <row r="23" spans="3:12" x14ac:dyDescent="0.15">
      <c r="C23" s="7"/>
    </row>
    <row r="24" spans="3:12" x14ac:dyDescent="0.15">
      <c r="C24" s="7"/>
    </row>
    <row r="25" spans="3:12" x14ac:dyDescent="0.15">
      <c r="C25" s="7"/>
    </row>
    <row r="26" spans="3:12" x14ac:dyDescent="0.15">
      <c r="C26" s="7"/>
    </row>
    <row r="27" spans="3:12" x14ac:dyDescent="0.15">
      <c r="C27" s="7"/>
    </row>
    <row r="28" spans="3:12" x14ac:dyDescent="0.15">
      <c r="C28" s="7"/>
    </row>
    <row r="29" spans="3:12" x14ac:dyDescent="0.15">
      <c r="C29" s="7"/>
    </row>
    <row r="30" spans="3:12" x14ac:dyDescent="0.15">
      <c r="C30" s="7"/>
    </row>
    <row r="31" spans="3:12" x14ac:dyDescent="0.15">
      <c r="C31" s="7"/>
    </row>
    <row r="32" spans="3:12" x14ac:dyDescent="0.15">
      <c r="C32" s="7"/>
    </row>
    <row r="33" spans="3:3" x14ac:dyDescent="0.15">
      <c r="C33" s="7"/>
    </row>
  </sheetData>
  <mergeCells count="8">
    <mergeCell ref="E10:H10"/>
    <mergeCell ref="E13:F13"/>
    <mergeCell ref="E1:F1"/>
    <mergeCell ref="E3:H3"/>
    <mergeCell ref="E4:H4"/>
    <mergeCell ref="E5:H5"/>
    <mergeCell ref="E7:F7"/>
    <mergeCell ref="E9:H9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35"/>
  <sheetViews>
    <sheetView zoomScaleNormal="100" workbookViewId="0">
      <pane ySplit="4" topLeftCell="A5" activePane="bottomLeft" state="frozen"/>
      <selection pane="bottomLeft" activeCell="B1" sqref="B1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3" t="s">
        <v>313</v>
      </c>
    </row>
    <row r="2" spans="1:8" ht="15.75" x14ac:dyDescent="0.15">
      <c r="B2" s="13" t="s">
        <v>65</v>
      </c>
      <c r="C2" s="32"/>
      <c r="D2" s="34"/>
      <c r="E2" s="32"/>
      <c r="F2" s="32"/>
    </row>
    <row r="3" spans="1:8" ht="7.5" customHeight="1" x14ac:dyDescent="0.15">
      <c r="A3" s="6"/>
      <c r="B3" s="30"/>
      <c r="C3" s="32"/>
      <c r="D3" s="35"/>
      <c r="E3" s="37"/>
      <c r="F3" s="37"/>
      <c r="G3" s="8"/>
    </row>
    <row r="4" spans="1:8" ht="11.25" x14ac:dyDescent="0.2">
      <c r="A4" s="4"/>
      <c r="B4" s="38" t="s">
        <v>3</v>
      </c>
      <c r="C4" s="39" t="s">
        <v>9</v>
      </c>
      <c r="D4" s="40" t="s">
        <v>11</v>
      </c>
      <c r="E4" s="39" t="s">
        <v>2</v>
      </c>
      <c r="F4" s="39" t="s">
        <v>15</v>
      </c>
      <c r="G4" s="6"/>
      <c r="H4" s="8"/>
    </row>
    <row r="5" spans="1:8" ht="7.5" customHeight="1" x14ac:dyDescent="0.15">
      <c r="B5" s="30"/>
      <c r="C5" s="32"/>
      <c r="D5" s="34"/>
      <c r="E5" s="32"/>
      <c r="F5" s="32"/>
      <c r="G5" s="8"/>
    </row>
    <row r="6" spans="1:8" ht="12" x14ac:dyDescent="0.15">
      <c r="A6" s="53" t="s">
        <v>27</v>
      </c>
      <c r="B6" s="54" t="s">
        <v>28</v>
      </c>
      <c r="C6" s="55">
        <f>VLOOKUP($A6,Zakázka!$A:$Q,10,FALSE)</f>
        <v>0</v>
      </c>
      <c r="D6" s="56">
        <f>VLOOKUP($A6,Zakázka!$A:$Q,12,FALSE)</f>
        <v>5.6976875650000007</v>
      </c>
      <c r="E6" s="55">
        <f>VLOOKUP($A6,Zakázka!$A:$Q,16,FALSE)</f>
        <v>0</v>
      </c>
      <c r="F6" s="55">
        <f>VLOOKUP($A6,Zakázka!$A:$Q,17,FALSE)</f>
        <v>0</v>
      </c>
      <c r="G6" s="6"/>
      <c r="H6" s="8"/>
    </row>
    <row r="7" spans="1:8" ht="12" outlineLevel="1" x14ac:dyDescent="0.15">
      <c r="A7" s="57" t="s">
        <v>29</v>
      </c>
      <c r="B7" s="58" t="s">
        <v>30</v>
      </c>
      <c r="C7" s="59">
        <f>VLOOKUP($A7,Zakázka!$A:$Q,10,FALSE)</f>
        <v>0</v>
      </c>
      <c r="D7" s="60">
        <f>VLOOKUP($A7,Zakázka!$A:$Q,12,FALSE)</f>
        <v>0.11325499999999999</v>
      </c>
      <c r="E7" s="59">
        <f>VLOOKUP($A7,Zakázka!$A:$Q,16,FALSE)</f>
        <v>0</v>
      </c>
      <c r="F7" s="59">
        <f>VLOOKUP($A7,Zakázka!$A:$Q,17,FALSE)</f>
        <v>0</v>
      </c>
      <c r="G7" s="6"/>
      <c r="H7" s="8"/>
    </row>
    <row r="8" spans="1:8" ht="11.25" outlineLevel="2" x14ac:dyDescent="0.15">
      <c r="A8" s="61" t="s">
        <v>31</v>
      </c>
      <c r="B8" s="62" t="s">
        <v>32</v>
      </c>
      <c r="C8" s="63">
        <f>VLOOKUP($A8,Zakázka!$A:$Q,10,FALSE)</f>
        <v>0</v>
      </c>
      <c r="D8" s="64">
        <f>VLOOKUP($A8,Zakázka!$A:$Q,12,FALSE)</f>
        <v>0</v>
      </c>
      <c r="E8" s="63">
        <f>VLOOKUP($A8,Zakázka!$A:$Q,16,FALSE)</f>
        <v>0</v>
      </c>
      <c r="F8" s="63">
        <f>VLOOKUP($A8,Zakázka!$A:$Q,17,FALSE)</f>
        <v>0</v>
      </c>
      <c r="G8" s="6"/>
      <c r="H8" s="8"/>
    </row>
    <row r="9" spans="1:8" ht="11.25" outlineLevel="2" x14ac:dyDescent="0.15">
      <c r="A9" s="61" t="s">
        <v>33</v>
      </c>
      <c r="B9" s="62" t="s">
        <v>34</v>
      </c>
      <c r="C9" s="63">
        <f>VLOOKUP($A9,Zakázka!$A:$Q,10,FALSE)</f>
        <v>0</v>
      </c>
      <c r="D9" s="64">
        <f>VLOOKUP($A9,Zakázka!$A:$Q,12,FALSE)</f>
        <v>0</v>
      </c>
      <c r="E9" s="63">
        <f>VLOOKUP($A9,Zakázka!$A:$Q,16,FALSE)</f>
        <v>0</v>
      </c>
      <c r="F9" s="63">
        <f>VLOOKUP($A9,Zakázka!$A:$Q,17,FALSE)</f>
        <v>0</v>
      </c>
      <c r="G9" s="6"/>
      <c r="H9" s="8"/>
    </row>
    <row r="10" spans="1:8" ht="11.25" outlineLevel="2" x14ac:dyDescent="0.15">
      <c r="A10" s="61" t="s">
        <v>35</v>
      </c>
      <c r="B10" s="62" t="s">
        <v>36</v>
      </c>
      <c r="C10" s="63">
        <f>VLOOKUP($A10,Zakázka!$A:$Q,10,FALSE)</f>
        <v>0</v>
      </c>
      <c r="D10" s="64">
        <f>VLOOKUP($A10,Zakázka!$A:$Q,12,FALSE)</f>
        <v>0</v>
      </c>
      <c r="E10" s="63">
        <f>VLOOKUP($A10,Zakázka!$A:$Q,16,FALSE)</f>
        <v>0</v>
      </c>
      <c r="F10" s="63">
        <f>VLOOKUP($A10,Zakázka!$A:$Q,17,FALSE)</f>
        <v>0</v>
      </c>
      <c r="G10" s="6"/>
      <c r="H10" s="8"/>
    </row>
    <row r="11" spans="1:8" ht="11.25" outlineLevel="2" x14ac:dyDescent="0.15">
      <c r="A11" s="61" t="s">
        <v>37</v>
      </c>
      <c r="B11" s="62" t="s">
        <v>38</v>
      </c>
      <c r="C11" s="63">
        <f>VLOOKUP($A11,Zakázka!$A:$Q,10,FALSE)</f>
        <v>0</v>
      </c>
      <c r="D11" s="64">
        <f>VLOOKUP($A11,Zakázka!$A:$Q,12,FALSE)</f>
        <v>0</v>
      </c>
      <c r="E11" s="63">
        <f>VLOOKUP($A11,Zakázka!$A:$Q,16,FALSE)</f>
        <v>0</v>
      </c>
      <c r="F11" s="63">
        <f>VLOOKUP($A11,Zakázka!$A:$Q,17,FALSE)</f>
        <v>0</v>
      </c>
      <c r="G11" s="6"/>
      <c r="H11" s="8"/>
    </row>
    <row r="12" spans="1:8" ht="11.25" outlineLevel="2" x14ac:dyDescent="0.15">
      <c r="A12" s="61" t="s">
        <v>39</v>
      </c>
      <c r="B12" s="62" t="s">
        <v>40</v>
      </c>
      <c r="C12" s="63">
        <f>VLOOKUP($A12,Zakázka!$A:$Q,10,FALSE)</f>
        <v>0</v>
      </c>
      <c r="D12" s="64">
        <f>VLOOKUP($A12,Zakázka!$A:$Q,12,FALSE)</f>
        <v>0</v>
      </c>
      <c r="E12" s="63">
        <f>VLOOKUP($A12,Zakázka!$A:$Q,16,FALSE)</f>
        <v>0</v>
      </c>
      <c r="F12" s="63">
        <f>VLOOKUP($A12,Zakázka!$A:$Q,17,FALSE)</f>
        <v>0</v>
      </c>
      <c r="G12" s="6"/>
      <c r="H12" s="8"/>
    </row>
    <row r="13" spans="1:8" ht="11.25" outlineLevel="2" x14ac:dyDescent="0.15">
      <c r="A13" s="61" t="s">
        <v>41</v>
      </c>
      <c r="B13" s="62" t="s">
        <v>42</v>
      </c>
      <c r="C13" s="63">
        <f>VLOOKUP($A13,Zakázka!$A:$Q,10,FALSE)</f>
        <v>0</v>
      </c>
      <c r="D13" s="64">
        <f>VLOOKUP($A13,Zakázka!$A:$Q,12,FALSE)</f>
        <v>0.11325499999999999</v>
      </c>
      <c r="E13" s="63">
        <f>VLOOKUP($A13,Zakázka!$A:$Q,16,FALSE)</f>
        <v>0</v>
      </c>
      <c r="F13" s="63">
        <f>VLOOKUP($A13,Zakázka!$A:$Q,17,FALSE)</f>
        <v>0</v>
      </c>
      <c r="G13" s="6"/>
      <c r="H13" s="8"/>
    </row>
    <row r="14" spans="1:8" ht="12" outlineLevel="1" x14ac:dyDescent="0.15">
      <c r="A14" s="57" t="s">
        <v>43</v>
      </c>
      <c r="B14" s="58" t="s">
        <v>44</v>
      </c>
      <c r="C14" s="59">
        <f>VLOOKUP($A14,Zakázka!$A:$Q,10,FALSE)</f>
        <v>0</v>
      </c>
      <c r="D14" s="60">
        <f>VLOOKUP($A14,Zakázka!$A:$Q,12,FALSE)</f>
        <v>5.5844325650000011</v>
      </c>
      <c r="E14" s="59">
        <f>VLOOKUP($A14,Zakázka!$A:$Q,16,FALSE)</f>
        <v>0</v>
      </c>
      <c r="F14" s="59">
        <f>VLOOKUP($A14,Zakázka!$A:$Q,17,FALSE)</f>
        <v>0</v>
      </c>
      <c r="G14" s="6"/>
      <c r="H14" s="8"/>
    </row>
    <row r="15" spans="1:8" ht="11.25" outlineLevel="2" x14ac:dyDescent="0.15">
      <c r="A15" s="61" t="s">
        <v>45</v>
      </c>
      <c r="B15" s="62" t="s">
        <v>46</v>
      </c>
      <c r="C15" s="63">
        <f>VLOOKUP($A15,Zakázka!$A:$Q,10,FALSE)</f>
        <v>0</v>
      </c>
      <c r="D15" s="64">
        <f>VLOOKUP($A15,Zakázka!$A:$Q,12,FALSE)</f>
        <v>4.6424537799999994</v>
      </c>
      <c r="E15" s="63">
        <f>VLOOKUP($A15,Zakázka!$A:$Q,16,FALSE)</f>
        <v>0</v>
      </c>
      <c r="F15" s="63">
        <f>VLOOKUP($A15,Zakázka!$A:$Q,17,FALSE)</f>
        <v>0</v>
      </c>
      <c r="G15" s="6"/>
      <c r="H15" s="8"/>
    </row>
    <row r="16" spans="1:8" ht="11.25" outlineLevel="2" x14ac:dyDescent="0.15">
      <c r="A16" s="61" t="s">
        <v>47</v>
      </c>
      <c r="B16" s="62" t="s">
        <v>32</v>
      </c>
      <c r="C16" s="63">
        <f>VLOOKUP($A16,Zakázka!$A:$Q,10,FALSE)</f>
        <v>0</v>
      </c>
      <c r="D16" s="64">
        <f>VLOOKUP($A16,Zakázka!$A:$Q,12,FALSE)</f>
        <v>2.4000000000000002E-3</v>
      </c>
      <c r="E16" s="63">
        <f>VLOOKUP($A16,Zakázka!$A:$Q,16,FALSE)</f>
        <v>0</v>
      </c>
      <c r="F16" s="63">
        <f>VLOOKUP($A16,Zakázka!$A:$Q,17,FALSE)</f>
        <v>0</v>
      </c>
      <c r="G16" s="6"/>
      <c r="H16" s="8"/>
    </row>
    <row r="17" spans="1:8" ht="11.25" outlineLevel="2" x14ac:dyDescent="0.15">
      <c r="A17" s="61" t="s">
        <v>48</v>
      </c>
      <c r="B17" s="62" t="s">
        <v>49</v>
      </c>
      <c r="C17" s="63">
        <f>VLOOKUP($A17,Zakázka!$A:$Q,10,FALSE)</f>
        <v>0</v>
      </c>
      <c r="D17" s="64">
        <f>VLOOKUP($A17,Zakázka!$A:$Q,12,FALSE)</f>
        <v>0</v>
      </c>
      <c r="E17" s="63">
        <f>VLOOKUP($A17,Zakázka!$A:$Q,16,FALSE)</f>
        <v>0</v>
      </c>
      <c r="F17" s="63">
        <f>VLOOKUP($A17,Zakázka!$A:$Q,17,FALSE)</f>
        <v>0</v>
      </c>
      <c r="G17" s="6"/>
      <c r="H17" s="8"/>
    </row>
    <row r="18" spans="1:8" ht="11.25" outlineLevel="2" x14ac:dyDescent="0.15">
      <c r="A18" s="61" t="s">
        <v>50</v>
      </c>
      <c r="B18" s="62" t="s">
        <v>34</v>
      </c>
      <c r="C18" s="63">
        <f>VLOOKUP($A18,Zakázka!$A:$Q,10,FALSE)</f>
        <v>0</v>
      </c>
      <c r="D18" s="64">
        <f>VLOOKUP($A18,Zakázka!$A:$Q,12,FALSE)</f>
        <v>0</v>
      </c>
      <c r="E18" s="63">
        <f>VLOOKUP($A18,Zakázka!$A:$Q,16,FALSE)</f>
        <v>0</v>
      </c>
      <c r="F18" s="63">
        <f>VLOOKUP($A18,Zakázka!$A:$Q,17,FALSE)</f>
        <v>0</v>
      </c>
      <c r="G18" s="6"/>
      <c r="H18" s="8"/>
    </row>
    <row r="19" spans="1:8" ht="11.25" outlineLevel="2" x14ac:dyDescent="0.15">
      <c r="A19" s="61" t="s">
        <v>51</v>
      </c>
      <c r="B19" s="62" t="s">
        <v>36</v>
      </c>
      <c r="C19" s="63">
        <f>VLOOKUP($A19,Zakázka!$A:$Q,10,FALSE)</f>
        <v>0</v>
      </c>
      <c r="D19" s="64">
        <f>VLOOKUP($A19,Zakázka!$A:$Q,12,FALSE)</f>
        <v>1.7620000000000004E-2</v>
      </c>
      <c r="E19" s="63">
        <f>VLOOKUP($A19,Zakázka!$A:$Q,16,FALSE)</f>
        <v>0</v>
      </c>
      <c r="F19" s="63">
        <f>VLOOKUP($A19,Zakázka!$A:$Q,17,FALSE)</f>
        <v>0</v>
      </c>
      <c r="G19" s="6"/>
      <c r="H19" s="8"/>
    </row>
    <row r="20" spans="1:8" ht="11.25" outlineLevel="2" x14ac:dyDescent="0.15">
      <c r="A20" s="61" t="s">
        <v>52</v>
      </c>
      <c r="B20" s="62" t="s">
        <v>53</v>
      </c>
      <c r="C20" s="63">
        <f>VLOOKUP($A20,Zakázka!$A:$Q,10,FALSE)</f>
        <v>0</v>
      </c>
      <c r="D20" s="64">
        <f>VLOOKUP($A20,Zakázka!$A:$Q,12,FALSE)</f>
        <v>0.18775117499999999</v>
      </c>
      <c r="E20" s="63">
        <f>VLOOKUP($A20,Zakázka!$A:$Q,16,FALSE)</f>
        <v>0</v>
      </c>
      <c r="F20" s="63">
        <f>VLOOKUP($A20,Zakázka!$A:$Q,17,FALSE)</f>
        <v>0</v>
      </c>
      <c r="G20" s="6"/>
      <c r="H20" s="8"/>
    </row>
    <row r="21" spans="1:8" ht="11.25" outlineLevel="2" x14ac:dyDescent="0.15">
      <c r="A21" s="61" t="s">
        <v>54</v>
      </c>
      <c r="B21" s="62" t="s">
        <v>38</v>
      </c>
      <c r="C21" s="63">
        <f>VLOOKUP($A21,Zakázka!$A:$Q,10,FALSE)</f>
        <v>0</v>
      </c>
      <c r="D21" s="64">
        <f>VLOOKUP($A21,Zakázka!$A:$Q,12,FALSE)</f>
        <v>0</v>
      </c>
      <c r="E21" s="63">
        <f>VLOOKUP($A21,Zakázka!$A:$Q,16,FALSE)</f>
        <v>0</v>
      </c>
      <c r="F21" s="63">
        <f>VLOOKUP($A21,Zakázka!$A:$Q,17,FALSE)</f>
        <v>0</v>
      </c>
      <c r="G21" s="6"/>
      <c r="H21" s="8"/>
    </row>
    <row r="22" spans="1:8" ht="11.25" outlineLevel="2" x14ac:dyDescent="0.15">
      <c r="A22" s="61" t="s">
        <v>55</v>
      </c>
      <c r="B22" s="62" t="s">
        <v>40</v>
      </c>
      <c r="C22" s="63">
        <f>VLOOKUP($A22,Zakázka!$A:$Q,10,FALSE)</f>
        <v>0</v>
      </c>
      <c r="D22" s="64">
        <f>VLOOKUP($A22,Zakázka!$A:$Q,12,FALSE)</f>
        <v>0.59427000000000008</v>
      </c>
      <c r="E22" s="63">
        <f>VLOOKUP($A22,Zakázka!$A:$Q,16,FALSE)</f>
        <v>0</v>
      </c>
      <c r="F22" s="63">
        <f>VLOOKUP($A22,Zakázka!$A:$Q,17,FALSE)</f>
        <v>0</v>
      </c>
      <c r="G22" s="6"/>
      <c r="H22" s="8"/>
    </row>
    <row r="23" spans="1:8" ht="11.25" outlineLevel="2" x14ac:dyDescent="0.15">
      <c r="A23" s="61" t="s">
        <v>56</v>
      </c>
      <c r="B23" s="62" t="s">
        <v>57</v>
      </c>
      <c r="C23" s="63">
        <f>VLOOKUP($A23,Zakázka!$A:$Q,10,FALSE)</f>
        <v>0</v>
      </c>
      <c r="D23" s="64">
        <f>VLOOKUP($A23,Zakázka!$A:$Q,12,FALSE)</f>
        <v>6.0200000000000004E-2</v>
      </c>
      <c r="E23" s="63">
        <f>VLOOKUP($A23,Zakázka!$A:$Q,16,FALSE)</f>
        <v>0</v>
      </c>
      <c r="F23" s="63">
        <f>VLOOKUP($A23,Zakázka!$A:$Q,17,FALSE)</f>
        <v>0</v>
      </c>
      <c r="G23" s="6"/>
      <c r="H23" s="8"/>
    </row>
    <row r="24" spans="1:8" ht="11.25" outlineLevel="2" x14ac:dyDescent="0.15">
      <c r="A24" s="61" t="s">
        <v>58</v>
      </c>
      <c r="B24" s="62" t="s">
        <v>42</v>
      </c>
      <c r="C24" s="63">
        <f>VLOOKUP($A24,Zakázka!$A:$Q,10,FALSE)</f>
        <v>0</v>
      </c>
      <c r="D24" s="64">
        <f>VLOOKUP($A24,Zakázka!$A:$Q,12,FALSE)</f>
        <v>7.9737609999999987E-2</v>
      </c>
      <c r="E24" s="63">
        <f>VLOOKUP($A24,Zakázka!$A:$Q,16,FALSE)</f>
        <v>0</v>
      </c>
      <c r="F24" s="63">
        <f>VLOOKUP($A24,Zakázka!$A:$Q,17,FALSE)</f>
        <v>0</v>
      </c>
      <c r="G24" s="6"/>
      <c r="H24" s="8"/>
    </row>
    <row r="25" spans="1:8" ht="11.25" outlineLevel="2" x14ac:dyDescent="0.15">
      <c r="A25" s="61" t="s">
        <v>59</v>
      </c>
      <c r="B25" s="62" t="s">
        <v>60</v>
      </c>
      <c r="C25" s="63">
        <f>VLOOKUP($A25,Zakázka!$A:$Q,10,FALSE)</f>
        <v>0</v>
      </c>
      <c r="D25" s="64">
        <f>VLOOKUP($A25,Zakázka!$A:$Q,12,FALSE)</f>
        <v>0</v>
      </c>
      <c r="E25" s="63">
        <f>VLOOKUP($A25,Zakázka!$A:$Q,16,FALSE)</f>
        <v>0</v>
      </c>
      <c r="F25" s="63">
        <f>VLOOKUP($A25,Zakázka!$A:$Q,17,FALSE)</f>
        <v>0</v>
      </c>
      <c r="G25" s="6"/>
      <c r="H25" s="8"/>
    </row>
    <row r="26" spans="1:8" ht="12" outlineLevel="1" x14ac:dyDescent="0.15">
      <c r="A26" s="57" t="s">
        <v>61</v>
      </c>
      <c r="B26" s="58" t="s">
        <v>62</v>
      </c>
      <c r="C26" s="59">
        <f>VLOOKUP($A26,Zakázka!$A:$Q,10,FALSE)</f>
        <v>0</v>
      </c>
      <c r="D26" s="60">
        <f>VLOOKUP($A26,Zakázka!$A:$Q,12,FALSE)</f>
        <v>0</v>
      </c>
      <c r="E26" s="59">
        <f>VLOOKUP($A26,Zakázka!$A:$Q,16,FALSE)</f>
        <v>0</v>
      </c>
      <c r="F26" s="59">
        <f>VLOOKUP($A26,Zakázka!$A:$Q,17,FALSE)</f>
        <v>0</v>
      </c>
      <c r="G26" s="6"/>
      <c r="H26" s="8"/>
    </row>
    <row r="27" spans="1:8" ht="11.25" outlineLevel="2" x14ac:dyDescent="0.15">
      <c r="A27" s="61" t="s">
        <v>63</v>
      </c>
      <c r="B27" s="62" t="s">
        <v>64</v>
      </c>
      <c r="C27" s="63">
        <f>VLOOKUP($A27,Zakázka!$A:$Q,10,FALSE)</f>
        <v>0</v>
      </c>
      <c r="D27" s="64">
        <f>VLOOKUP($A27,Zakázka!$A:$Q,12,FALSE)</f>
        <v>0</v>
      </c>
      <c r="E27" s="63">
        <f>VLOOKUP($A27,Zakázka!$A:$Q,16,FALSE)</f>
        <v>0</v>
      </c>
      <c r="F27" s="63">
        <f>VLOOKUP($A27,Zakázka!$A:$Q,17,FALSE)</f>
        <v>0</v>
      </c>
      <c r="G27" s="6"/>
      <c r="H27" s="8"/>
    </row>
    <row r="28" spans="1:8" ht="7.5" customHeight="1" x14ac:dyDescent="0.15">
      <c r="B28" s="31"/>
      <c r="C28" s="33"/>
      <c r="D28" s="36"/>
      <c r="E28" s="33"/>
      <c r="F28" s="33"/>
      <c r="G28" s="8"/>
    </row>
    <row r="29" spans="1:8" ht="12.75" x14ac:dyDescent="0.2">
      <c r="A29" s="5"/>
      <c r="B29" s="41" t="s">
        <v>1</v>
      </c>
      <c r="C29" s="42">
        <f>SUMIF(GROUP_ID,"",ITEM_PRICES)</f>
        <v>0</v>
      </c>
      <c r="D29" s="43"/>
      <c r="E29" s="44"/>
      <c r="F29" s="44"/>
      <c r="G29" s="6"/>
      <c r="H29" s="8"/>
    </row>
    <row r="30" spans="1:8" ht="12.75" x14ac:dyDescent="0.2">
      <c r="A30" s="5"/>
      <c r="B30" s="41" t="s">
        <v>2</v>
      </c>
      <c r="C30" s="42">
        <f ca="1">SUM(C31:C32)</f>
        <v>0</v>
      </c>
      <c r="D30" s="43"/>
      <c r="E30" s="44"/>
      <c r="F30" s="44"/>
      <c r="G30" s="6"/>
      <c r="H30" s="8"/>
    </row>
    <row r="31" spans="1:8" ht="12.75" x14ac:dyDescent="0.2">
      <c r="A31" s="1"/>
      <c r="B31" s="45" t="str">
        <f ca="1">INDIRECT(ADDRESS(10,1,,,"Krycí List"))</f>
        <v/>
      </c>
      <c r="C31" s="46" t="str">
        <f ca="1">INDIRECT(ADDRESS(13,1,,,"Krycí List"))</f>
        <v/>
      </c>
      <c r="D31" s="47"/>
      <c r="E31" s="48"/>
      <c r="F31" s="48"/>
      <c r="G31" s="6"/>
      <c r="H31" s="8"/>
    </row>
    <row r="32" spans="1:8" ht="12.75" x14ac:dyDescent="0.2">
      <c r="A32" s="1"/>
      <c r="B32" s="49" t="str">
        <f ca="1">INDIRECT(ADDRESS(11,1,,,"Krycí List"))</f>
        <v/>
      </c>
      <c r="C32" s="50" t="str">
        <f ca="1">INDIRECT(ADDRESS(14,1,,,"Krycí List"))</f>
        <v/>
      </c>
      <c r="D32" s="51"/>
      <c r="E32" s="52"/>
      <c r="F32" s="52"/>
      <c r="G32" s="6"/>
      <c r="H32" s="8"/>
    </row>
    <row r="33" spans="1:8" ht="12.75" x14ac:dyDescent="0.2">
      <c r="A33" s="5"/>
      <c r="B33" s="41" t="s">
        <v>0</v>
      </c>
      <c r="C33" s="42">
        <f ca="1">C29+C30</f>
        <v>0</v>
      </c>
      <c r="D33" s="43"/>
      <c r="E33" s="44"/>
      <c r="F33" s="44"/>
      <c r="G33" s="6"/>
      <c r="H33" s="8"/>
    </row>
    <row r="34" spans="1:8" x14ac:dyDescent="0.15">
      <c r="B34" s="30"/>
      <c r="C34" s="32"/>
      <c r="D34" s="34"/>
      <c r="E34" s="32"/>
      <c r="F34" s="32"/>
    </row>
    <row r="35" spans="1:8" x14ac:dyDescent="0.15">
      <c r="B35" s="6"/>
      <c r="C35" s="8"/>
      <c r="D35" s="6"/>
      <c r="E35" s="8"/>
      <c r="F35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161"/>
  <sheetViews>
    <sheetView tabSelected="1" zoomScaleNormal="100" workbookViewId="0">
      <pane ySplit="4" topLeftCell="A86" activePane="bottomLeft" state="frozen"/>
      <selection pane="bottomLeft" activeCell="S96" sqref="S96"/>
    </sheetView>
  </sheetViews>
  <sheetFormatPr defaultColWidth="9.140625" defaultRowHeight="8.25" outlineLevelRow="3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3" t="s">
        <v>313</v>
      </c>
    </row>
    <row r="2" spans="1:22" ht="15.75" x14ac:dyDescent="0.15">
      <c r="B2" s="65"/>
      <c r="C2" s="65"/>
      <c r="D2" s="30"/>
      <c r="E2" s="30"/>
      <c r="F2" s="13" t="s">
        <v>65</v>
      </c>
      <c r="G2" s="30"/>
      <c r="H2" s="34"/>
      <c r="I2" s="68"/>
      <c r="J2" s="32"/>
      <c r="K2" s="34"/>
      <c r="L2" s="34"/>
      <c r="M2" s="34"/>
      <c r="N2" s="34"/>
      <c r="O2" s="32"/>
      <c r="P2" s="32"/>
      <c r="Q2" s="32"/>
      <c r="S2" s="7"/>
      <c r="V2" s="3"/>
    </row>
    <row r="3" spans="1:22" ht="7.5" customHeight="1" x14ac:dyDescent="0.15">
      <c r="A3" s="6"/>
      <c r="B3" s="66"/>
      <c r="C3" s="65"/>
      <c r="D3" s="67"/>
      <c r="E3" s="30"/>
      <c r="F3" s="30"/>
      <c r="G3" s="30"/>
      <c r="H3" s="34"/>
      <c r="I3" s="68"/>
      <c r="J3" s="32"/>
      <c r="K3" s="35"/>
      <c r="L3" s="35"/>
      <c r="M3" s="35"/>
      <c r="N3" s="35"/>
      <c r="O3" s="37"/>
      <c r="P3" s="37"/>
      <c r="Q3" s="37"/>
      <c r="R3" s="8"/>
    </row>
    <row r="4" spans="1:22" ht="11.25" x14ac:dyDescent="0.2">
      <c r="A4" s="4"/>
      <c r="B4" s="69"/>
      <c r="C4" s="69" t="s">
        <v>4</v>
      </c>
      <c r="D4" s="38" t="s">
        <v>5</v>
      </c>
      <c r="E4" s="38" t="s">
        <v>6</v>
      </c>
      <c r="F4" s="38" t="s">
        <v>3</v>
      </c>
      <c r="G4" s="38" t="s">
        <v>7</v>
      </c>
      <c r="H4" s="40" t="s">
        <v>8</v>
      </c>
      <c r="I4" s="70" t="s">
        <v>16</v>
      </c>
      <c r="J4" s="39" t="s">
        <v>9</v>
      </c>
      <c r="K4" s="40" t="s">
        <v>10</v>
      </c>
      <c r="L4" s="40" t="s">
        <v>11</v>
      </c>
      <c r="M4" s="40" t="s">
        <v>12</v>
      </c>
      <c r="N4" s="40" t="s">
        <v>13</v>
      </c>
      <c r="O4" s="39" t="s">
        <v>14</v>
      </c>
      <c r="P4" s="39" t="s">
        <v>2</v>
      </c>
      <c r="Q4" s="39" t="s">
        <v>15</v>
      </c>
      <c r="R4" s="6"/>
      <c r="S4" s="8"/>
    </row>
    <row r="5" spans="1:22" ht="7.5" customHeight="1" x14ac:dyDescent="0.15">
      <c r="B5" s="65"/>
      <c r="C5" s="65"/>
      <c r="D5" s="30"/>
      <c r="E5" s="30"/>
      <c r="F5" s="30"/>
      <c r="G5" s="30"/>
      <c r="H5" s="34"/>
      <c r="I5" s="68"/>
      <c r="J5" s="32"/>
      <c r="K5" s="34"/>
      <c r="L5" s="34"/>
      <c r="M5" s="34"/>
      <c r="N5" s="34"/>
      <c r="O5" s="32"/>
      <c r="P5" s="32"/>
      <c r="Q5" s="32"/>
      <c r="R5" s="8"/>
    </row>
    <row r="6" spans="1:22" ht="12" x14ac:dyDescent="0.2">
      <c r="A6" s="53" t="s">
        <v>27</v>
      </c>
      <c r="B6" s="71">
        <v>1</v>
      </c>
      <c r="C6" s="72"/>
      <c r="D6" s="73" t="s">
        <v>66</v>
      </c>
      <c r="E6" s="73"/>
      <c r="F6" s="54" t="s">
        <v>28</v>
      </c>
      <c r="G6" s="73"/>
      <c r="H6" s="74"/>
      <c r="I6" s="75"/>
      <c r="J6" s="55">
        <f>SUBTOTAL(9,J7:J161)</f>
        <v>0</v>
      </c>
      <c r="K6" s="74"/>
      <c r="L6" s="56">
        <f>SUBTOTAL(9,L7:L161)</f>
        <v>5.6976875650000007</v>
      </c>
      <c r="M6" s="74"/>
      <c r="N6" s="56">
        <f>SUBTOTAL(9,N7:N161)</f>
        <v>9.8241084499999989</v>
      </c>
      <c r="O6" s="76"/>
      <c r="P6" s="55">
        <f>SUBTOTAL(9,P7:P161)</f>
        <v>0</v>
      </c>
      <c r="Q6" s="55">
        <f>SUBTOTAL(9,Q7:Q161)</f>
        <v>0</v>
      </c>
      <c r="R6" s="6"/>
      <c r="S6" s="8"/>
      <c r="T6" s="8"/>
    </row>
    <row r="7" spans="1:22" ht="12" outlineLevel="1" x14ac:dyDescent="0.2">
      <c r="A7" s="57" t="s">
        <v>29</v>
      </c>
      <c r="B7" s="77">
        <v>2</v>
      </c>
      <c r="C7" s="78"/>
      <c r="D7" s="79" t="s">
        <v>67</v>
      </c>
      <c r="E7" s="79"/>
      <c r="F7" s="80" t="s">
        <v>30</v>
      </c>
      <c r="G7" s="79"/>
      <c r="H7" s="81"/>
      <c r="I7" s="82"/>
      <c r="J7" s="59">
        <f>SUBTOTAL(9,J8:J37)</f>
        <v>0</v>
      </c>
      <c r="K7" s="81"/>
      <c r="L7" s="60">
        <f>SUBTOTAL(9,L8:L37)</f>
        <v>0.11325499999999999</v>
      </c>
      <c r="M7" s="81"/>
      <c r="N7" s="60">
        <f>SUBTOTAL(9,N8:N37)</f>
        <v>9.8241084499999989</v>
      </c>
      <c r="O7" s="83"/>
      <c r="P7" s="59">
        <f>SUBTOTAL(9,P8:P37)</f>
        <v>0</v>
      </c>
      <c r="Q7" s="59">
        <f>SUBTOTAL(9,Q8:Q37)</f>
        <v>0</v>
      </c>
      <c r="R7" s="6"/>
      <c r="S7" s="8"/>
      <c r="T7" s="8"/>
    </row>
    <row r="8" spans="1:22" ht="11.25" outlineLevel="2" x14ac:dyDescent="0.2">
      <c r="A8" s="61" t="s">
        <v>31</v>
      </c>
      <c r="B8" s="84">
        <v>3</v>
      </c>
      <c r="C8" s="85"/>
      <c r="D8" s="86" t="s">
        <v>68</v>
      </c>
      <c r="E8" s="86"/>
      <c r="F8" s="87" t="s">
        <v>32</v>
      </c>
      <c r="G8" s="86"/>
      <c r="H8" s="88"/>
      <c r="I8" s="89"/>
      <c r="J8" s="63">
        <f>SUBTOTAL(9,J9:J13)</f>
        <v>0</v>
      </c>
      <c r="K8" s="88"/>
      <c r="L8" s="64">
        <f>SUBTOTAL(9,L9:L13)</f>
        <v>0</v>
      </c>
      <c r="M8" s="88"/>
      <c r="N8" s="64">
        <f>SUBTOTAL(9,N9:N13)</f>
        <v>9.4997694000000017</v>
      </c>
      <c r="O8" s="90"/>
      <c r="P8" s="63">
        <f>SUBTOTAL(9,P9:P13)</f>
        <v>0</v>
      </c>
      <c r="Q8" s="63">
        <f>SUBTOTAL(9,Q9:Q13)</f>
        <v>0</v>
      </c>
      <c r="R8" s="6"/>
      <c r="S8" s="8"/>
      <c r="T8" s="8"/>
    </row>
    <row r="9" spans="1:22" ht="11.25" outlineLevel="3" x14ac:dyDescent="0.2">
      <c r="A9" s="10"/>
      <c r="B9" s="91"/>
      <c r="C9" s="92">
        <v>1</v>
      </c>
      <c r="D9" s="93" t="s">
        <v>69</v>
      </c>
      <c r="E9" s="94" t="s">
        <v>70</v>
      </c>
      <c r="F9" s="95" t="s">
        <v>71</v>
      </c>
      <c r="G9" s="93" t="s">
        <v>72</v>
      </c>
      <c r="H9" s="96">
        <v>1.8180000000000001</v>
      </c>
      <c r="I9" s="97">
        <v>0</v>
      </c>
      <c r="J9" s="98">
        <f>H9*I9</f>
        <v>0</v>
      </c>
      <c r="K9" s="96"/>
      <c r="L9" s="96">
        <f>H9*K9</f>
        <v>0</v>
      </c>
      <c r="M9" s="96">
        <v>7.5999999999999998E-2</v>
      </c>
      <c r="N9" s="96">
        <f>H9*M9</f>
        <v>0.13816800000000001</v>
      </c>
      <c r="O9" s="98">
        <v>21</v>
      </c>
      <c r="P9" s="98">
        <f>J9*(O9/100)</f>
        <v>0</v>
      </c>
      <c r="Q9" s="98">
        <f>J9+P9</f>
        <v>0</v>
      </c>
      <c r="R9" s="8"/>
      <c r="S9" s="8"/>
      <c r="T9" s="8"/>
    </row>
    <row r="10" spans="1:22" ht="11.25" outlineLevel="3" x14ac:dyDescent="0.2">
      <c r="A10" s="10"/>
      <c r="B10" s="91"/>
      <c r="C10" s="92">
        <v>2</v>
      </c>
      <c r="D10" s="93" t="s">
        <v>69</v>
      </c>
      <c r="E10" s="94" t="s">
        <v>73</v>
      </c>
      <c r="F10" s="95" t="s">
        <v>74</v>
      </c>
      <c r="G10" s="93" t="s">
        <v>72</v>
      </c>
      <c r="H10" s="96">
        <v>5.6</v>
      </c>
      <c r="I10" s="97">
        <v>0</v>
      </c>
      <c r="J10" s="98">
        <f>H10*I10</f>
        <v>0</v>
      </c>
      <c r="K10" s="96"/>
      <c r="L10" s="96">
        <f>H10*K10</f>
        <v>0</v>
      </c>
      <c r="M10" s="96">
        <v>6.8000000000000005E-2</v>
      </c>
      <c r="N10" s="96">
        <f>H10*M10</f>
        <v>0.38080000000000003</v>
      </c>
      <c r="O10" s="98">
        <v>21</v>
      </c>
      <c r="P10" s="98">
        <f>J10*(O10/100)</f>
        <v>0</v>
      </c>
      <c r="Q10" s="98">
        <f>J10+P10</f>
        <v>0</v>
      </c>
      <c r="R10" s="8"/>
      <c r="S10" s="8"/>
      <c r="T10" s="8"/>
    </row>
    <row r="11" spans="1:22" ht="11.25" outlineLevel="3" x14ac:dyDescent="0.2">
      <c r="A11" s="10"/>
      <c r="B11" s="91"/>
      <c r="C11" s="92">
        <v>3</v>
      </c>
      <c r="D11" s="93" t="s">
        <v>69</v>
      </c>
      <c r="E11" s="94" t="s">
        <v>75</v>
      </c>
      <c r="F11" s="95" t="s">
        <v>76</v>
      </c>
      <c r="G11" s="93" t="s">
        <v>72</v>
      </c>
      <c r="H11" s="96">
        <v>5.6</v>
      </c>
      <c r="I11" s="97">
        <v>0</v>
      </c>
      <c r="J11" s="98">
        <f>H11*I11</f>
        <v>0</v>
      </c>
      <c r="K11" s="96"/>
      <c r="L11" s="96">
        <f>H11*K11</f>
        <v>0</v>
      </c>
      <c r="M11" s="96">
        <v>4.5999999999999999E-2</v>
      </c>
      <c r="N11" s="96">
        <f>H11*M11</f>
        <v>0.2576</v>
      </c>
      <c r="O11" s="98">
        <v>21</v>
      </c>
      <c r="P11" s="98">
        <f>J11*(O11/100)</f>
        <v>0</v>
      </c>
      <c r="Q11" s="98">
        <f>J11+P11</f>
        <v>0</v>
      </c>
      <c r="R11" s="8"/>
      <c r="S11" s="8"/>
      <c r="T11" s="8"/>
    </row>
    <row r="12" spans="1:22" ht="11.25" outlineLevel="3" x14ac:dyDescent="0.2">
      <c r="A12" s="10"/>
      <c r="B12" s="91"/>
      <c r="C12" s="92">
        <v>4</v>
      </c>
      <c r="D12" s="93" t="s">
        <v>69</v>
      </c>
      <c r="E12" s="94" t="s">
        <v>77</v>
      </c>
      <c r="F12" s="95" t="s">
        <v>78</v>
      </c>
      <c r="G12" s="93" t="s">
        <v>79</v>
      </c>
      <c r="H12" s="96">
        <v>3.8428200000000001</v>
      </c>
      <c r="I12" s="97">
        <v>0</v>
      </c>
      <c r="J12" s="98">
        <f>H12*I12</f>
        <v>0</v>
      </c>
      <c r="K12" s="96"/>
      <c r="L12" s="96">
        <f>H12*K12</f>
        <v>0</v>
      </c>
      <c r="M12" s="96">
        <v>2.27</v>
      </c>
      <c r="N12" s="96">
        <f>H12*M12</f>
        <v>8.7232014000000007</v>
      </c>
      <c r="O12" s="98">
        <v>21</v>
      </c>
      <c r="P12" s="98">
        <f>J12*(O12/100)</f>
        <v>0</v>
      </c>
      <c r="Q12" s="98">
        <f>J12+P12</f>
        <v>0</v>
      </c>
      <c r="R12" s="8"/>
      <c r="S12" s="8"/>
      <c r="T12" s="8"/>
    </row>
    <row r="13" spans="1:22" outlineLevel="3" x14ac:dyDescent="0.15">
      <c r="B13" s="6"/>
      <c r="C13" s="6"/>
      <c r="D13" s="6"/>
      <c r="E13" s="6"/>
      <c r="F13" s="6"/>
      <c r="G13" s="6"/>
      <c r="H13" s="6"/>
      <c r="I13" s="8"/>
      <c r="J13" s="8"/>
      <c r="K13" s="6"/>
      <c r="L13" s="6"/>
      <c r="M13" s="6"/>
      <c r="N13" s="6"/>
      <c r="O13" s="6"/>
      <c r="P13" s="8"/>
      <c r="Q13" s="8"/>
    </row>
    <row r="14" spans="1:22" ht="11.25" outlineLevel="2" x14ac:dyDescent="0.2">
      <c r="A14" s="61" t="s">
        <v>33</v>
      </c>
      <c r="B14" s="84">
        <v>3</v>
      </c>
      <c r="C14" s="85"/>
      <c r="D14" s="86" t="s">
        <v>68</v>
      </c>
      <c r="E14" s="86"/>
      <c r="F14" s="87" t="s">
        <v>34</v>
      </c>
      <c r="G14" s="86"/>
      <c r="H14" s="88"/>
      <c r="I14" s="89"/>
      <c r="J14" s="63">
        <f>SUBTOTAL(9,J15:J20)</f>
        <v>0</v>
      </c>
      <c r="K14" s="88"/>
      <c r="L14" s="64">
        <f>SUBTOTAL(9,L15:L20)</f>
        <v>0</v>
      </c>
      <c r="M14" s="88"/>
      <c r="N14" s="64">
        <f>SUBTOTAL(9,N15:N20)</f>
        <v>0</v>
      </c>
      <c r="O14" s="90"/>
      <c r="P14" s="63">
        <f>SUBTOTAL(9,P15:P20)</f>
        <v>0</v>
      </c>
      <c r="Q14" s="63">
        <f>SUBTOTAL(9,Q15:Q20)</f>
        <v>0</v>
      </c>
      <c r="R14" s="6"/>
      <c r="S14" s="8"/>
      <c r="T14" s="8"/>
    </row>
    <row r="15" spans="1:22" ht="11.25" outlineLevel="3" x14ac:dyDescent="0.2">
      <c r="A15" s="10"/>
      <c r="B15" s="91"/>
      <c r="C15" s="92">
        <v>5</v>
      </c>
      <c r="D15" s="93" t="s">
        <v>69</v>
      </c>
      <c r="E15" s="94" t="s">
        <v>80</v>
      </c>
      <c r="F15" s="95" t="s">
        <v>81</v>
      </c>
      <c r="G15" s="93" t="s">
        <v>82</v>
      </c>
      <c r="H15" s="96">
        <v>9.8241084499999989</v>
      </c>
      <c r="I15" s="97">
        <v>0</v>
      </c>
      <c r="J15" s="98">
        <f>H15*I15</f>
        <v>0</v>
      </c>
      <c r="K15" s="96"/>
      <c r="L15" s="96">
        <f>H15*K15</f>
        <v>0</v>
      </c>
      <c r="M15" s="96"/>
      <c r="N15" s="96">
        <f>H15*M15</f>
        <v>0</v>
      </c>
      <c r="O15" s="98">
        <v>21</v>
      </c>
      <c r="P15" s="98">
        <f>J15*(O15/100)</f>
        <v>0</v>
      </c>
      <c r="Q15" s="98">
        <f>J15+P15</f>
        <v>0</v>
      </c>
      <c r="R15" s="8"/>
      <c r="S15" s="8"/>
      <c r="T15" s="8"/>
    </row>
    <row r="16" spans="1:22" ht="11.25" outlineLevel="3" x14ac:dyDescent="0.2">
      <c r="A16" s="10"/>
      <c r="B16" s="91"/>
      <c r="C16" s="92">
        <v>6</v>
      </c>
      <c r="D16" s="93" t="s">
        <v>69</v>
      </c>
      <c r="E16" s="94" t="s">
        <v>83</v>
      </c>
      <c r="F16" s="95" t="s">
        <v>84</v>
      </c>
      <c r="G16" s="93" t="s">
        <v>82</v>
      </c>
      <c r="H16" s="96">
        <v>9.8241084499999989</v>
      </c>
      <c r="I16" s="97">
        <v>0</v>
      </c>
      <c r="J16" s="98">
        <f>H16*I16</f>
        <v>0</v>
      </c>
      <c r="K16" s="96"/>
      <c r="L16" s="96">
        <f>H16*K16</f>
        <v>0</v>
      </c>
      <c r="M16" s="96"/>
      <c r="N16" s="96">
        <f>H16*M16</f>
        <v>0</v>
      </c>
      <c r="O16" s="98">
        <v>21</v>
      </c>
      <c r="P16" s="98">
        <f>J16*(O16/100)</f>
        <v>0</v>
      </c>
      <c r="Q16" s="98">
        <f>J16+P16</f>
        <v>0</v>
      </c>
      <c r="R16" s="8"/>
      <c r="S16" s="8"/>
      <c r="T16" s="8"/>
    </row>
    <row r="17" spans="1:20" ht="11.25" outlineLevel="3" x14ac:dyDescent="0.2">
      <c r="A17" s="10"/>
      <c r="B17" s="91"/>
      <c r="C17" s="92">
        <v>7</v>
      </c>
      <c r="D17" s="93" t="s">
        <v>69</v>
      </c>
      <c r="E17" s="94" t="s">
        <v>85</v>
      </c>
      <c r="F17" s="95" t="s">
        <v>86</v>
      </c>
      <c r="G17" s="93" t="s">
        <v>82</v>
      </c>
      <c r="H17" s="96">
        <v>9.8241084499999989</v>
      </c>
      <c r="I17" s="97">
        <v>0</v>
      </c>
      <c r="J17" s="98">
        <f>H17*I17</f>
        <v>0</v>
      </c>
      <c r="K17" s="96"/>
      <c r="L17" s="96">
        <f>H17*K17</f>
        <v>0</v>
      </c>
      <c r="M17" s="96"/>
      <c r="N17" s="96">
        <f>H17*M17</f>
        <v>0</v>
      </c>
      <c r="O17" s="98">
        <v>21</v>
      </c>
      <c r="P17" s="98">
        <f>J17*(O17/100)</f>
        <v>0</v>
      </c>
      <c r="Q17" s="98">
        <f>J17+P17</f>
        <v>0</v>
      </c>
      <c r="R17" s="8"/>
      <c r="S17" s="8"/>
      <c r="T17" s="8"/>
    </row>
    <row r="18" spans="1:20" ht="11.25" outlineLevel="3" x14ac:dyDescent="0.2">
      <c r="A18" s="10"/>
      <c r="B18" s="91"/>
      <c r="C18" s="92">
        <v>8</v>
      </c>
      <c r="D18" s="93" t="s">
        <v>69</v>
      </c>
      <c r="E18" s="94" t="s">
        <v>87</v>
      </c>
      <c r="F18" s="95" t="s">
        <v>88</v>
      </c>
      <c r="G18" s="93" t="s">
        <v>82</v>
      </c>
      <c r="H18" s="96">
        <v>196.64</v>
      </c>
      <c r="I18" s="97">
        <v>0</v>
      </c>
      <c r="J18" s="98">
        <f>H18*I18</f>
        <v>0</v>
      </c>
      <c r="K18" s="96"/>
      <c r="L18" s="96">
        <f>H18*K18</f>
        <v>0</v>
      </c>
      <c r="M18" s="96"/>
      <c r="N18" s="96">
        <f>H18*M18</f>
        <v>0</v>
      </c>
      <c r="O18" s="98">
        <v>21</v>
      </c>
      <c r="P18" s="98">
        <f>J18*(O18/100)</f>
        <v>0</v>
      </c>
      <c r="Q18" s="98">
        <f>J18+P18</f>
        <v>0</v>
      </c>
      <c r="R18" s="8"/>
      <c r="S18" s="8"/>
      <c r="T18" s="8"/>
    </row>
    <row r="19" spans="1:20" ht="11.25" outlineLevel="3" x14ac:dyDescent="0.2">
      <c r="A19" s="10"/>
      <c r="B19" s="91"/>
      <c r="C19" s="92">
        <v>9</v>
      </c>
      <c r="D19" s="93" t="s">
        <v>69</v>
      </c>
      <c r="E19" s="94" t="s">
        <v>89</v>
      </c>
      <c r="F19" s="95" t="s">
        <v>90</v>
      </c>
      <c r="G19" s="93" t="s">
        <v>82</v>
      </c>
      <c r="H19" s="96">
        <v>9.8320000000000007</v>
      </c>
      <c r="I19" s="97">
        <v>0</v>
      </c>
      <c r="J19" s="98">
        <f>H19*I19</f>
        <v>0</v>
      </c>
      <c r="K19" s="96"/>
      <c r="L19" s="96">
        <f>H19*K19</f>
        <v>0</v>
      </c>
      <c r="M19" s="96"/>
      <c r="N19" s="96">
        <f>H19*M19</f>
        <v>0</v>
      </c>
      <c r="O19" s="98">
        <v>21</v>
      </c>
      <c r="P19" s="98">
        <f>J19*(O19/100)</f>
        <v>0</v>
      </c>
      <c r="Q19" s="98">
        <f>J19+P19</f>
        <v>0</v>
      </c>
      <c r="R19" s="8"/>
      <c r="S19" s="8"/>
      <c r="T19" s="8"/>
    </row>
    <row r="20" spans="1:20" outlineLevel="3" x14ac:dyDescent="0.15">
      <c r="B20" s="6"/>
      <c r="C20" s="6"/>
      <c r="D20" s="6"/>
      <c r="E20" s="6"/>
      <c r="F20" s="6"/>
      <c r="G20" s="6"/>
      <c r="H20" s="6"/>
      <c r="I20" s="8"/>
      <c r="J20" s="8"/>
      <c r="K20" s="6"/>
      <c r="L20" s="6"/>
      <c r="M20" s="6"/>
      <c r="N20" s="6"/>
      <c r="O20" s="6"/>
      <c r="P20" s="8"/>
      <c r="Q20" s="8"/>
    </row>
    <row r="21" spans="1:20" ht="11.25" outlineLevel="2" x14ac:dyDescent="0.2">
      <c r="A21" s="61" t="s">
        <v>35</v>
      </c>
      <c r="B21" s="84">
        <v>3</v>
      </c>
      <c r="C21" s="85"/>
      <c r="D21" s="86" t="s">
        <v>68</v>
      </c>
      <c r="E21" s="86"/>
      <c r="F21" s="87" t="s">
        <v>36</v>
      </c>
      <c r="G21" s="86"/>
      <c r="H21" s="88"/>
      <c r="I21" s="89"/>
      <c r="J21" s="63">
        <f>SUBTOTAL(9,J22:J24)</f>
        <v>0</v>
      </c>
      <c r="K21" s="88"/>
      <c r="L21" s="64">
        <f>SUBTOTAL(9,L22:L24)</f>
        <v>0</v>
      </c>
      <c r="M21" s="88"/>
      <c r="N21" s="64">
        <f>SUBTOTAL(9,N22:N24)</f>
        <v>4.2040000000000001E-2</v>
      </c>
      <c r="O21" s="90"/>
      <c r="P21" s="63">
        <f>SUBTOTAL(9,P22:P24)</f>
        <v>0</v>
      </c>
      <c r="Q21" s="63">
        <f>SUBTOTAL(9,Q22:Q24)</f>
        <v>0</v>
      </c>
      <c r="R21" s="6"/>
      <c r="S21" s="8"/>
      <c r="T21" s="8"/>
    </row>
    <row r="22" spans="1:20" ht="11.25" outlineLevel="3" x14ac:dyDescent="0.2">
      <c r="A22" s="10"/>
      <c r="B22" s="91"/>
      <c r="C22" s="92">
        <v>10</v>
      </c>
      <c r="D22" s="93" t="s">
        <v>69</v>
      </c>
      <c r="E22" s="94" t="s">
        <v>91</v>
      </c>
      <c r="F22" s="95" t="s">
        <v>92</v>
      </c>
      <c r="G22" s="93" t="s">
        <v>93</v>
      </c>
      <c r="H22" s="96">
        <v>2</v>
      </c>
      <c r="I22" s="97">
        <v>0</v>
      </c>
      <c r="J22" s="98">
        <f>H22*I22</f>
        <v>0</v>
      </c>
      <c r="K22" s="96"/>
      <c r="L22" s="96">
        <f>H22*K22</f>
        <v>0</v>
      </c>
      <c r="M22" s="96">
        <v>1.56E-3</v>
      </c>
      <c r="N22" s="96">
        <f>H22*M22</f>
        <v>3.1199999999999999E-3</v>
      </c>
      <c r="O22" s="98">
        <v>21</v>
      </c>
      <c r="P22" s="98">
        <f>J22*(O22/100)</f>
        <v>0</v>
      </c>
      <c r="Q22" s="98">
        <f>J22+P22</f>
        <v>0</v>
      </c>
      <c r="R22" s="8"/>
      <c r="S22" s="8"/>
      <c r="T22" s="8"/>
    </row>
    <row r="23" spans="1:20" ht="11.25" outlineLevel="3" x14ac:dyDescent="0.2">
      <c r="A23" s="10"/>
      <c r="B23" s="91"/>
      <c r="C23" s="92">
        <v>11</v>
      </c>
      <c r="D23" s="93" t="s">
        <v>69</v>
      </c>
      <c r="E23" s="94" t="s">
        <v>94</v>
      </c>
      <c r="F23" s="95" t="s">
        <v>95</v>
      </c>
      <c r="G23" s="93" t="s">
        <v>93</v>
      </c>
      <c r="H23" s="96">
        <v>2</v>
      </c>
      <c r="I23" s="97">
        <v>0</v>
      </c>
      <c r="J23" s="98">
        <f>H23*I23</f>
        <v>0</v>
      </c>
      <c r="K23" s="96"/>
      <c r="L23" s="96">
        <f>H23*K23</f>
        <v>0</v>
      </c>
      <c r="M23" s="96">
        <v>1.9460000000000002E-2</v>
      </c>
      <c r="N23" s="96">
        <f>H23*M23</f>
        <v>3.8920000000000003E-2</v>
      </c>
      <c r="O23" s="98">
        <v>21</v>
      </c>
      <c r="P23" s="98">
        <f>J23*(O23/100)</f>
        <v>0</v>
      </c>
      <c r="Q23" s="98">
        <f>J23+P23</f>
        <v>0</v>
      </c>
      <c r="R23" s="8"/>
      <c r="S23" s="8"/>
      <c r="T23" s="8"/>
    </row>
    <row r="24" spans="1:20" outlineLevel="3" x14ac:dyDescent="0.15">
      <c r="B24" s="6"/>
      <c r="C24" s="6"/>
      <c r="D24" s="6"/>
      <c r="E24" s="6"/>
      <c r="F24" s="6"/>
      <c r="G24" s="6"/>
      <c r="H24" s="6"/>
      <c r="I24" s="8"/>
      <c r="J24" s="8"/>
      <c r="K24" s="6"/>
      <c r="L24" s="6"/>
      <c r="M24" s="6"/>
      <c r="N24" s="6"/>
      <c r="O24" s="6"/>
      <c r="P24" s="8"/>
      <c r="Q24" s="8"/>
    </row>
    <row r="25" spans="1:20" ht="11.25" outlineLevel="2" x14ac:dyDescent="0.2">
      <c r="A25" s="61" t="s">
        <v>37</v>
      </c>
      <c r="B25" s="84">
        <v>3</v>
      </c>
      <c r="C25" s="85"/>
      <c r="D25" s="86" t="s">
        <v>68</v>
      </c>
      <c r="E25" s="86"/>
      <c r="F25" s="87" t="s">
        <v>38</v>
      </c>
      <c r="G25" s="86"/>
      <c r="H25" s="88"/>
      <c r="I25" s="89"/>
      <c r="J25" s="63">
        <f>SUBTOTAL(9,J26:J29)</f>
        <v>0</v>
      </c>
      <c r="K25" s="88"/>
      <c r="L25" s="64">
        <f>SUBTOTAL(9,L26:L29)</f>
        <v>0</v>
      </c>
      <c r="M25" s="88"/>
      <c r="N25" s="64">
        <f>SUBTOTAL(9,N26:N29)</f>
        <v>7.400000000000001E-2</v>
      </c>
      <c r="O25" s="90"/>
      <c r="P25" s="63">
        <f>SUBTOTAL(9,P26:P29)</f>
        <v>0</v>
      </c>
      <c r="Q25" s="63">
        <f>SUBTOTAL(9,Q26:Q29)</f>
        <v>0</v>
      </c>
      <c r="R25" s="6"/>
      <c r="S25" s="8"/>
      <c r="T25" s="8"/>
    </row>
    <row r="26" spans="1:20" ht="11.25" outlineLevel="3" x14ac:dyDescent="0.2">
      <c r="A26" s="10"/>
      <c r="B26" s="91"/>
      <c r="C26" s="92">
        <v>12</v>
      </c>
      <c r="D26" s="93" t="s">
        <v>69</v>
      </c>
      <c r="E26" s="94" t="s">
        <v>96</v>
      </c>
      <c r="F26" s="95" t="s">
        <v>97</v>
      </c>
      <c r="G26" s="93" t="s">
        <v>98</v>
      </c>
      <c r="H26" s="96">
        <v>1</v>
      </c>
      <c r="I26" s="97">
        <v>0</v>
      </c>
      <c r="J26" s="98">
        <f>H26*I26</f>
        <v>0</v>
      </c>
      <c r="K26" s="96"/>
      <c r="L26" s="96">
        <f>H26*K26</f>
        <v>0</v>
      </c>
      <c r="M26" s="96">
        <v>2.4E-2</v>
      </c>
      <c r="N26" s="96">
        <f>H26*M26</f>
        <v>2.4E-2</v>
      </c>
      <c r="O26" s="98">
        <v>21</v>
      </c>
      <c r="P26" s="98">
        <f>J26*(O26/100)</f>
        <v>0</v>
      </c>
      <c r="Q26" s="98">
        <f>J26+P26</f>
        <v>0</v>
      </c>
      <c r="R26" s="8"/>
      <c r="S26" s="8"/>
      <c r="T26" s="8"/>
    </row>
    <row r="27" spans="1:20" ht="11.25" outlineLevel="3" x14ac:dyDescent="0.2">
      <c r="A27" s="10"/>
      <c r="B27" s="91"/>
      <c r="C27" s="92">
        <v>13</v>
      </c>
      <c r="D27" s="93" t="s">
        <v>69</v>
      </c>
      <c r="E27" s="94" t="s">
        <v>99</v>
      </c>
      <c r="F27" s="95" t="s">
        <v>100</v>
      </c>
      <c r="G27" s="93" t="s">
        <v>98</v>
      </c>
      <c r="H27" s="96">
        <v>4</v>
      </c>
      <c r="I27" s="97">
        <v>0</v>
      </c>
      <c r="J27" s="98">
        <f>H27*I27</f>
        <v>0</v>
      </c>
      <c r="K27" s="96"/>
      <c r="L27" s="96">
        <f>H27*K27</f>
        <v>0</v>
      </c>
      <c r="M27" s="96">
        <v>6.0000000000000001E-3</v>
      </c>
      <c r="N27" s="96">
        <f>H27*M27</f>
        <v>2.4E-2</v>
      </c>
      <c r="O27" s="98">
        <v>21</v>
      </c>
      <c r="P27" s="98">
        <f>J27*(O27/100)</f>
        <v>0</v>
      </c>
      <c r="Q27" s="98">
        <f>J27+P27</f>
        <v>0</v>
      </c>
      <c r="R27" s="8"/>
      <c r="S27" s="8"/>
      <c r="T27" s="8"/>
    </row>
    <row r="28" spans="1:20" ht="11.25" outlineLevel="3" x14ac:dyDescent="0.2">
      <c r="A28" s="10"/>
      <c r="B28" s="91"/>
      <c r="C28" s="92">
        <v>14</v>
      </c>
      <c r="D28" s="93" t="s">
        <v>69</v>
      </c>
      <c r="E28" s="94" t="s">
        <v>101</v>
      </c>
      <c r="F28" s="95" t="s">
        <v>102</v>
      </c>
      <c r="G28" s="93" t="s">
        <v>103</v>
      </c>
      <c r="H28" s="96">
        <v>5.2</v>
      </c>
      <c r="I28" s="97">
        <v>0</v>
      </c>
      <c r="J28" s="98">
        <f>H28*I28</f>
        <v>0</v>
      </c>
      <c r="K28" s="96"/>
      <c r="L28" s="96">
        <f>H28*K28</f>
        <v>0</v>
      </c>
      <c r="M28" s="96">
        <v>5.0000000000000001E-3</v>
      </c>
      <c r="N28" s="96">
        <f>H28*M28</f>
        <v>2.6000000000000002E-2</v>
      </c>
      <c r="O28" s="98">
        <v>21</v>
      </c>
      <c r="P28" s="98">
        <f>J28*(O28/100)</f>
        <v>0</v>
      </c>
      <c r="Q28" s="98">
        <f>J28+P28</f>
        <v>0</v>
      </c>
      <c r="R28" s="8"/>
      <c r="S28" s="8"/>
      <c r="T28" s="8"/>
    </row>
    <row r="29" spans="1:20" outlineLevel="3" x14ac:dyDescent="0.15">
      <c r="B29" s="6"/>
      <c r="C29" s="6"/>
      <c r="D29" s="6"/>
      <c r="E29" s="6"/>
      <c r="F29" s="6"/>
      <c r="G29" s="6"/>
      <c r="H29" s="6"/>
      <c r="I29" s="8"/>
      <c r="J29" s="8"/>
      <c r="K29" s="6"/>
      <c r="L29" s="6"/>
      <c r="M29" s="6"/>
      <c r="N29" s="6"/>
      <c r="O29" s="6"/>
      <c r="P29" s="8"/>
      <c r="Q29" s="8"/>
    </row>
    <row r="30" spans="1:20" ht="11.25" outlineLevel="2" x14ac:dyDescent="0.2">
      <c r="A30" s="61" t="s">
        <v>39</v>
      </c>
      <c r="B30" s="84">
        <v>3</v>
      </c>
      <c r="C30" s="85"/>
      <c r="D30" s="86" t="s">
        <v>68</v>
      </c>
      <c r="E30" s="86"/>
      <c r="F30" s="87" t="s">
        <v>40</v>
      </c>
      <c r="G30" s="86"/>
      <c r="H30" s="88"/>
      <c r="I30" s="89"/>
      <c r="J30" s="63">
        <f>SUBTOTAL(9,J31:J34)</f>
        <v>0</v>
      </c>
      <c r="K30" s="88"/>
      <c r="L30" s="64">
        <f>SUBTOTAL(9,L31:L34)</f>
        <v>0</v>
      </c>
      <c r="M30" s="88"/>
      <c r="N30" s="64">
        <f>SUBTOTAL(9,N31:N34)</f>
        <v>0.17319000000000001</v>
      </c>
      <c r="O30" s="90"/>
      <c r="P30" s="63">
        <f>SUBTOTAL(9,P31:P34)</f>
        <v>0</v>
      </c>
      <c r="Q30" s="63">
        <f>SUBTOTAL(9,Q31:Q34)</f>
        <v>0</v>
      </c>
      <c r="R30" s="6"/>
      <c r="S30" s="8"/>
      <c r="T30" s="8"/>
    </row>
    <row r="31" spans="1:20" ht="11.25" outlineLevel="3" x14ac:dyDescent="0.2">
      <c r="A31" s="10"/>
      <c r="B31" s="91"/>
      <c r="C31" s="92">
        <v>15</v>
      </c>
      <c r="D31" s="93" t="s">
        <v>69</v>
      </c>
      <c r="E31" s="94" t="s">
        <v>104</v>
      </c>
      <c r="F31" s="95" t="s">
        <v>105</v>
      </c>
      <c r="G31" s="93" t="s">
        <v>72</v>
      </c>
      <c r="H31" s="96">
        <v>14.4</v>
      </c>
      <c r="I31" s="97">
        <v>0</v>
      </c>
      <c r="J31" s="98">
        <f>H31*I31</f>
        <v>0</v>
      </c>
      <c r="K31" s="96"/>
      <c r="L31" s="96">
        <f>H31*K31</f>
        <v>0</v>
      </c>
      <c r="M31" s="96">
        <v>2.5000000000000001E-3</v>
      </c>
      <c r="N31" s="96">
        <f>H31*M31</f>
        <v>3.6000000000000004E-2</v>
      </c>
      <c r="O31" s="98">
        <v>21</v>
      </c>
      <c r="P31" s="98">
        <f>J31*(O31/100)</f>
        <v>0</v>
      </c>
      <c r="Q31" s="98">
        <f>J31+P31</f>
        <v>0</v>
      </c>
      <c r="R31" s="8"/>
      <c r="S31" s="8"/>
      <c r="T31" s="8"/>
    </row>
    <row r="32" spans="1:20" ht="11.25" outlineLevel="3" x14ac:dyDescent="0.2">
      <c r="A32" s="10"/>
      <c r="B32" s="91"/>
      <c r="C32" s="92">
        <v>16</v>
      </c>
      <c r="D32" s="93" t="s">
        <v>69</v>
      </c>
      <c r="E32" s="94" t="s">
        <v>106</v>
      </c>
      <c r="F32" s="95" t="s">
        <v>107</v>
      </c>
      <c r="G32" s="93" t="s">
        <v>72</v>
      </c>
      <c r="H32" s="96">
        <v>41.2</v>
      </c>
      <c r="I32" s="97">
        <v>0</v>
      </c>
      <c r="J32" s="98">
        <f>H32*I32</f>
        <v>0</v>
      </c>
      <c r="K32" s="96"/>
      <c r="L32" s="96">
        <f>H32*K32</f>
        <v>0</v>
      </c>
      <c r="M32" s="96">
        <v>3.0000000000000001E-3</v>
      </c>
      <c r="N32" s="96">
        <f>H32*M32</f>
        <v>0.12360000000000002</v>
      </c>
      <c r="O32" s="98">
        <v>21</v>
      </c>
      <c r="P32" s="98">
        <f>J32*(O32/100)</f>
        <v>0</v>
      </c>
      <c r="Q32" s="98">
        <f>J32+P32</f>
        <v>0</v>
      </c>
      <c r="R32" s="8"/>
      <c r="S32" s="8"/>
      <c r="T32" s="8"/>
    </row>
    <row r="33" spans="1:20" ht="11.25" outlineLevel="3" x14ac:dyDescent="0.2">
      <c r="A33" s="10"/>
      <c r="B33" s="91"/>
      <c r="C33" s="92">
        <v>17</v>
      </c>
      <c r="D33" s="93" t="s">
        <v>69</v>
      </c>
      <c r="E33" s="94" t="s">
        <v>108</v>
      </c>
      <c r="F33" s="95" t="s">
        <v>109</v>
      </c>
      <c r="G33" s="93" t="s">
        <v>103</v>
      </c>
      <c r="H33" s="96">
        <v>45.3</v>
      </c>
      <c r="I33" s="97">
        <v>0</v>
      </c>
      <c r="J33" s="98">
        <f>H33*I33</f>
        <v>0</v>
      </c>
      <c r="K33" s="96"/>
      <c r="L33" s="96">
        <f>H33*K33</f>
        <v>0</v>
      </c>
      <c r="M33" s="96">
        <v>2.9999999999999997E-4</v>
      </c>
      <c r="N33" s="96">
        <f>H33*M33</f>
        <v>1.3589999999999998E-2</v>
      </c>
      <c r="O33" s="98">
        <v>21</v>
      </c>
      <c r="P33" s="98">
        <f>J33*(O33/100)</f>
        <v>0</v>
      </c>
      <c r="Q33" s="98">
        <f>J33+P33</f>
        <v>0</v>
      </c>
      <c r="R33" s="8"/>
      <c r="S33" s="8"/>
      <c r="T33" s="8"/>
    </row>
    <row r="34" spans="1:20" outlineLevel="3" x14ac:dyDescent="0.15">
      <c r="B34" s="6"/>
      <c r="C34" s="6"/>
      <c r="D34" s="6"/>
      <c r="E34" s="6"/>
      <c r="F34" s="6"/>
      <c r="G34" s="6"/>
      <c r="H34" s="6"/>
      <c r="I34" s="8"/>
      <c r="J34" s="8"/>
      <c r="K34" s="6"/>
      <c r="L34" s="6"/>
      <c r="M34" s="6"/>
      <c r="N34" s="6"/>
      <c r="O34" s="6"/>
      <c r="P34" s="8"/>
      <c r="Q34" s="8"/>
    </row>
    <row r="35" spans="1:20" ht="11.25" outlineLevel="2" x14ac:dyDescent="0.2">
      <c r="A35" s="61" t="s">
        <v>41</v>
      </c>
      <c r="B35" s="84">
        <v>3</v>
      </c>
      <c r="C35" s="85"/>
      <c r="D35" s="86" t="s">
        <v>68</v>
      </c>
      <c r="E35" s="86"/>
      <c r="F35" s="87" t="s">
        <v>42</v>
      </c>
      <c r="G35" s="86"/>
      <c r="H35" s="88"/>
      <c r="I35" s="89"/>
      <c r="J35" s="63">
        <f>SUBTOTAL(9,J36:J37)</f>
        <v>0</v>
      </c>
      <c r="K35" s="88"/>
      <c r="L35" s="64">
        <f>SUBTOTAL(9,L36:L37)</f>
        <v>0.11325499999999999</v>
      </c>
      <c r="M35" s="88"/>
      <c r="N35" s="64">
        <f>SUBTOTAL(9,N36:N37)</f>
        <v>3.5109049999999996E-2</v>
      </c>
      <c r="O35" s="90"/>
      <c r="P35" s="63">
        <f>SUBTOTAL(9,P36:P37)</f>
        <v>0</v>
      </c>
      <c r="Q35" s="63">
        <f>SUBTOTAL(9,Q36:Q37)</f>
        <v>0</v>
      </c>
      <c r="R35" s="6"/>
      <c r="S35" s="8"/>
      <c r="T35" s="8"/>
    </row>
    <row r="36" spans="1:20" ht="11.25" outlineLevel="3" x14ac:dyDescent="0.2">
      <c r="A36" s="10"/>
      <c r="B36" s="91"/>
      <c r="C36" s="92">
        <v>18</v>
      </c>
      <c r="D36" s="93" t="s">
        <v>69</v>
      </c>
      <c r="E36" s="94" t="s">
        <v>110</v>
      </c>
      <c r="F36" s="95" t="s">
        <v>111</v>
      </c>
      <c r="G36" s="93" t="s">
        <v>72</v>
      </c>
      <c r="H36" s="96">
        <v>113.255</v>
      </c>
      <c r="I36" s="97">
        <v>0</v>
      </c>
      <c r="J36" s="98">
        <f>H36*I36</f>
        <v>0</v>
      </c>
      <c r="K36" s="96">
        <v>1E-3</v>
      </c>
      <c r="L36" s="96">
        <f>H36*K36</f>
        <v>0.11325499999999999</v>
      </c>
      <c r="M36" s="96">
        <v>3.1E-4</v>
      </c>
      <c r="N36" s="96">
        <f>H36*M36</f>
        <v>3.5109049999999996E-2</v>
      </c>
      <c r="O36" s="98">
        <v>21</v>
      </c>
      <c r="P36" s="98">
        <f>J36*(O36/100)</f>
        <v>0</v>
      </c>
      <c r="Q36" s="98">
        <f>J36+P36</f>
        <v>0</v>
      </c>
      <c r="R36" s="8"/>
      <c r="S36" s="8"/>
      <c r="T36" s="8"/>
    </row>
    <row r="37" spans="1:20" outlineLevel="3" x14ac:dyDescent="0.15">
      <c r="B37" s="6"/>
      <c r="C37" s="6"/>
      <c r="D37" s="6"/>
      <c r="E37" s="6"/>
      <c r="F37" s="6"/>
      <c r="G37" s="6"/>
      <c r="H37" s="6"/>
      <c r="I37" s="8"/>
      <c r="J37" s="8"/>
      <c r="K37" s="6"/>
      <c r="L37" s="6"/>
      <c r="M37" s="6"/>
      <c r="N37" s="6"/>
      <c r="O37" s="6"/>
      <c r="P37" s="8"/>
      <c r="Q37" s="8"/>
    </row>
    <row r="38" spans="1:20" ht="12" outlineLevel="1" x14ac:dyDescent="0.2">
      <c r="A38" s="57" t="s">
        <v>43</v>
      </c>
      <c r="B38" s="77">
        <v>2</v>
      </c>
      <c r="C38" s="78"/>
      <c r="D38" s="79" t="s">
        <v>67</v>
      </c>
      <c r="E38" s="79"/>
      <c r="F38" s="80" t="s">
        <v>44</v>
      </c>
      <c r="G38" s="79"/>
      <c r="H38" s="81"/>
      <c r="I38" s="82"/>
      <c r="J38" s="59">
        <f>SUBTOTAL(9,J39:J155)</f>
        <v>0</v>
      </c>
      <c r="K38" s="81"/>
      <c r="L38" s="60">
        <f>SUBTOTAL(9,L39:L155)</f>
        <v>5.5844325650000011</v>
      </c>
      <c r="M38" s="81"/>
      <c r="N38" s="60">
        <f>SUBTOTAL(9,N39:N155)</f>
        <v>0</v>
      </c>
      <c r="O38" s="83"/>
      <c r="P38" s="59">
        <f>SUBTOTAL(9,P39:P155)</f>
        <v>0</v>
      </c>
      <c r="Q38" s="59">
        <f>SUBTOTAL(9,Q39:Q155)</f>
        <v>0</v>
      </c>
      <c r="R38" s="6"/>
      <c r="S38" s="8"/>
      <c r="T38" s="8"/>
    </row>
    <row r="39" spans="1:20" ht="11.25" outlineLevel="2" x14ac:dyDescent="0.2">
      <c r="A39" s="61" t="s">
        <v>45</v>
      </c>
      <c r="B39" s="84">
        <v>3</v>
      </c>
      <c r="C39" s="85"/>
      <c r="D39" s="86" t="s">
        <v>68</v>
      </c>
      <c r="E39" s="86"/>
      <c r="F39" s="87" t="s">
        <v>46</v>
      </c>
      <c r="G39" s="86"/>
      <c r="H39" s="88"/>
      <c r="I39" s="89"/>
      <c r="J39" s="63">
        <f>SUBTOTAL(9,J40:J51)</f>
        <v>0</v>
      </c>
      <c r="K39" s="88"/>
      <c r="L39" s="64">
        <f>SUBTOTAL(9,L40:L51)</f>
        <v>4.6424537799999994</v>
      </c>
      <c r="M39" s="88"/>
      <c r="N39" s="64">
        <f>SUBTOTAL(9,N40:N51)</f>
        <v>0</v>
      </c>
      <c r="O39" s="90"/>
      <c r="P39" s="63">
        <f>SUBTOTAL(9,P40:P51)</f>
        <v>0</v>
      </c>
      <c r="Q39" s="63">
        <f>SUBTOTAL(9,Q40:Q51)</f>
        <v>0</v>
      </c>
      <c r="R39" s="6"/>
      <c r="S39" s="8"/>
      <c r="T39" s="8"/>
    </row>
    <row r="40" spans="1:20" ht="11.25" outlineLevel="3" x14ac:dyDescent="0.2">
      <c r="A40" s="10"/>
      <c r="B40" s="91"/>
      <c r="C40" s="92">
        <v>19</v>
      </c>
      <c r="D40" s="93" t="s">
        <v>69</v>
      </c>
      <c r="E40" s="94" t="s">
        <v>112</v>
      </c>
      <c r="F40" s="95" t="s">
        <v>113</v>
      </c>
      <c r="G40" s="93" t="s">
        <v>72</v>
      </c>
      <c r="H40" s="96">
        <v>30</v>
      </c>
      <c r="I40" s="97">
        <v>0</v>
      </c>
      <c r="J40" s="98">
        <f t="shared" ref="J40:J50" si="0">H40*I40</f>
        <v>0</v>
      </c>
      <c r="K40" s="96"/>
      <c r="L40" s="96">
        <f t="shared" ref="L40:L50" si="1">H40*K40</f>
        <v>0</v>
      </c>
      <c r="M40" s="96"/>
      <c r="N40" s="96">
        <f t="shared" ref="N40:N50" si="2">H40*M40</f>
        <v>0</v>
      </c>
      <c r="O40" s="98">
        <v>21</v>
      </c>
      <c r="P40" s="98">
        <f t="shared" ref="P40:P50" si="3">J40*(O40/100)</f>
        <v>0</v>
      </c>
      <c r="Q40" s="98">
        <f t="shared" ref="Q40:Q50" si="4">J40+P40</f>
        <v>0</v>
      </c>
      <c r="R40" s="8"/>
      <c r="S40" s="8"/>
      <c r="T40" s="8"/>
    </row>
    <row r="41" spans="1:20" ht="11.25" outlineLevel="3" x14ac:dyDescent="0.2">
      <c r="A41" s="10"/>
      <c r="B41" s="91"/>
      <c r="C41" s="92">
        <v>20</v>
      </c>
      <c r="D41" s="93" t="s">
        <v>69</v>
      </c>
      <c r="E41" s="94" t="s">
        <v>114</v>
      </c>
      <c r="F41" s="95" t="s">
        <v>115</v>
      </c>
      <c r="G41" s="93" t="s">
        <v>98</v>
      </c>
      <c r="H41" s="96">
        <v>2</v>
      </c>
      <c r="I41" s="97">
        <v>0</v>
      </c>
      <c r="J41" s="98">
        <f t="shared" si="0"/>
        <v>0</v>
      </c>
      <c r="K41" s="96">
        <v>0.14699999999999999</v>
      </c>
      <c r="L41" s="96">
        <f t="shared" si="1"/>
        <v>0.29399999999999998</v>
      </c>
      <c r="M41" s="96"/>
      <c r="N41" s="96">
        <f t="shared" si="2"/>
        <v>0</v>
      </c>
      <c r="O41" s="98">
        <v>21</v>
      </c>
      <c r="P41" s="98">
        <f t="shared" si="3"/>
        <v>0</v>
      </c>
      <c r="Q41" s="98">
        <f t="shared" si="4"/>
        <v>0</v>
      </c>
      <c r="R41" s="8"/>
      <c r="S41" s="8"/>
      <c r="T41" s="8"/>
    </row>
    <row r="42" spans="1:20" ht="11.25" outlineLevel="3" x14ac:dyDescent="0.2">
      <c r="A42" s="10"/>
      <c r="B42" s="91"/>
      <c r="C42" s="92">
        <v>21</v>
      </c>
      <c r="D42" s="93" t="s">
        <v>69</v>
      </c>
      <c r="E42" s="94" t="s">
        <v>116</v>
      </c>
      <c r="F42" s="95" t="s">
        <v>117</v>
      </c>
      <c r="G42" s="93" t="s">
        <v>72</v>
      </c>
      <c r="H42" s="96">
        <v>8.3840000000000003</v>
      </c>
      <c r="I42" s="97">
        <v>0</v>
      </c>
      <c r="J42" s="98">
        <f t="shared" si="0"/>
        <v>0</v>
      </c>
      <c r="K42" s="96">
        <v>5.1000000000000004E-3</v>
      </c>
      <c r="L42" s="96">
        <f t="shared" si="1"/>
        <v>4.2758400000000002E-2</v>
      </c>
      <c r="M42" s="96"/>
      <c r="N42" s="96">
        <f t="shared" si="2"/>
        <v>0</v>
      </c>
      <c r="O42" s="98">
        <v>21</v>
      </c>
      <c r="P42" s="98">
        <f t="shared" si="3"/>
        <v>0</v>
      </c>
      <c r="Q42" s="98">
        <f t="shared" si="4"/>
        <v>0</v>
      </c>
      <c r="R42" s="8"/>
      <c r="S42" s="8"/>
      <c r="T42" s="8"/>
    </row>
    <row r="43" spans="1:20" ht="11.25" outlineLevel="3" x14ac:dyDescent="0.2">
      <c r="A43" s="10"/>
      <c r="B43" s="91"/>
      <c r="C43" s="92">
        <v>22</v>
      </c>
      <c r="D43" s="93" t="s">
        <v>69</v>
      </c>
      <c r="E43" s="94" t="s">
        <v>118</v>
      </c>
      <c r="F43" s="95" t="s">
        <v>119</v>
      </c>
      <c r="G43" s="93" t="s">
        <v>72</v>
      </c>
      <c r="H43" s="96">
        <v>16.768000000000001</v>
      </c>
      <c r="I43" s="97">
        <v>0</v>
      </c>
      <c r="J43" s="98">
        <f t="shared" si="0"/>
        <v>0</v>
      </c>
      <c r="K43" s="96">
        <v>2.5999999999999998E-4</v>
      </c>
      <c r="L43" s="96">
        <f t="shared" si="1"/>
        <v>4.3596799999999995E-3</v>
      </c>
      <c r="M43" s="96"/>
      <c r="N43" s="96">
        <f t="shared" si="2"/>
        <v>0</v>
      </c>
      <c r="O43" s="98">
        <v>21</v>
      </c>
      <c r="P43" s="98">
        <f t="shared" si="3"/>
        <v>0</v>
      </c>
      <c r="Q43" s="98">
        <f t="shared" si="4"/>
        <v>0</v>
      </c>
      <c r="R43" s="8"/>
      <c r="S43" s="8"/>
      <c r="T43" s="8"/>
    </row>
    <row r="44" spans="1:20" ht="11.25" outlineLevel="3" x14ac:dyDescent="0.2">
      <c r="A44" s="10"/>
      <c r="B44" s="91"/>
      <c r="C44" s="92">
        <v>23</v>
      </c>
      <c r="D44" s="93" t="s">
        <v>69</v>
      </c>
      <c r="E44" s="94" t="s">
        <v>120</v>
      </c>
      <c r="F44" s="95" t="s">
        <v>121</v>
      </c>
      <c r="G44" s="93" t="s">
        <v>72</v>
      </c>
      <c r="H44" s="96">
        <v>8.3840000000000003</v>
      </c>
      <c r="I44" s="97">
        <v>0</v>
      </c>
      <c r="J44" s="98">
        <f t="shared" si="0"/>
        <v>0</v>
      </c>
      <c r="K44" s="96">
        <v>4.3800000000000002E-3</v>
      </c>
      <c r="L44" s="96">
        <f t="shared" si="1"/>
        <v>3.6721920000000005E-2</v>
      </c>
      <c r="M44" s="96"/>
      <c r="N44" s="96">
        <f t="shared" si="2"/>
        <v>0</v>
      </c>
      <c r="O44" s="98">
        <v>21</v>
      </c>
      <c r="P44" s="98">
        <f t="shared" si="3"/>
        <v>0</v>
      </c>
      <c r="Q44" s="98">
        <f t="shared" si="4"/>
        <v>0</v>
      </c>
      <c r="R44" s="8"/>
      <c r="S44" s="8"/>
      <c r="T44" s="8"/>
    </row>
    <row r="45" spans="1:20" ht="11.25" outlineLevel="3" x14ac:dyDescent="0.2">
      <c r="A45" s="10"/>
      <c r="B45" s="91"/>
      <c r="C45" s="92">
        <v>24</v>
      </c>
      <c r="D45" s="93" t="s">
        <v>69</v>
      </c>
      <c r="E45" s="94" t="s">
        <v>122</v>
      </c>
      <c r="F45" s="95" t="s">
        <v>123</v>
      </c>
      <c r="G45" s="93" t="s">
        <v>72</v>
      </c>
      <c r="H45" s="96">
        <v>8.3840000000000003</v>
      </c>
      <c r="I45" s="97">
        <v>0</v>
      </c>
      <c r="J45" s="98">
        <f t="shared" si="0"/>
        <v>0</v>
      </c>
      <c r="K45" s="96">
        <v>4.0000000000000001E-3</v>
      </c>
      <c r="L45" s="96">
        <f t="shared" si="1"/>
        <v>3.3536000000000003E-2</v>
      </c>
      <c r="M45" s="96"/>
      <c r="N45" s="96">
        <f t="shared" si="2"/>
        <v>0</v>
      </c>
      <c r="O45" s="98">
        <v>21</v>
      </c>
      <c r="P45" s="98">
        <f t="shared" si="3"/>
        <v>0</v>
      </c>
      <c r="Q45" s="98">
        <f t="shared" si="4"/>
        <v>0</v>
      </c>
      <c r="R45" s="8"/>
      <c r="S45" s="8"/>
      <c r="T45" s="8"/>
    </row>
    <row r="46" spans="1:20" ht="11.25" outlineLevel="3" x14ac:dyDescent="0.2">
      <c r="A46" s="10"/>
      <c r="B46" s="91"/>
      <c r="C46" s="92">
        <v>25</v>
      </c>
      <c r="D46" s="93" t="s">
        <v>69</v>
      </c>
      <c r="E46" s="94" t="s">
        <v>124</v>
      </c>
      <c r="F46" s="95" t="s">
        <v>125</v>
      </c>
      <c r="G46" s="93" t="s">
        <v>72</v>
      </c>
      <c r="H46" s="96">
        <v>107.672</v>
      </c>
      <c r="I46" s="97">
        <v>0</v>
      </c>
      <c r="J46" s="98">
        <f t="shared" si="0"/>
        <v>0</v>
      </c>
      <c r="K46" s="96">
        <v>5.1999999999999998E-3</v>
      </c>
      <c r="L46" s="96">
        <f t="shared" si="1"/>
        <v>0.55989440000000001</v>
      </c>
      <c r="M46" s="96"/>
      <c r="N46" s="96">
        <f t="shared" si="2"/>
        <v>0</v>
      </c>
      <c r="O46" s="98">
        <v>21</v>
      </c>
      <c r="P46" s="98">
        <f t="shared" si="3"/>
        <v>0</v>
      </c>
      <c r="Q46" s="98">
        <f t="shared" si="4"/>
        <v>0</v>
      </c>
      <c r="R46" s="8"/>
      <c r="S46" s="8"/>
      <c r="T46" s="8"/>
    </row>
    <row r="47" spans="1:20" ht="11.25" outlineLevel="3" x14ac:dyDescent="0.2">
      <c r="A47" s="10"/>
      <c r="B47" s="91"/>
      <c r="C47" s="92">
        <v>26</v>
      </c>
      <c r="D47" s="93" t="s">
        <v>69</v>
      </c>
      <c r="E47" s="94" t="s">
        <v>126</v>
      </c>
      <c r="F47" s="95" t="s">
        <v>127</v>
      </c>
      <c r="G47" s="93" t="s">
        <v>72</v>
      </c>
      <c r="H47" s="96">
        <v>215.34399999999999</v>
      </c>
      <c r="I47" s="97">
        <v>0</v>
      </c>
      <c r="J47" s="98">
        <f t="shared" si="0"/>
        <v>0</v>
      </c>
      <c r="K47" s="96">
        <v>2.5999999999999998E-4</v>
      </c>
      <c r="L47" s="96">
        <f t="shared" si="1"/>
        <v>5.5989439999999994E-2</v>
      </c>
      <c r="M47" s="96"/>
      <c r="N47" s="96">
        <f t="shared" si="2"/>
        <v>0</v>
      </c>
      <c r="O47" s="98">
        <v>21</v>
      </c>
      <c r="P47" s="98">
        <f t="shared" si="3"/>
        <v>0</v>
      </c>
      <c r="Q47" s="98">
        <f t="shared" si="4"/>
        <v>0</v>
      </c>
      <c r="R47" s="8"/>
      <c r="S47" s="8"/>
      <c r="T47" s="8"/>
    </row>
    <row r="48" spans="1:20" ht="11.25" outlineLevel="3" x14ac:dyDescent="0.2">
      <c r="A48" s="10"/>
      <c r="B48" s="91"/>
      <c r="C48" s="92">
        <v>27</v>
      </c>
      <c r="D48" s="93" t="s">
        <v>69</v>
      </c>
      <c r="E48" s="94" t="s">
        <v>128</v>
      </c>
      <c r="F48" s="95" t="s">
        <v>129</v>
      </c>
      <c r="G48" s="93" t="s">
        <v>72</v>
      </c>
      <c r="H48" s="96">
        <v>107.672</v>
      </c>
      <c r="I48" s="97">
        <v>0</v>
      </c>
      <c r="J48" s="98">
        <f t="shared" si="0"/>
        <v>0</v>
      </c>
      <c r="K48" s="96">
        <v>4.3800000000000002E-3</v>
      </c>
      <c r="L48" s="96">
        <f t="shared" si="1"/>
        <v>0.47160336000000003</v>
      </c>
      <c r="M48" s="96"/>
      <c r="N48" s="96">
        <f t="shared" si="2"/>
        <v>0</v>
      </c>
      <c r="O48" s="98">
        <v>21</v>
      </c>
      <c r="P48" s="98">
        <f t="shared" si="3"/>
        <v>0</v>
      </c>
      <c r="Q48" s="98">
        <f t="shared" si="4"/>
        <v>0</v>
      </c>
      <c r="R48" s="8"/>
      <c r="S48" s="8"/>
      <c r="T48" s="8"/>
    </row>
    <row r="49" spans="1:20" ht="11.25" outlineLevel="3" x14ac:dyDescent="0.2">
      <c r="A49" s="10"/>
      <c r="B49" s="91"/>
      <c r="C49" s="92">
        <v>28</v>
      </c>
      <c r="D49" s="93" t="s">
        <v>69</v>
      </c>
      <c r="E49" s="94" t="s">
        <v>130</v>
      </c>
      <c r="F49" s="95" t="s">
        <v>131</v>
      </c>
      <c r="G49" s="93" t="s">
        <v>72</v>
      </c>
      <c r="H49" s="96">
        <v>107.672</v>
      </c>
      <c r="I49" s="97">
        <v>0</v>
      </c>
      <c r="J49" s="98">
        <f t="shared" si="0"/>
        <v>0</v>
      </c>
      <c r="K49" s="96">
        <v>4.0000000000000001E-3</v>
      </c>
      <c r="L49" s="96">
        <f t="shared" si="1"/>
        <v>0.43068800000000002</v>
      </c>
      <c r="M49" s="96"/>
      <c r="N49" s="96">
        <f t="shared" si="2"/>
        <v>0</v>
      </c>
      <c r="O49" s="98">
        <v>21</v>
      </c>
      <c r="P49" s="98">
        <f t="shared" si="3"/>
        <v>0</v>
      </c>
      <c r="Q49" s="98">
        <f t="shared" si="4"/>
        <v>0</v>
      </c>
      <c r="R49" s="8"/>
      <c r="S49" s="8"/>
      <c r="T49" s="8"/>
    </row>
    <row r="50" spans="1:20" ht="11.25" outlineLevel="3" x14ac:dyDescent="0.2">
      <c r="A50" s="10"/>
      <c r="B50" s="91"/>
      <c r="C50" s="92">
        <v>29</v>
      </c>
      <c r="D50" s="93" t="s">
        <v>69</v>
      </c>
      <c r="E50" s="94" t="s">
        <v>132</v>
      </c>
      <c r="F50" s="95" t="s">
        <v>133</v>
      </c>
      <c r="G50" s="93" t="s">
        <v>79</v>
      </c>
      <c r="H50" s="96">
        <v>1.1789999999999998</v>
      </c>
      <c r="I50" s="97">
        <v>0</v>
      </c>
      <c r="J50" s="98">
        <f t="shared" si="0"/>
        <v>0</v>
      </c>
      <c r="K50" s="96">
        <v>2.3010199999999998</v>
      </c>
      <c r="L50" s="96">
        <f t="shared" si="1"/>
        <v>2.7129025799999993</v>
      </c>
      <c r="M50" s="96"/>
      <c r="N50" s="96">
        <f t="shared" si="2"/>
        <v>0</v>
      </c>
      <c r="O50" s="98">
        <v>21</v>
      </c>
      <c r="P50" s="98">
        <f t="shared" si="3"/>
        <v>0</v>
      </c>
      <c r="Q50" s="98">
        <f t="shared" si="4"/>
        <v>0</v>
      </c>
      <c r="R50" s="8"/>
      <c r="S50" s="8"/>
      <c r="T50" s="8"/>
    </row>
    <row r="51" spans="1:20" outlineLevel="3" x14ac:dyDescent="0.15">
      <c r="B51" s="6"/>
      <c r="C51" s="6"/>
      <c r="D51" s="6"/>
      <c r="E51" s="6"/>
      <c r="F51" s="6"/>
      <c r="G51" s="6"/>
      <c r="H51" s="6"/>
      <c r="I51" s="8"/>
      <c r="J51" s="8"/>
      <c r="K51" s="6"/>
      <c r="L51" s="6"/>
      <c r="M51" s="6"/>
      <c r="N51" s="6"/>
      <c r="O51" s="6"/>
      <c r="P51" s="8"/>
      <c r="Q51" s="8"/>
    </row>
    <row r="52" spans="1:20" ht="11.25" outlineLevel="2" x14ac:dyDescent="0.2">
      <c r="A52" s="61" t="s">
        <v>47</v>
      </c>
      <c r="B52" s="84">
        <v>3</v>
      </c>
      <c r="C52" s="85"/>
      <c r="D52" s="86" t="s">
        <v>68</v>
      </c>
      <c r="E52" s="86"/>
      <c r="F52" s="87" t="s">
        <v>32</v>
      </c>
      <c r="G52" s="86"/>
      <c r="H52" s="88"/>
      <c r="I52" s="89"/>
      <c r="J52" s="63">
        <f>SUBTOTAL(9,J53:J54)</f>
        <v>0</v>
      </c>
      <c r="K52" s="88"/>
      <c r="L52" s="64">
        <f>SUBTOTAL(9,L53:L54)</f>
        <v>2.4000000000000002E-3</v>
      </c>
      <c r="M52" s="88"/>
      <c r="N52" s="64">
        <f>SUBTOTAL(9,N53:N54)</f>
        <v>0</v>
      </c>
      <c r="O52" s="90"/>
      <c r="P52" s="63">
        <f>SUBTOTAL(9,P53:P54)</f>
        <v>0</v>
      </c>
      <c r="Q52" s="63">
        <f>SUBTOTAL(9,Q53:Q54)</f>
        <v>0</v>
      </c>
      <c r="R52" s="6"/>
      <c r="S52" s="8"/>
      <c r="T52" s="8"/>
    </row>
    <row r="53" spans="1:20" ht="11.25" outlineLevel="3" x14ac:dyDescent="0.2">
      <c r="A53" s="10"/>
      <c r="B53" s="91"/>
      <c r="C53" s="92">
        <v>30</v>
      </c>
      <c r="D53" s="93" t="s">
        <v>69</v>
      </c>
      <c r="E53" s="94" t="s">
        <v>134</v>
      </c>
      <c r="F53" s="95" t="s">
        <v>135</v>
      </c>
      <c r="G53" s="93" t="s">
        <v>72</v>
      </c>
      <c r="H53" s="96">
        <v>60</v>
      </c>
      <c r="I53" s="97">
        <v>0</v>
      </c>
      <c r="J53" s="98">
        <f>H53*I53</f>
        <v>0</v>
      </c>
      <c r="K53" s="96">
        <v>4.0000000000000003E-5</v>
      </c>
      <c r="L53" s="96">
        <f>H53*K53</f>
        <v>2.4000000000000002E-3</v>
      </c>
      <c r="M53" s="96"/>
      <c r="N53" s="96">
        <f>H53*M53</f>
        <v>0</v>
      </c>
      <c r="O53" s="98">
        <v>21</v>
      </c>
      <c r="P53" s="98">
        <f>J53*(O53/100)</f>
        <v>0</v>
      </c>
      <c r="Q53" s="98">
        <f>J53+P53</f>
        <v>0</v>
      </c>
      <c r="R53" s="8"/>
      <c r="S53" s="8"/>
      <c r="T53" s="8"/>
    </row>
    <row r="54" spans="1:20" outlineLevel="3" x14ac:dyDescent="0.15">
      <c r="B54" s="6"/>
      <c r="C54" s="6"/>
      <c r="D54" s="6"/>
      <c r="E54" s="6"/>
      <c r="F54" s="6"/>
      <c r="G54" s="6"/>
      <c r="H54" s="6"/>
      <c r="I54" s="8"/>
      <c r="J54" s="8"/>
      <c r="K54" s="6"/>
      <c r="L54" s="6"/>
      <c r="M54" s="6"/>
      <c r="N54" s="6"/>
      <c r="O54" s="6"/>
      <c r="P54" s="8"/>
      <c r="Q54" s="8"/>
    </row>
    <row r="55" spans="1:20" ht="11.25" outlineLevel="2" x14ac:dyDescent="0.2">
      <c r="A55" s="61" t="s">
        <v>48</v>
      </c>
      <c r="B55" s="84">
        <v>3</v>
      </c>
      <c r="C55" s="85"/>
      <c r="D55" s="86" t="s">
        <v>68</v>
      </c>
      <c r="E55" s="86"/>
      <c r="F55" s="87" t="s">
        <v>49</v>
      </c>
      <c r="G55" s="86"/>
      <c r="H55" s="88"/>
      <c r="I55" s="89"/>
      <c r="J55" s="63">
        <f>SUBTOTAL(9,J56:J64)</f>
        <v>0</v>
      </c>
      <c r="K55" s="88"/>
      <c r="L55" s="64">
        <f>SUBTOTAL(9,L56:L64)</f>
        <v>0</v>
      </c>
      <c r="M55" s="88"/>
      <c r="N55" s="64">
        <f>SUBTOTAL(9,N56:N64)</f>
        <v>0</v>
      </c>
      <c r="O55" s="90"/>
      <c r="P55" s="63">
        <f>SUBTOTAL(9,P56:P64)</f>
        <v>0</v>
      </c>
      <c r="Q55" s="63">
        <f>SUBTOTAL(9,Q56:Q64)</f>
        <v>0</v>
      </c>
      <c r="R55" s="6"/>
      <c r="S55" s="8"/>
      <c r="T55" s="8"/>
    </row>
    <row r="56" spans="1:20" ht="11.25" outlineLevel="3" x14ac:dyDescent="0.2">
      <c r="A56" s="10"/>
      <c r="B56" s="91"/>
      <c r="C56" s="92">
        <v>31</v>
      </c>
      <c r="D56" s="93" t="s">
        <v>136</v>
      </c>
      <c r="E56" s="94" t="s">
        <v>137</v>
      </c>
      <c r="F56" s="95" t="s">
        <v>138</v>
      </c>
      <c r="G56" s="93" t="s">
        <v>139</v>
      </c>
      <c r="H56" s="96">
        <v>1</v>
      </c>
      <c r="I56" s="97">
        <v>0</v>
      </c>
      <c r="J56" s="98">
        <f t="shared" ref="J56:J63" si="5">H56*I56</f>
        <v>0</v>
      </c>
      <c r="K56" s="96"/>
      <c r="L56" s="96">
        <f t="shared" ref="L56:L63" si="6">H56*K56</f>
        <v>0</v>
      </c>
      <c r="M56" s="96"/>
      <c r="N56" s="96">
        <f t="shared" ref="N56:N63" si="7">H56*M56</f>
        <v>0</v>
      </c>
      <c r="O56" s="98">
        <v>21</v>
      </c>
      <c r="P56" s="98">
        <f t="shared" ref="P56:P63" si="8">J56*(O56/100)</f>
        <v>0</v>
      </c>
      <c r="Q56" s="98">
        <f t="shared" ref="Q56:Q63" si="9">J56+P56</f>
        <v>0</v>
      </c>
      <c r="R56" s="8"/>
      <c r="S56" s="8"/>
      <c r="T56" s="8"/>
    </row>
    <row r="57" spans="1:20" ht="11.25" outlineLevel="3" x14ac:dyDescent="0.2">
      <c r="A57" s="10"/>
      <c r="B57" s="91"/>
      <c r="C57" s="92">
        <v>32</v>
      </c>
      <c r="D57" s="93" t="s">
        <v>136</v>
      </c>
      <c r="E57" s="94" t="s">
        <v>140</v>
      </c>
      <c r="F57" s="95" t="s">
        <v>141</v>
      </c>
      <c r="G57" s="93" t="s">
        <v>103</v>
      </c>
      <c r="H57" s="96">
        <v>30</v>
      </c>
      <c r="I57" s="97">
        <v>0</v>
      </c>
      <c r="J57" s="98">
        <f t="shared" si="5"/>
        <v>0</v>
      </c>
      <c r="K57" s="96"/>
      <c r="L57" s="96">
        <f t="shared" si="6"/>
        <v>0</v>
      </c>
      <c r="M57" s="96"/>
      <c r="N57" s="96">
        <f t="shared" si="7"/>
        <v>0</v>
      </c>
      <c r="O57" s="98">
        <v>21</v>
      </c>
      <c r="P57" s="98">
        <f t="shared" si="8"/>
        <v>0</v>
      </c>
      <c r="Q57" s="98">
        <f t="shared" si="9"/>
        <v>0</v>
      </c>
      <c r="R57" s="8"/>
      <c r="S57" s="8"/>
      <c r="T57" s="8"/>
    </row>
    <row r="58" spans="1:20" ht="11.25" outlineLevel="3" x14ac:dyDescent="0.2">
      <c r="A58" s="10"/>
      <c r="B58" s="91"/>
      <c r="C58" s="92">
        <v>33</v>
      </c>
      <c r="D58" s="93" t="s">
        <v>136</v>
      </c>
      <c r="E58" s="94" t="s">
        <v>142</v>
      </c>
      <c r="F58" s="95" t="s">
        <v>143</v>
      </c>
      <c r="G58" s="93" t="s">
        <v>139</v>
      </c>
      <c r="H58" s="96">
        <v>1</v>
      </c>
      <c r="I58" s="97">
        <v>0</v>
      </c>
      <c r="J58" s="98">
        <f t="shared" si="5"/>
        <v>0</v>
      </c>
      <c r="K58" s="96"/>
      <c r="L58" s="96">
        <f t="shared" si="6"/>
        <v>0</v>
      </c>
      <c r="M58" s="96"/>
      <c r="N58" s="96">
        <f t="shared" si="7"/>
        <v>0</v>
      </c>
      <c r="O58" s="98">
        <v>21</v>
      </c>
      <c r="P58" s="98">
        <f t="shared" si="8"/>
        <v>0</v>
      </c>
      <c r="Q58" s="98">
        <f t="shared" si="9"/>
        <v>0</v>
      </c>
      <c r="R58" s="8"/>
      <c r="S58" s="8"/>
      <c r="T58" s="8"/>
    </row>
    <row r="59" spans="1:20" ht="11.25" outlineLevel="3" x14ac:dyDescent="0.2">
      <c r="A59" s="10"/>
      <c r="B59" s="91"/>
      <c r="C59" s="92">
        <v>34</v>
      </c>
      <c r="D59" s="93" t="s">
        <v>136</v>
      </c>
      <c r="E59" s="94" t="s">
        <v>144</v>
      </c>
      <c r="F59" s="95" t="s">
        <v>145</v>
      </c>
      <c r="G59" s="93" t="s">
        <v>103</v>
      </c>
      <c r="H59" s="96">
        <v>20</v>
      </c>
      <c r="I59" s="97">
        <v>0</v>
      </c>
      <c r="J59" s="98">
        <f t="shared" si="5"/>
        <v>0</v>
      </c>
      <c r="K59" s="96"/>
      <c r="L59" s="96">
        <f t="shared" si="6"/>
        <v>0</v>
      </c>
      <c r="M59" s="96"/>
      <c r="N59" s="96">
        <f t="shared" si="7"/>
        <v>0</v>
      </c>
      <c r="O59" s="98">
        <v>21</v>
      </c>
      <c r="P59" s="98">
        <f t="shared" si="8"/>
        <v>0</v>
      </c>
      <c r="Q59" s="98">
        <f t="shared" si="9"/>
        <v>0</v>
      </c>
      <c r="R59" s="8"/>
      <c r="S59" s="8"/>
      <c r="T59" s="8"/>
    </row>
    <row r="60" spans="1:20" ht="11.25" outlineLevel="3" x14ac:dyDescent="0.2">
      <c r="A60" s="10"/>
      <c r="B60" s="91"/>
      <c r="C60" s="92">
        <v>35</v>
      </c>
      <c r="D60" s="93" t="s">
        <v>136</v>
      </c>
      <c r="E60" s="94" t="s">
        <v>146</v>
      </c>
      <c r="F60" s="95" t="s">
        <v>147</v>
      </c>
      <c r="G60" s="93" t="s">
        <v>139</v>
      </c>
      <c r="H60" s="96">
        <v>1</v>
      </c>
      <c r="I60" s="97">
        <v>0</v>
      </c>
      <c r="J60" s="98">
        <f t="shared" si="5"/>
        <v>0</v>
      </c>
      <c r="K60" s="96"/>
      <c r="L60" s="96">
        <f t="shared" si="6"/>
        <v>0</v>
      </c>
      <c r="M60" s="96"/>
      <c r="N60" s="96">
        <f t="shared" si="7"/>
        <v>0</v>
      </c>
      <c r="O60" s="98">
        <v>21</v>
      </c>
      <c r="P60" s="98">
        <f t="shared" si="8"/>
        <v>0</v>
      </c>
      <c r="Q60" s="98">
        <f t="shared" si="9"/>
        <v>0</v>
      </c>
      <c r="R60" s="8"/>
      <c r="S60" s="8"/>
      <c r="T60" s="8"/>
    </row>
    <row r="61" spans="1:20" ht="11.25" outlineLevel="3" x14ac:dyDescent="0.2">
      <c r="A61" s="10"/>
      <c r="B61" s="91"/>
      <c r="C61" s="92">
        <v>36</v>
      </c>
      <c r="D61" s="93" t="s">
        <v>136</v>
      </c>
      <c r="E61" s="94" t="s">
        <v>148</v>
      </c>
      <c r="F61" s="95" t="s">
        <v>149</v>
      </c>
      <c r="G61" s="93" t="s">
        <v>139</v>
      </c>
      <c r="H61" s="96">
        <v>4</v>
      </c>
      <c r="I61" s="97">
        <v>0</v>
      </c>
      <c r="J61" s="98">
        <f t="shared" si="5"/>
        <v>0</v>
      </c>
      <c r="K61" s="96"/>
      <c r="L61" s="96">
        <f t="shared" si="6"/>
        <v>0</v>
      </c>
      <c r="M61" s="96"/>
      <c r="N61" s="96">
        <f t="shared" si="7"/>
        <v>0</v>
      </c>
      <c r="O61" s="98">
        <v>21</v>
      </c>
      <c r="P61" s="98">
        <f t="shared" si="8"/>
        <v>0</v>
      </c>
      <c r="Q61" s="98">
        <f t="shared" si="9"/>
        <v>0</v>
      </c>
      <c r="R61" s="8"/>
      <c r="S61" s="8"/>
      <c r="T61" s="8"/>
    </row>
    <row r="62" spans="1:20" ht="11.25" outlineLevel="3" x14ac:dyDescent="0.2">
      <c r="A62" s="10"/>
      <c r="B62" s="91"/>
      <c r="C62" s="92">
        <v>37</v>
      </c>
      <c r="D62" s="93" t="s">
        <v>136</v>
      </c>
      <c r="E62" s="94" t="s">
        <v>150</v>
      </c>
      <c r="F62" s="95" t="s">
        <v>151</v>
      </c>
      <c r="G62" s="93" t="s">
        <v>152</v>
      </c>
      <c r="H62" s="96">
        <v>32</v>
      </c>
      <c r="I62" s="97">
        <v>0</v>
      </c>
      <c r="J62" s="98">
        <f t="shared" si="5"/>
        <v>0</v>
      </c>
      <c r="K62" s="96"/>
      <c r="L62" s="96">
        <f t="shared" si="6"/>
        <v>0</v>
      </c>
      <c r="M62" s="96"/>
      <c r="N62" s="96">
        <f t="shared" si="7"/>
        <v>0</v>
      </c>
      <c r="O62" s="98">
        <v>21</v>
      </c>
      <c r="P62" s="98">
        <f t="shared" si="8"/>
        <v>0</v>
      </c>
      <c r="Q62" s="98">
        <f t="shared" si="9"/>
        <v>0</v>
      </c>
      <c r="R62" s="8"/>
      <c r="S62" s="8"/>
      <c r="T62" s="8"/>
    </row>
    <row r="63" spans="1:20" ht="11.25" outlineLevel="3" x14ac:dyDescent="0.2">
      <c r="A63" s="10"/>
      <c r="B63" s="91"/>
      <c r="C63" s="92">
        <v>38</v>
      </c>
      <c r="D63" s="93" t="s">
        <v>136</v>
      </c>
      <c r="E63" s="94" t="s">
        <v>153</v>
      </c>
      <c r="F63" s="95" t="s">
        <v>154</v>
      </c>
      <c r="G63" s="93" t="s">
        <v>93</v>
      </c>
      <c r="H63" s="96">
        <v>1</v>
      </c>
      <c r="I63" s="97">
        <v>0</v>
      </c>
      <c r="J63" s="98">
        <f t="shared" si="5"/>
        <v>0</v>
      </c>
      <c r="K63" s="96"/>
      <c r="L63" s="96">
        <f t="shared" si="6"/>
        <v>0</v>
      </c>
      <c r="M63" s="96"/>
      <c r="N63" s="96">
        <f t="shared" si="7"/>
        <v>0</v>
      </c>
      <c r="O63" s="98">
        <v>21</v>
      </c>
      <c r="P63" s="98">
        <f t="shared" si="8"/>
        <v>0</v>
      </c>
      <c r="Q63" s="98">
        <f t="shared" si="9"/>
        <v>0</v>
      </c>
      <c r="R63" s="8"/>
      <c r="S63" s="8"/>
      <c r="T63" s="8"/>
    </row>
    <row r="64" spans="1:20" outlineLevel="3" x14ac:dyDescent="0.15">
      <c r="B64" s="6"/>
      <c r="C64" s="6"/>
      <c r="D64" s="6"/>
      <c r="E64" s="6"/>
      <c r="F64" s="6"/>
      <c r="G64" s="6"/>
      <c r="H64" s="6"/>
      <c r="I64" s="8"/>
      <c r="J64" s="8"/>
      <c r="K64" s="6"/>
      <c r="L64" s="6"/>
      <c r="M64" s="6"/>
      <c r="N64" s="6"/>
      <c r="O64" s="6"/>
      <c r="P64" s="8"/>
      <c r="Q64" s="8"/>
    </row>
    <row r="65" spans="1:20" ht="11.25" outlineLevel="2" x14ac:dyDescent="0.2">
      <c r="A65" s="61" t="s">
        <v>50</v>
      </c>
      <c r="B65" s="84">
        <v>3</v>
      </c>
      <c r="C65" s="85"/>
      <c r="D65" s="86" t="s">
        <v>68</v>
      </c>
      <c r="E65" s="86"/>
      <c r="F65" s="87" t="s">
        <v>34</v>
      </c>
      <c r="G65" s="86"/>
      <c r="H65" s="88"/>
      <c r="I65" s="89"/>
      <c r="J65" s="63">
        <f>SUBTOTAL(9,J66:J67)</f>
        <v>0</v>
      </c>
      <c r="K65" s="88"/>
      <c r="L65" s="64">
        <f>SUBTOTAL(9,L66:L67)</f>
        <v>0</v>
      </c>
      <c r="M65" s="88"/>
      <c r="N65" s="64">
        <f>SUBTOTAL(9,N66:N67)</f>
        <v>0</v>
      </c>
      <c r="O65" s="90"/>
      <c r="P65" s="63">
        <f>SUBTOTAL(9,P66:P67)</f>
        <v>0</v>
      </c>
      <c r="Q65" s="63">
        <f>SUBTOTAL(9,Q66:Q67)</f>
        <v>0</v>
      </c>
      <c r="R65" s="6"/>
      <c r="S65" s="8"/>
      <c r="T65" s="8"/>
    </row>
    <row r="66" spans="1:20" ht="11.25" outlineLevel="3" x14ac:dyDescent="0.2">
      <c r="A66" s="10"/>
      <c r="B66" s="91"/>
      <c r="C66" s="92">
        <v>39</v>
      </c>
      <c r="D66" s="93" t="s">
        <v>69</v>
      </c>
      <c r="E66" s="94" t="s">
        <v>155</v>
      </c>
      <c r="F66" s="95" t="s">
        <v>156</v>
      </c>
      <c r="G66" s="93" t="s">
        <v>82</v>
      </c>
      <c r="H66" s="96">
        <v>4.6448537799999992</v>
      </c>
      <c r="I66" s="97">
        <v>0</v>
      </c>
      <c r="J66" s="98">
        <f>H66*I66</f>
        <v>0</v>
      </c>
      <c r="K66" s="96"/>
      <c r="L66" s="96">
        <f>H66*K66</f>
        <v>0</v>
      </c>
      <c r="M66" s="96"/>
      <c r="N66" s="96">
        <f>H66*M66</f>
        <v>0</v>
      </c>
      <c r="O66" s="98">
        <v>21</v>
      </c>
      <c r="P66" s="98">
        <f>J66*(O66/100)</f>
        <v>0</v>
      </c>
      <c r="Q66" s="98">
        <f>J66+P66</f>
        <v>0</v>
      </c>
      <c r="R66" s="8"/>
      <c r="S66" s="8"/>
      <c r="T66" s="8"/>
    </row>
    <row r="67" spans="1:20" outlineLevel="3" x14ac:dyDescent="0.15">
      <c r="B67" s="6"/>
      <c r="C67" s="6"/>
      <c r="D67" s="6"/>
      <c r="E67" s="6"/>
      <c r="F67" s="6"/>
      <c r="G67" s="6"/>
      <c r="H67" s="6"/>
      <c r="I67" s="8"/>
      <c r="J67" s="8"/>
      <c r="K67" s="6"/>
      <c r="L67" s="6"/>
      <c r="M67" s="6"/>
      <c r="N67" s="6"/>
      <c r="O67" s="6"/>
      <c r="P67" s="8"/>
      <c r="Q67" s="8"/>
    </row>
    <row r="68" spans="1:20" ht="11.25" outlineLevel="2" x14ac:dyDescent="0.2">
      <c r="A68" s="61" t="s">
        <v>51</v>
      </c>
      <c r="B68" s="84">
        <v>3</v>
      </c>
      <c r="C68" s="85"/>
      <c r="D68" s="86" t="s">
        <v>68</v>
      </c>
      <c r="E68" s="86"/>
      <c r="F68" s="87" t="s">
        <v>36</v>
      </c>
      <c r="G68" s="86"/>
      <c r="H68" s="88"/>
      <c r="I68" s="89"/>
      <c r="J68" s="63">
        <f>SUBTOTAL(9,J69:J75)</f>
        <v>0</v>
      </c>
      <c r="K68" s="88"/>
      <c r="L68" s="64">
        <f>SUBTOTAL(9,L69:L75)</f>
        <v>1.7620000000000004E-2</v>
      </c>
      <c r="M68" s="88"/>
      <c r="N68" s="64">
        <f>SUBTOTAL(9,N69:N75)</f>
        <v>0</v>
      </c>
      <c r="O68" s="90"/>
      <c r="P68" s="63">
        <f>SUBTOTAL(9,P69:P75)</f>
        <v>0</v>
      </c>
      <c r="Q68" s="63">
        <f>SUBTOTAL(9,Q69:Q75)</f>
        <v>0</v>
      </c>
      <c r="R68" s="6"/>
      <c r="S68" s="8"/>
      <c r="T68" s="8"/>
    </row>
    <row r="69" spans="1:20" ht="11.25" outlineLevel="3" x14ac:dyDescent="0.2">
      <c r="A69" s="10"/>
      <c r="B69" s="91"/>
      <c r="C69" s="92">
        <v>40</v>
      </c>
      <c r="D69" s="93" t="s">
        <v>69</v>
      </c>
      <c r="E69" s="94" t="s">
        <v>157</v>
      </c>
      <c r="F69" s="95" t="s">
        <v>158</v>
      </c>
      <c r="G69" s="93" t="s">
        <v>93</v>
      </c>
      <c r="H69" s="96">
        <v>1</v>
      </c>
      <c r="I69" s="97">
        <v>0</v>
      </c>
      <c r="J69" s="98">
        <f t="shared" ref="J69:J74" si="10">H69*I69</f>
        <v>0</v>
      </c>
      <c r="K69" s="96">
        <v>1.73E-3</v>
      </c>
      <c r="L69" s="96">
        <f t="shared" ref="L69:L74" si="11">H69*K69</f>
        <v>1.73E-3</v>
      </c>
      <c r="M69" s="96"/>
      <c r="N69" s="96">
        <f t="shared" ref="N69:N74" si="12">H69*M69</f>
        <v>0</v>
      </c>
      <c r="O69" s="98">
        <v>21</v>
      </c>
      <c r="P69" s="98">
        <f t="shared" ref="P69:P74" si="13">J69*(O69/100)</f>
        <v>0</v>
      </c>
      <c r="Q69" s="98">
        <f t="shared" ref="Q69:Q74" si="14">J69+P69</f>
        <v>0</v>
      </c>
      <c r="R69" s="8"/>
      <c r="S69" s="8"/>
      <c r="T69" s="8"/>
    </row>
    <row r="70" spans="1:20" ht="11.25" outlineLevel="3" x14ac:dyDescent="0.2">
      <c r="A70" s="10"/>
      <c r="B70" s="91"/>
      <c r="C70" s="92">
        <v>41</v>
      </c>
      <c r="D70" s="93" t="s">
        <v>159</v>
      </c>
      <c r="E70" s="94" t="s">
        <v>160</v>
      </c>
      <c r="F70" s="95" t="s">
        <v>161</v>
      </c>
      <c r="G70" s="93" t="s">
        <v>98</v>
      </c>
      <c r="H70" s="96">
        <v>1</v>
      </c>
      <c r="I70" s="97">
        <v>0</v>
      </c>
      <c r="J70" s="98">
        <f t="shared" si="10"/>
        <v>0</v>
      </c>
      <c r="K70" s="96">
        <v>1.35E-2</v>
      </c>
      <c r="L70" s="96">
        <f t="shared" si="11"/>
        <v>1.35E-2</v>
      </c>
      <c r="M70" s="96"/>
      <c r="N70" s="96">
        <f t="shared" si="12"/>
        <v>0</v>
      </c>
      <c r="O70" s="98">
        <v>21</v>
      </c>
      <c r="P70" s="98">
        <f t="shared" si="13"/>
        <v>0</v>
      </c>
      <c r="Q70" s="98">
        <f t="shared" si="14"/>
        <v>0</v>
      </c>
      <c r="R70" s="8"/>
      <c r="S70" s="8"/>
      <c r="T70" s="8"/>
    </row>
    <row r="71" spans="1:20" ht="11.25" outlineLevel="3" x14ac:dyDescent="0.2">
      <c r="A71" s="10"/>
      <c r="B71" s="91"/>
      <c r="C71" s="92">
        <v>42</v>
      </c>
      <c r="D71" s="93" t="s">
        <v>69</v>
      </c>
      <c r="E71" s="94" t="s">
        <v>162</v>
      </c>
      <c r="F71" s="95" t="s">
        <v>163</v>
      </c>
      <c r="G71" s="93" t="s">
        <v>98</v>
      </c>
      <c r="H71" s="96">
        <v>1</v>
      </c>
      <c r="I71" s="97">
        <v>0</v>
      </c>
      <c r="J71" s="98">
        <f t="shared" si="10"/>
        <v>0</v>
      </c>
      <c r="K71" s="96">
        <v>1.6000000000000001E-4</v>
      </c>
      <c r="L71" s="96">
        <f t="shared" si="11"/>
        <v>1.6000000000000001E-4</v>
      </c>
      <c r="M71" s="96"/>
      <c r="N71" s="96">
        <f t="shared" si="12"/>
        <v>0</v>
      </c>
      <c r="O71" s="98">
        <v>21</v>
      </c>
      <c r="P71" s="98">
        <f t="shared" si="13"/>
        <v>0</v>
      </c>
      <c r="Q71" s="98">
        <f t="shared" si="14"/>
        <v>0</v>
      </c>
      <c r="R71" s="8"/>
      <c r="S71" s="8"/>
      <c r="T71" s="8"/>
    </row>
    <row r="72" spans="1:20" ht="11.25" outlineLevel="3" x14ac:dyDescent="0.2">
      <c r="A72" s="10"/>
      <c r="B72" s="91"/>
      <c r="C72" s="92">
        <v>43</v>
      </c>
      <c r="D72" s="93" t="s">
        <v>159</v>
      </c>
      <c r="E72" s="94" t="s">
        <v>164</v>
      </c>
      <c r="F72" s="95" t="s">
        <v>165</v>
      </c>
      <c r="G72" s="93" t="s">
        <v>98</v>
      </c>
      <c r="H72" s="96">
        <v>1</v>
      </c>
      <c r="I72" s="97">
        <v>0</v>
      </c>
      <c r="J72" s="98">
        <f t="shared" si="10"/>
        <v>0</v>
      </c>
      <c r="K72" s="96">
        <v>2E-3</v>
      </c>
      <c r="L72" s="96">
        <f t="shared" si="11"/>
        <v>2E-3</v>
      </c>
      <c r="M72" s="96"/>
      <c r="N72" s="96">
        <f t="shared" si="12"/>
        <v>0</v>
      </c>
      <c r="O72" s="98">
        <v>21</v>
      </c>
      <c r="P72" s="98">
        <f t="shared" si="13"/>
        <v>0</v>
      </c>
      <c r="Q72" s="98">
        <f t="shared" si="14"/>
        <v>0</v>
      </c>
      <c r="R72" s="8"/>
      <c r="S72" s="8"/>
      <c r="T72" s="8"/>
    </row>
    <row r="73" spans="1:20" ht="11.25" outlineLevel="3" x14ac:dyDescent="0.2">
      <c r="A73" s="10"/>
      <c r="B73" s="91"/>
      <c r="C73" s="92">
        <v>44</v>
      </c>
      <c r="D73" s="93" t="s">
        <v>69</v>
      </c>
      <c r="E73" s="94" t="s">
        <v>166</v>
      </c>
      <c r="F73" s="95" t="s">
        <v>167</v>
      </c>
      <c r="G73" s="93" t="s">
        <v>98</v>
      </c>
      <c r="H73" s="96">
        <v>1</v>
      </c>
      <c r="I73" s="97">
        <v>0</v>
      </c>
      <c r="J73" s="98">
        <f t="shared" si="10"/>
        <v>0</v>
      </c>
      <c r="K73" s="96">
        <v>2.3000000000000001E-4</v>
      </c>
      <c r="L73" s="96">
        <f t="shared" si="11"/>
        <v>2.3000000000000001E-4</v>
      </c>
      <c r="M73" s="96"/>
      <c r="N73" s="96">
        <f t="shared" si="12"/>
        <v>0</v>
      </c>
      <c r="O73" s="98">
        <v>21</v>
      </c>
      <c r="P73" s="98">
        <f t="shared" si="13"/>
        <v>0</v>
      </c>
      <c r="Q73" s="98">
        <f t="shared" si="14"/>
        <v>0</v>
      </c>
      <c r="R73" s="8"/>
      <c r="S73" s="8"/>
      <c r="T73" s="8"/>
    </row>
    <row r="74" spans="1:20" ht="11.25" outlineLevel="3" x14ac:dyDescent="0.2">
      <c r="A74" s="10"/>
      <c r="B74" s="91"/>
      <c r="C74" s="92">
        <v>45</v>
      </c>
      <c r="D74" s="93" t="s">
        <v>69</v>
      </c>
      <c r="E74" s="94" t="s">
        <v>168</v>
      </c>
      <c r="F74" s="95" t="s">
        <v>169</v>
      </c>
      <c r="G74" s="93" t="s">
        <v>170</v>
      </c>
      <c r="H74" s="96">
        <v>0.22</v>
      </c>
      <c r="I74" s="97">
        <v>0</v>
      </c>
      <c r="J74" s="98">
        <f t="shared" si="10"/>
        <v>0</v>
      </c>
      <c r="K74" s="96"/>
      <c r="L74" s="96">
        <f t="shared" si="11"/>
        <v>0</v>
      </c>
      <c r="M74" s="96"/>
      <c r="N74" s="96">
        <f t="shared" si="12"/>
        <v>0</v>
      </c>
      <c r="O74" s="98">
        <v>21</v>
      </c>
      <c r="P74" s="98">
        <f t="shared" si="13"/>
        <v>0</v>
      </c>
      <c r="Q74" s="98">
        <f t="shared" si="14"/>
        <v>0</v>
      </c>
      <c r="R74" s="8"/>
      <c r="S74" s="8"/>
      <c r="T74" s="8"/>
    </row>
    <row r="75" spans="1:20" outlineLevel="3" x14ac:dyDescent="0.15">
      <c r="B75" s="6"/>
      <c r="C75" s="6"/>
      <c r="D75" s="6"/>
      <c r="E75" s="6"/>
      <c r="F75" s="6"/>
      <c r="G75" s="6"/>
      <c r="H75" s="6"/>
      <c r="I75" s="8"/>
      <c r="J75" s="8"/>
      <c r="K75" s="6"/>
      <c r="L75" s="6"/>
      <c r="M75" s="6"/>
      <c r="N75" s="6"/>
      <c r="O75" s="6"/>
      <c r="P75" s="8"/>
      <c r="Q75" s="8"/>
    </row>
    <row r="76" spans="1:20" ht="11.25" outlineLevel="2" x14ac:dyDescent="0.2">
      <c r="A76" s="61" t="s">
        <v>52</v>
      </c>
      <c r="B76" s="84">
        <v>3</v>
      </c>
      <c r="C76" s="85"/>
      <c r="D76" s="86" t="s">
        <v>68</v>
      </c>
      <c r="E76" s="86"/>
      <c r="F76" s="87" t="s">
        <v>53</v>
      </c>
      <c r="G76" s="86"/>
      <c r="H76" s="88"/>
      <c r="I76" s="89"/>
      <c r="J76" s="63">
        <f>SUBTOTAL(9,J77:J81)</f>
        <v>0</v>
      </c>
      <c r="K76" s="88"/>
      <c r="L76" s="64">
        <f>SUBTOTAL(9,L77:L81)</f>
        <v>0.18775117499999999</v>
      </c>
      <c r="M76" s="88"/>
      <c r="N76" s="64">
        <f>SUBTOTAL(9,N77:N81)</f>
        <v>0</v>
      </c>
      <c r="O76" s="90"/>
      <c r="P76" s="63">
        <f>SUBTOTAL(9,P77:P81)</f>
        <v>0</v>
      </c>
      <c r="Q76" s="63">
        <f>SUBTOTAL(9,Q77:Q81)</f>
        <v>0</v>
      </c>
      <c r="R76" s="6"/>
      <c r="S76" s="8"/>
      <c r="T76" s="8"/>
    </row>
    <row r="77" spans="1:20" ht="11.25" outlineLevel="3" x14ac:dyDescent="0.2">
      <c r="A77" s="10"/>
      <c r="B77" s="91"/>
      <c r="C77" s="92">
        <v>46</v>
      </c>
      <c r="D77" s="93" t="s">
        <v>69</v>
      </c>
      <c r="E77" s="94" t="s">
        <v>171</v>
      </c>
      <c r="F77" s="95" t="s">
        <v>172</v>
      </c>
      <c r="G77" s="93" t="s">
        <v>72</v>
      </c>
      <c r="H77" s="96">
        <v>52.727499999999992</v>
      </c>
      <c r="I77" s="97">
        <v>0</v>
      </c>
      <c r="J77" s="98">
        <f>H77*I77</f>
        <v>0</v>
      </c>
      <c r="K77" s="96">
        <v>1.17E-3</v>
      </c>
      <c r="L77" s="96">
        <f>H77*K77</f>
        <v>6.1691174999999994E-2</v>
      </c>
      <c r="M77" s="96"/>
      <c r="N77" s="96">
        <f>H77*M77</f>
        <v>0</v>
      </c>
      <c r="O77" s="98">
        <v>21</v>
      </c>
      <c r="P77" s="98">
        <f>J77*(O77/100)</f>
        <v>0</v>
      </c>
      <c r="Q77" s="98">
        <f>J77+P77</f>
        <v>0</v>
      </c>
      <c r="R77" s="8"/>
      <c r="S77" s="8"/>
      <c r="T77" s="8"/>
    </row>
    <row r="78" spans="1:20" ht="11.25" outlineLevel="3" x14ac:dyDescent="0.2">
      <c r="A78" s="10"/>
      <c r="B78" s="91"/>
      <c r="C78" s="92">
        <v>47</v>
      </c>
      <c r="D78" s="93" t="s">
        <v>69</v>
      </c>
      <c r="E78" s="94" t="s">
        <v>173</v>
      </c>
      <c r="F78" s="95" t="s">
        <v>174</v>
      </c>
      <c r="G78" s="93" t="s">
        <v>103</v>
      </c>
      <c r="H78" s="96">
        <v>42.3</v>
      </c>
      <c r="I78" s="97">
        <v>0</v>
      </c>
      <c r="J78" s="98">
        <f>H78*I78</f>
        <v>0</v>
      </c>
      <c r="K78" s="96">
        <v>2.0000000000000001E-4</v>
      </c>
      <c r="L78" s="96">
        <f>H78*K78</f>
        <v>8.4600000000000005E-3</v>
      </c>
      <c r="M78" s="96"/>
      <c r="N78" s="96">
        <f>H78*M78</f>
        <v>0</v>
      </c>
      <c r="O78" s="98">
        <v>21</v>
      </c>
      <c r="P78" s="98">
        <f>J78*(O78/100)</f>
        <v>0</v>
      </c>
      <c r="Q78" s="98">
        <f>J78+P78</f>
        <v>0</v>
      </c>
      <c r="R78" s="8"/>
      <c r="S78" s="8"/>
      <c r="T78" s="8"/>
    </row>
    <row r="79" spans="1:20" ht="11.25" outlineLevel="3" x14ac:dyDescent="0.2">
      <c r="A79" s="10"/>
      <c r="B79" s="91"/>
      <c r="C79" s="92">
        <v>48</v>
      </c>
      <c r="D79" s="93" t="s">
        <v>159</v>
      </c>
      <c r="E79" s="94" t="s">
        <v>175</v>
      </c>
      <c r="F79" s="95" t="s">
        <v>176</v>
      </c>
      <c r="G79" s="93" t="s">
        <v>72</v>
      </c>
      <c r="H79" s="96">
        <v>24</v>
      </c>
      <c r="I79" s="97">
        <v>0</v>
      </c>
      <c r="J79" s="98">
        <f>H79*I79</f>
        <v>0</v>
      </c>
      <c r="K79" s="96">
        <v>2.0999999999999999E-3</v>
      </c>
      <c r="L79" s="96">
        <f>H79*K79</f>
        <v>5.04E-2</v>
      </c>
      <c r="M79" s="96"/>
      <c r="N79" s="96">
        <f>H79*M79</f>
        <v>0</v>
      </c>
      <c r="O79" s="98">
        <v>21</v>
      </c>
      <c r="P79" s="98">
        <f>J79*(O79/100)</f>
        <v>0</v>
      </c>
      <c r="Q79" s="98">
        <f>J79+P79</f>
        <v>0</v>
      </c>
      <c r="R79" s="8"/>
      <c r="S79" s="8"/>
      <c r="T79" s="8"/>
    </row>
    <row r="80" spans="1:20" ht="11.25" outlineLevel="3" x14ac:dyDescent="0.2">
      <c r="A80" s="10"/>
      <c r="B80" s="91"/>
      <c r="C80" s="92">
        <v>49</v>
      </c>
      <c r="D80" s="93" t="s">
        <v>159</v>
      </c>
      <c r="E80" s="94" t="s">
        <v>177</v>
      </c>
      <c r="F80" s="95" t="s">
        <v>178</v>
      </c>
      <c r="G80" s="93" t="s">
        <v>72</v>
      </c>
      <c r="H80" s="96">
        <v>32</v>
      </c>
      <c r="I80" s="97">
        <v>0</v>
      </c>
      <c r="J80" s="98">
        <f>H80*I80</f>
        <v>0</v>
      </c>
      <c r="K80" s="96">
        <v>2.0999999999999999E-3</v>
      </c>
      <c r="L80" s="96">
        <f>H80*K80</f>
        <v>6.7199999999999996E-2</v>
      </c>
      <c r="M80" s="96"/>
      <c r="N80" s="96">
        <f>H80*M80</f>
        <v>0</v>
      </c>
      <c r="O80" s="98">
        <v>21</v>
      </c>
      <c r="P80" s="98">
        <f>J80*(O80/100)</f>
        <v>0</v>
      </c>
      <c r="Q80" s="98">
        <f>J80+P80</f>
        <v>0</v>
      </c>
      <c r="R80" s="8"/>
      <c r="S80" s="8"/>
      <c r="T80" s="8"/>
    </row>
    <row r="81" spans="1:20" outlineLevel="3" x14ac:dyDescent="0.15">
      <c r="B81" s="6"/>
      <c r="C81" s="6"/>
      <c r="D81" s="6"/>
      <c r="E81" s="6"/>
      <c r="F81" s="6"/>
      <c r="G81" s="6"/>
      <c r="H81" s="6"/>
      <c r="I81" s="8"/>
      <c r="J81" s="8"/>
      <c r="K81" s="6"/>
      <c r="L81" s="6"/>
      <c r="M81" s="6"/>
      <c r="N81" s="6"/>
      <c r="O81" s="6"/>
      <c r="P81" s="8"/>
      <c r="Q81" s="8"/>
    </row>
    <row r="82" spans="1:20" ht="11.25" outlineLevel="2" x14ac:dyDescent="0.2">
      <c r="A82" s="61" t="s">
        <v>54</v>
      </c>
      <c r="B82" s="84">
        <v>3</v>
      </c>
      <c r="C82" s="85"/>
      <c r="D82" s="86" t="s">
        <v>68</v>
      </c>
      <c r="E82" s="86"/>
      <c r="F82" s="87" t="s">
        <v>38</v>
      </c>
      <c r="G82" s="86"/>
      <c r="H82" s="88"/>
      <c r="I82" s="89"/>
      <c r="J82" s="63">
        <f>SUBTOTAL(9,J83:J86)</f>
        <v>0</v>
      </c>
      <c r="K82" s="88"/>
      <c r="L82" s="64">
        <f>SUBTOTAL(9,L83:L86)</f>
        <v>0</v>
      </c>
      <c r="M82" s="88"/>
      <c r="N82" s="64">
        <f>SUBTOTAL(9,N83:N86)</f>
        <v>0</v>
      </c>
      <c r="O82" s="90"/>
      <c r="P82" s="63">
        <f>SUBTOTAL(9,P83:P86)</f>
        <v>0</v>
      </c>
      <c r="Q82" s="63">
        <f>SUBTOTAL(9,Q83:Q86)</f>
        <v>0</v>
      </c>
      <c r="R82" s="6"/>
      <c r="S82" s="8"/>
      <c r="T82" s="8"/>
    </row>
    <row r="83" spans="1:20" ht="11.25" outlineLevel="3" x14ac:dyDescent="0.2">
      <c r="A83" s="10"/>
      <c r="B83" s="91"/>
      <c r="C83" s="92">
        <v>50</v>
      </c>
      <c r="D83" s="93" t="s">
        <v>69</v>
      </c>
      <c r="E83" s="94" t="s">
        <v>179</v>
      </c>
      <c r="F83" s="95" t="s">
        <v>180</v>
      </c>
      <c r="G83" s="93" t="s">
        <v>98</v>
      </c>
      <c r="H83" s="96">
        <v>4</v>
      </c>
      <c r="I83" s="97">
        <v>0</v>
      </c>
      <c r="J83" s="98">
        <f>H83*I83</f>
        <v>0</v>
      </c>
      <c r="K83" s="96"/>
      <c r="L83" s="96">
        <f>H83*K83</f>
        <v>0</v>
      </c>
      <c r="M83" s="96"/>
      <c r="N83" s="96">
        <f>H83*M83</f>
        <v>0</v>
      </c>
      <c r="O83" s="98">
        <v>21</v>
      </c>
      <c r="P83" s="98">
        <f>J83*(O83/100)</f>
        <v>0</v>
      </c>
      <c r="Q83" s="98">
        <f>J83+P83</f>
        <v>0</v>
      </c>
      <c r="R83" s="8"/>
      <c r="S83" s="8"/>
      <c r="T83" s="8"/>
    </row>
    <row r="84" spans="1:20" ht="11.25" outlineLevel="3" x14ac:dyDescent="0.2">
      <c r="A84" s="10"/>
      <c r="B84" s="91"/>
      <c r="C84" s="92">
        <v>51</v>
      </c>
      <c r="D84" s="93" t="s">
        <v>69</v>
      </c>
      <c r="E84" s="94" t="s">
        <v>181</v>
      </c>
      <c r="F84" s="95" t="s">
        <v>182</v>
      </c>
      <c r="G84" s="93" t="s">
        <v>98</v>
      </c>
      <c r="H84" s="96">
        <v>5</v>
      </c>
      <c r="I84" s="97">
        <v>0</v>
      </c>
      <c r="J84" s="98">
        <f>H84*I84</f>
        <v>0</v>
      </c>
      <c r="K84" s="96"/>
      <c r="L84" s="96">
        <f>H84*K84</f>
        <v>0</v>
      </c>
      <c r="M84" s="96"/>
      <c r="N84" s="96">
        <f>H84*M84</f>
        <v>0</v>
      </c>
      <c r="O84" s="98">
        <v>21</v>
      </c>
      <c r="P84" s="98">
        <f>J84*(O84/100)</f>
        <v>0</v>
      </c>
      <c r="Q84" s="98">
        <f>J84+P84</f>
        <v>0</v>
      </c>
      <c r="R84" s="8"/>
      <c r="S84" s="8"/>
      <c r="T84" s="8"/>
    </row>
    <row r="85" spans="1:20" ht="11.25" outlineLevel="3" x14ac:dyDescent="0.2">
      <c r="A85" s="10"/>
      <c r="B85" s="91"/>
      <c r="C85" s="92">
        <v>52</v>
      </c>
      <c r="D85" s="93" t="s">
        <v>69</v>
      </c>
      <c r="E85" s="94" t="s">
        <v>183</v>
      </c>
      <c r="F85" s="95" t="s">
        <v>184</v>
      </c>
      <c r="G85" s="93" t="s">
        <v>170</v>
      </c>
      <c r="H85" s="96">
        <v>1.08</v>
      </c>
      <c r="I85" s="97">
        <v>0</v>
      </c>
      <c r="J85" s="98">
        <f>H85*I85</f>
        <v>0</v>
      </c>
      <c r="K85" s="96"/>
      <c r="L85" s="96">
        <f>H85*K85</f>
        <v>0</v>
      </c>
      <c r="M85" s="96"/>
      <c r="N85" s="96">
        <f>H85*M85</f>
        <v>0</v>
      </c>
      <c r="O85" s="98">
        <v>21</v>
      </c>
      <c r="P85" s="98">
        <f>J85*(O85/100)</f>
        <v>0</v>
      </c>
      <c r="Q85" s="98">
        <f>J85+P85</f>
        <v>0</v>
      </c>
      <c r="R85" s="8"/>
      <c r="S85" s="8"/>
      <c r="T85" s="8"/>
    </row>
    <row r="86" spans="1:20" outlineLevel="3" x14ac:dyDescent="0.15">
      <c r="B86" s="6"/>
      <c r="C86" s="6"/>
      <c r="D86" s="6"/>
      <c r="E86" s="6"/>
      <c r="F86" s="6"/>
      <c r="G86" s="6"/>
      <c r="H86" s="6"/>
      <c r="I86" s="8"/>
      <c r="J86" s="8"/>
      <c r="K86" s="6"/>
      <c r="L86" s="6"/>
      <c r="M86" s="6"/>
      <c r="N86" s="6"/>
      <c r="O86" s="6"/>
      <c r="P86" s="8"/>
      <c r="Q86" s="8"/>
    </row>
    <row r="87" spans="1:20" ht="11.25" outlineLevel="2" x14ac:dyDescent="0.2">
      <c r="A87" s="61" t="s">
        <v>55</v>
      </c>
      <c r="B87" s="84">
        <v>3</v>
      </c>
      <c r="C87" s="85"/>
      <c r="D87" s="86" t="s">
        <v>68</v>
      </c>
      <c r="E87" s="86"/>
      <c r="F87" s="87" t="s">
        <v>40</v>
      </c>
      <c r="G87" s="86"/>
      <c r="H87" s="88"/>
      <c r="I87" s="89"/>
      <c r="J87" s="63">
        <f>SUBTOTAL(9,J88:J97)</f>
        <v>0</v>
      </c>
      <c r="K87" s="88"/>
      <c r="L87" s="64">
        <f>SUBTOTAL(9,L88:L97)</f>
        <v>0.59427000000000008</v>
      </c>
      <c r="M87" s="88"/>
      <c r="N87" s="64">
        <f>SUBTOTAL(9,N88:N97)</f>
        <v>0</v>
      </c>
      <c r="O87" s="90"/>
      <c r="P87" s="63">
        <f>SUBTOTAL(9,P88:P97)</f>
        <v>0</v>
      </c>
      <c r="Q87" s="63">
        <f>SUBTOTAL(9,Q88:Q97)</f>
        <v>0</v>
      </c>
      <c r="R87" s="6"/>
      <c r="S87" s="8"/>
      <c r="T87" s="8"/>
    </row>
    <row r="88" spans="1:20" ht="11.25" outlineLevel="3" x14ac:dyDescent="0.2">
      <c r="A88" s="10"/>
      <c r="B88" s="91"/>
      <c r="C88" s="92">
        <v>53</v>
      </c>
      <c r="D88" s="93" t="s">
        <v>69</v>
      </c>
      <c r="E88" s="94" t="s">
        <v>185</v>
      </c>
      <c r="F88" s="95" t="s">
        <v>186</v>
      </c>
      <c r="G88" s="93" t="s">
        <v>72</v>
      </c>
      <c r="H88" s="96">
        <v>57</v>
      </c>
      <c r="I88" s="97">
        <v>0</v>
      </c>
      <c r="J88" s="98">
        <f t="shared" ref="J88:J96" si="15">H88*I88</f>
        <v>0</v>
      </c>
      <c r="K88" s="96"/>
      <c r="L88" s="96">
        <f t="shared" ref="L88:L96" si="16">H88*K88</f>
        <v>0</v>
      </c>
      <c r="M88" s="96"/>
      <c r="N88" s="96">
        <f t="shared" ref="N88:N96" si="17">H88*M88</f>
        <v>0</v>
      </c>
      <c r="O88" s="98">
        <v>21</v>
      </c>
      <c r="P88" s="98">
        <f t="shared" ref="P88:P96" si="18">J88*(O88/100)</f>
        <v>0</v>
      </c>
      <c r="Q88" s="98">
        <f t="shared" ref="Q88:Q96" si="19">J88+P88</f>
        <v>0</v>
      </c>
      <c r="R88" s="8"/>
      <c r="S88" s="8"/>
      <c r="T88" s="8"/>
    </row>
    <row r="89" spans="1:20" ht="11.25" outlineLevel="3" x14ac:dyDescent="0.2">
      <c r="A89" s="10"/>
      <c r="B89" s="91"/>
      <c r="C89" s="92">
        <v>54</v>
      </c>
      <c r="D89" s="93" t="s">
        <v>69</v>
      </c>
      <c r="E89" s="94" t="s">
        <v>187</v>
      </c>
      <c r="F89" s="95" t="s">
        <v>188</v>
      </c>
      <c r="G89" s="93" t="s">
        <v>72</v>
      </c>
      <c r="H89" s="96">
        <v>57</v>
      </c>
      <c r="I89" s="97">
        <v>0</v>
      </c>
      <c r="J89" s="98">
        <f t="shared" si="15"/>
        <v>0</v>
      </c>
      <c r="K89" s="96">
        <v>2.0000000000000001E-4</v>
      </c>
      <c r="L89" s="96">
        <f t="shared" si="16"/>
        <v>1.14E-2</v>
      </c>
      <c r="M89" s="96"/>
      <c r="N89" s="96">
        <f t="shared" si="17"/>
        <v>0</v>
      </c>
      <c r="O89" s="98">
        <v>21</v>
      </c>
      <c r="P89" s="98">
        <f t="shared" si="18"/>
        <v>0</v>
      </c>
      <c r="Q89" s="98">
        <f t="shared" si="19"/>
        <v>0</v>
      </c>
      <c r="R89" s="8"/>
      <c r="S89" s="8"/>
      <c r="T89" s="8"/>
    </row>
    <row r="90" spans="1:20" ht="22.5" outlineLevel="3" x14ac:dyDescent="0.2">
      <c r="A90" s="10"/>
      <c r="B90" s="91"/>
      <c r="C90" s="92">
        <v>55</v>
      </c>
      <c r="D90" s="93" t="s">
        <v>69</v>
      </c>
      <c r="E90" s="94" t="s">
        <v>189</v>
      </c>
      <c r="F90" s="95" t="s">
        <v>190</v>
      </c>
      <c r="G90" s="93" t="s">
        <v>72</v>
      </c>
      <c r="H90" s="96">
        <v>57</v>
      </c>
      <c r="I90" s="97">
        <v>0</v>
      </c>
      <c r="J90" s="98">
        <f t="shared" si="15"/>
        <v>0</v>
      </c>
      <c r="K90" s="96">
        <v>7.5799999999999999E-3</v>
      </c>
      <c r="L90" s="96">
        <f t="shared" si="16"/>
        <v>0.43206</v>
      </c>
      <c r="M90" s="96"/>
      <c r="N90" s="96">
        <f t="shared" si="17"/>
        <v>0</v>
      </c>
      <c r="O90" s="98">
        <v>21</v>
      </c>
      <c r="P90" s="98">
        <f t="shared" si="18"/>
        <v>0</v>
      </c>
      <c r="Q90" s="98">
        <f t="shared" si="19"/>
        <v>0</v>
      </c>
      <c r="R90" s="8"/>
      <c r="S90" s="8"/>
      <c r="T90" s="8"/>
    </row>
    <row r="91" spans="1:20" ht="11.25" outlineLevel="3" x14ac:dyDescent="0.2">
      <c r="A91" s="10"/>
      <c r="B91" s="91"/>
      <c r="C91" s="92">
        <v>56</v>
      </c>
      <c r="D91" s="93" t="s">
        <v>69</v>
      </c>
      <c r="E91" s="94" t="s">
        <v>191</v>
      </c>
      <c r="F91" s="95" t="s">
        <v>192</v>
      </c>
      <c r="G91" s="93" t="s">
        <v>72</v>
      </c>
      <c r="H91" s="96">
        <v>57</v>
      </c>
      <c r="I91" s="97">
        <v>0</v>
      </c>
      <c r="J91" s="98">
        <f t="shared" si="15"/>
        <v>0</v>
      </c>
      <c r="K91" s="96"/>
      <c r="L91" s="96">
        <f t="shared" si="16"/>
        <v>0</v>
      </c>
      <c r="M91" s="96"/>
      <c r="N91" s="96">
        <f t="shared" si="17"/>
        <v>0</v>
      </c>
      <c r="O91" s="98">
        <v>21</v>
      </c>
      <c r="P91" s="98">
        <f t="shared" si="18"/>
        <v>0</v>
      </c>
      <c r="Q91" s="98">
        <f t="shared" si="19"/>
        <v>0</v>
      </c>
      <c r="R91" s="8"/>
      <c r="S91" s="8"/>
      <c r="T91" s="8"/>
    </row>
    <row r="92" spans="1:20" ht="11.25" outlineLevel="3" x14ac:dyDescent="0.2">
      <c r="A92" s="10"/>
      <c r="B92" s="91"/>
      <c r="C92" s="92">
        <v>57</v>
      </c>
      <c r="D92" s="93" t="s">
        <v>69</v>
      </c>
      <c r="E92" s="94" t="s">
        <v>193</v>
      </c>
      <c r="F92" s="95" t="s">
        <v>194</v>
      </c>
      <c r="G92" s="93" t="s">
        <v>72</v>
      </c>
      <c r="H92" s="96">
        <v>57</v>
      </c>
      <c r="I92" s="97">
        <v>0</v>
      </c>
      <c r="J92" s="98">
        <f t="shared" si="15"/>
        <v>0</v>
      </c>
      <c r="K92" s="96">
        <v>2.9999999999999997E-4</v>
      </c>
      <c r="L92" s="96">
        <f t="shared" si="16"/>
        <v>1.7099999999999997E-2</v>
      </c>
      <c r="M92" s="96"/>
      <c r="N92" s="96">
        <f t="shared" si="17"/>
        <v>0</v>
      </c>
      <c r="O92" s="98">
        <v>21</v>
      </c>
      <c r="P92" s="98">
        <f t="shared" si="18"/>
        <v>0</v>
      </c>
      <c r="Q92" s="98">
        <f t="shared" si="19"/>
        <v>0</v>
      </c>
      <c r="R92" s="8"/>
      <c r="S92" s="8"/>
      <c r="T92" s="8"/>
    </row>
    <row r="93" spans="1:20" ht="11.25" outlineLevel="3" x14ac:dyDescent="0.2">
      <c r="A93" s="10"/>
      <c r="B93" s="91"/>
      <c r="C93" s="92">
        <v>58</v>
      </c>
      <c r="D93" s="93" t="s">
        <v>159</v>
      </c>
      <c r="E93" s="94" t="s">
        <v>195</v>
      </c>
      <c r="F93" s="95" t="s">
        <v>196</v>
      </c>
      <c r="G93" s="93" t="s">
        <v>72</v>
      </c>
      <c r="H93" s="96">
        <v>62.26</v>
      </c>
      <c r="I93" s="97">
        <v>0</v>
      </c>
      <c r="J93" s="98">
        <f t="shared" si="15"/>
        <v>0</v>
      </c>
      <c r="K93" s="96">
        <v>2E-3</v>
      </c>
      <c r="L93" s="96">
        <f t="shared" si="16"/>
        <v>0.12451999999999999</v>
      </c>
      <c r="M93" s="96"/>
      <c r="N93" s="96">
        <f t="shared" si="17"/>
        <v>0</v>
      </c>
      <c r="O93" s="98">
        <v>21</v>
      </c>
      <c r="P93" s="98">
        <f t="shared" si="18"/>
        <v>0</v>
      </c>
      <c r="Q93" s="98">
        <f t="shared" si="19"/>
        <v>0</v>
      </c>
      <c r="R93" s="8"/>
      <c r="S93" s="8"/>
      <c r="T93" s="8"/>
    </row>
    <row r="94" spans="1:20" ht="11.25" outlineLevel="3" x14ac:dyDescent="0.2">
      <c r="A94" s="10"/>
      <c r="B94" s="91"/>
      <c r="C94" s="92">
        <v>59</v>
      </c>
      <c r="D94" s="93" t="s">
        <v>69</v>
      </c>
      <c r="E94" s="94" t="s">
        <v>197</v>
      </c>
      <c r="F94" s="95" t="s">
        <v>198</v>
      </c>
      <c r="G94" s="93" t="s">
        <v>103</v>
      </c>
      <c r="H94" s="96">
        <v>39</v>
      </c>
      <c r="I94" s="97">
        <v>0</v>
      </c>
      <c r="J94" s="98">
        <f t="shared" si="15"/>
        <v>0</v>
      </c>
      <c r="K94" s="96">
        <v>1.0000000000000001E-5</v>
      </c>
      <c r="L94" s="96">
        <f t="shared" si="16"/>
        <v>3.9000000000000005E-4</v>
      </c>
      <c r="M94" s="96"/>
      <c r="N94" s="96">
        <f t="shared" si="17"/>
        <v>0</v>
      </c>
      <c r="O94" s="98">
        <v>21</v>
      </c>
      <c r="P94" s="98">
        <f t="shared" si="18"/>
        <v>0</v>
      </c>
      <c r="Q94" s="98">
        <f t="shared" si="19"/>
        <v>0</v>
      </c>
      <c r="R94" s="8"/>
      <c r="S94" s="8"/>
      <c r="T94" s="8"/>
    </row>
    <row r="95" spans="1:20" ht="11.25" outlineLevel="3" x14ac:dyDescent="0.2">
      <c r="A95" s="10"/>
      <c r="B95" s="91"/>
      <c r="C95" s="92">
        <v>60</v>
      </c>
      <c r="D95" s="93" t="s">
        <v>159</v>
      </c>
      <c r="E95" s="94" t="s">
        <v>199</v>
      </c>
      <c r="F95" s="95" t="s">
        <v>200</v>
      </c>
      <c r="G95" s="93" t="s">
        <v>103</v>
      </c>
      <c r="H95" s="96">
        <v>40</v>
      </c>
      <c r="I95" s="97">
        <v>0</v>
      </c>
      <c r="J95" s="98">
        <f t="shared" si="15"/>
        <v>0</v>
      </c>
      <c r="K95" s="96">
        <v>2.2000000000000001E-4</v>
      </c>
      <c r="L95" s="96">
        <f t="shared" si="16"/>
        <v>8.8000000000000005E-3</v>
      </c>
      <c r="M95" s="96"/>
      <c r="N95" s="96">
        <f t="shared" si="17"/>
        <v>0</v>
      </c>
      <c r="O95" s="98">
        <v>21</v>
      </c>
      <c r="P95" s="98">
        <f t="shared" si="18"/>
        <v>0</v>
      </c>
      <c r="Q95" s="98">
        <f t="shared" si="19"/>
        <v>0</v>
      </c>
      <c r="R95" s="8"/>
      <c r="S95" s="8"/>
      <c r="T95" s="8"/>
    </row>
    <row r="96" spans="1:20" ht="11.25" outlineLevel="3" x14ac:dyDescent="0.2">
      <c r="A96" s="10"/>
      <c r="B96" s="91"/>
      <c r="C96" s="92">
        <v>61</v>
      </c>
      <c r="D96" s="93" t="s">
        <v>69</v>
      </c>
      <c r="E96" s="94" t="s">
        <v>201</v>
      </c>
      <c r="F96" s="95" t="s">
        <v>202</v>
      </c>
      <c r="G96" s="93" t="s">
        <v>170</v>
      </c>
      <c r="H96" s="96">
        <v>3.32</v>
      </c>
      <c r="I96" s="97">
        <v>0</v>
      </c>
      <c r="J96" s="98">
        <f t="shared" si="15"/>
        <v>0</v>
      </c>
      <c r="K96" s="96"/>
      <c r="L96" s="96">
        <f t="shared" si="16"/>
        <v>0</v>
      </c>
      <c r="M96" s="96"/>
      <c r="N96" s="96">
        <f t="shared" si="17"/>
        <v>0</v>
      </c>
      <c r="O96" s="98">
        <v>21</v>
      </c>
      <c r="P96" s="98">
        <f t="shared" si="18"/>
        <v>0</v>
      </c>
      <c r="Q96" s="98">
        <f t="shared" si="19"/>
        <v>0</v>
      </c>
      <c r="R96" s="8"/>
      <c r="S96" s="8"/>
      <c r="T96" s="8"/>
    </row>
    <row r="97" spans="1:20" outlineLevel="3" x14ac:dyDescent="0.15">
      <c r="B97" s="6"/>
      <c r="C97" s="6"/>
      <c r="D97" s="6"/>
      <c r="E97" s="6"/>
      <c r="F97" s="6"/>
      <c r="G97" s="6"/>
      <c r="H97" s="6"/>
      <c r="I97" s="8"/>
      <c r="J97" s="8"/>
      <c r="K97" s="6"/>
      <c r="L97" s="6"/>
      <c r="M97" s="6"/>
      <c r="N97" s="6"/>
      <c r="O97" s="6"/>
      <c r="P97" s="8"/>
      <c r="Q97" s="8"/>
    </row>
    <row r="98" spans="1:20" ht="11.25" outlineLevel="2" x14ac:dyDescent="0.2">
      <c r="A98" s="61" t="s">
        <v>56</v>
      </c>
      <c r="B98" s="84">
        <v>3</v>
      </c>
      <c r="C98" s="85"/>
      <c r="D98" s="86" t="s">
        <v>68</v>
      </c>
      <c r="E98" s="86"/>
      <c r="F98" s="87" t="s">
        <v>57</v>
      </c>
      <c r="G98" s="86"/>
      <c r="H98" s="88"/>
      <c r="I98" s="89"/>
      <c r="J98" s="63">
        <f>SUBTOTAL(9,J99:J104)</f>
        <v>0</v>
      </c>
      <c r="K98" s="88"/>
      <c r="L98" s="64">
        <f>SUBTOTAL(9,L99:L104)</f>
        <v>6.0200000000000004E-2</v>
      </c>
      <c r="M98" s="88"/>
      <c r="N98" s="64">
        <f>SUBTOTAL(9,N99:N104)</f>
        <v>0</v>
      </c>
      <c r="O98" s="90"/>
      <c r="P98" s="63">
        <f>SUBTOTAL(9,P99:P104)</f>
        <v>0</v>
      </c>
      <c r="Q98" s="63">
        <f>SUBTOTAL(9,Q99:Q104)</f>
        <v>0</v>
      </c>
      <c r="R98" s="6"/>
      <c r="S98" s="8"/>
      <c r="T98" s="8"/>
    </row>
    <row r="99" spans="1:20" ht="11.25" outlineLevel="3" x14ac:dyDescent="0.2">
      <c r="A99" s="10"/>
      <c r="B99" s="91"/>
      <c r="C99" s="92">
        <v>62</v>
      </c>
      <c r="D99" s="93" t="s">
        <v>69</v>
      </c>
      <c r="E99" s="94" t="s">
        <v>203</v>
      </c>
      <c r="F99" s="95" t="s">
        <v>204</v>
      </c>
      <c r="G99" s="93" t="s">
        <v>72</v>
      </c>
      <c r="H99" s="96">
        <v>7</v>
      </c>
      <c r="I99" s="97">
        <v>0</v>
      </c>
      <c r="J99" s="98">
        <f>H99*I99</f>
        <v>0</v>
      </c>
      <c r="K99" s="96">
        <v>2.9999999999999997E-4</v>
      </c>
      <c r="L99" s="96">
        <f>H99*K99</f>
        <v>2.0999999999999999E-3</v>
      </c>
      <c r="M99" s="96"/>
      <c r="N99" s="96">
        <f>H99*M99</f>
        <v>0</v>
      </c>
      <c r="O99" s="98">
        <v>21</v>
      </c>
      <c r="P99" s="98">
        <f>J99*(O99/100)</f>
        <v>0</v>
      </c>
      <c r="Q99" s="98">
        <f>J99+P99</f>
        <v>0</v>
      </c>
      <c r="R99" s="8"/>
      <c r="S99" s="8"/>
      <c r="T99" s="8"/>
    </row>
    <row r="100" spans="1:20" ht="11.25" outlineLevel="3" x14ac:dyDescent="0.2">
      <c r="A100" s="10"/>
      <c r="B100" s="91"/>
      <c r="C100" s="92">
        <v>63</v>
      </c>
      <c r="D100" s="93" t="s">
        <v>69</v>
      </c>
      <c r="E100" s="94" t="s">
        <v>205</v>
      </c>
      <c r="F100" s="95" t="s">
        <v>206</v>
      </c>
      <c r="G100" s="93" t="s">
        <v>72</v>
      </c>
      <c r="H100" s="96">
        <v>3.5</v>
      </c>
      <c r="I100" s="97">
        <v>0</v>
      </c>
      <c r="J100" s="98">
        <f>H100*I100</f>
        <v>0</v>
      </c>
      <c r="K100" s="96">
        <v>1.5E-3</v>
      </c>
      <c r="L100" s="96">
        <f>H100*K100</f>
        <v>5.2500000000000003E-3</v>
      </c>
      <c r="M100" s="96"/>
      <c r="N100" s="96">
        <f>H100*M100</f>
        <v>0</v>
      </c>
      <c r="O100" s="98">
        <v>21</v>
      </c>
      <c r="P100" s="98">
        <f>J100*(O100/100)</f>
        <v>0</v>
      </c>
      <c r="Q100" s="98">
        <f>J100+P100</f>
        <v>0</v>
      </c>
      <c r="R100" s="8"/>
      <c r="S100" s="8"/>
      <c r="T100" s="8"/>
    </row>
    <row r="101" spans="1:20" ht="11.25" outlineLevel="3" x14ac:dyDescent="0.2">
      <c r="A101" s="10"/>
      <c r="B101" s="91"/>
      <c r="C101" s="92">
        <v>64</v>
      </c>
      <c r="D101" s="93" t="s">
        <v>69</v>
      </c>
      <c r="E101" s="94" t="s">
        <v>207</v>
      </c>
      <c r="F101" s="95" t="s">
        <v>208</v>
      </c>
      <c r="G101" s="93" t="s">
        <v>72</v>
      </c>
      <c r="H101" s="96">
        <v>3.5</v>
      </c>
      <c r="I101" s="97">
        <v>0</v>
      </c>
      <c r="J101" s="98">
        <f>H101*I101</f>
        <v>0</v>
      </c>
      <c r="K101" s="96">
        <v>4.8999999999999998E-3</v>
      </c>
      <c r="L101" s="96">
        <f>H101*K101</f>
        <v>1.7149999999999999E-2</v>
      </c>
      <c r="M101" s="96"/>
      <c r="N101" s="96">
        <f>H101*M101</f>
        <v>0</v>
      </c>
      <c r="O101" s="98">
        <v>21</v>
      </c>
      <c r="P101" s="98">
        <f>J101*(O101/100)</f>
        <v>0</v>
      </c>
      <c r="Q101" s="98">
        <f>J101+P101</f>
        <v>0</v>
      </c>
      <c r="R101" s="8"/>
      <c r="S101" s="8"/>
      <c r="T101" s="8"/>
    </row>
    <row r="102" spans="1:20" ht="11.25" outlineLevel="3" x14ac:dyDescent="0.2">
      <c r="A102" s="10"/>
      <c r="B102" s="91"/>
      <c r="C102" s="92">
        <v>65</v>
      </c>
      <c r="D102" s="93" t="s">
        <v>159</v>
      </c>
      <c r="E102" s="94" t="s">
        <v>209</v>
      </c>
      <c r="F102" s="95" t="s">
        <v>210</v>
      </c>
      <c r="G102" s="93" t="s">
        <v>72</v>
      </c>
      <c r="H102" s="96">
        <v>3.5</v>
      </c>
      <c r="I102" s="97">
        <v>0</v>
      </c>
      <c r="J102" s="98">
        <f>H102*I102</f>
        <v>0</v>
      </c>
      <c r="K102" s="96">
        <v>1.0200000000000001E-2</v>
      </c>
      <c r="L102" s="96">
        <f>H102*K102</f>
        <v>3.5700000000000003E-2</v>
      </c>
      <c r="M102" s="96"/>
      <c r="N102" s="96">
        <f>H102*M102</f>
        <v>0</v>
      </c>
      <c r="O102" s="98">
        <v>21</v>
      </c>
      <c r="P102" s="98">
        <f>J102*(O102/100)</f>
        <v>0</v>
      </c>
      <c r="Q102" s="98">
        <f>J102+P102</f>
        <v>0</v>
      </c>
      <c r="R102" s="8"/>
      <c r="S102" s="8"/>
      <c r="T102" s="8"/>
    </row>
    <row r="103" spans="1:20" ht="11.25" outlineLevel="3" x14ac:dyDescent="0.2">
      <c r="A103" s="10"/>
      <c r="B103" s="91"/>
      <c r="C103" s="92">
        <v>66</v>
      </c>
      <c r="D103" s="93" t="s">
        <v>69</v>
      </c>
      <c r="E103" s="94" t="s">
        <v>211</v>
      </c>
      <c r="F103" s="95" t="s">
        <v>212</v>
      </c>
      <c r="G103" s="93" t="s">
        <v>170</v>
      </c>
      <c r="H103" s="96">
        <v>3.37</v>
      </c>
      <c r="I103" s="97">
        <v>0</v>
      </c>
      <c r="J103" s="98">
        <f>H103*I103</f>
        <v>0</v>
      </c>
      <c r="K103" s="96"/>
      <c r="L103" s="96">
        <f>H103*K103</f>
        <v>0</v>
      </c>
      <c r="M103" s="96"/>
      <c r="N103" s="96">
        <f>H103*M103</f>
        <v>0</v>
      </c>
      <c r="O103" s="98">
        <v>21</v>
      </c>
      <c r="P103" s="98">
        <f>J103*(O103/100)</f>
        <v>0</v>
      </c>
      <c r="Q103" s="98">
        <f>J103+P103</f>
        <v>0</v>
      </c>
      <c r="R103" s="8"/>
      <c r="S103" s="8"/>
      <c r="T103" s="8"/>
    </row>
    <row r="104" spans="1:20" outlineLevel="3" x14ac:dyDescent="0.15">
      <c r="B104" s="6"/>
      <c r="C104" s="6"/>
      <c r="D104" s="6"/>
      <c r="E104" s="6"/>
      <c r="F104" s="6"/>
      <c r="G104" s="6"/>
      <c r="H104" s="6"/>
      <c r="I104" s="8"/>
      <c r="J104" s="8"/>
      <c r="K104" s="6"/>
      <c r="L104" s="6"/>
      <c r="M104" s="6"/>
      <c r="N104" s="6"/>
      <c r="O104" s="6"/>
      <c r="P104" s="8"/>
      <c r="Q104" s="8"/>
    </row>
    <row r="105" spans="1:20" ht="11.25" outlineLevel="2" x14ac:dyDescent="0.2">
      <c r="A105" s="61" t="s">
        <v>58</v>
      </c>
      <c r="B105" s="84">
        <v>3</v>
      </c>
      <c r="C105" s="85"/>
      <c r="D105" s="86" t="s">
        <v>68</v>
      </c>
      <c r="E105" s="86"/>
      <c r="F105" s="87" t="s">
        <v>42</v>
      </c>
      <c r="G105" s="86"/>
      <c r="H105" s="88"/>
      <c r="I105" s="89"/>
      <c r="J105" s="63">
        <f>SUBTOTAL(9,J106:J112)</f>
        <v>0</v>
      </c>
      <c r="K105" s="88"/>
      <c r="L105" s="64">
        <f>SUBTOTAL(9,L106:L112)</f>
        <v>7.9737609999999987E-2</v>
      </c>
      <c r="M105" s="88"/>
      <c r="N105" s="64">
        <f>SUBTOTAL(9,N106:N112)</f>
        <v>0</v>
      </c>
      <c r="O105" s="90"/>
      <c r="P105" s="63">
        <f>SUBTOTAL(9,P106:P112)</f>
        <v>0</v>
      </c>
      <c r="Q105" s="63">
        <f>SUBTOTAL(9,Q106:Q112)</f>
        <v>0</v>
      </c>
      <c r="R105" s="6"/>
      <c r="S105" s="8"/>
      <c r="T105" s="8"/>
    </row>
    <row r="106" spans="1:20" ht="11.25" outlineLevel="3" x14ac:dyDescent="0.2">
      <c r="A106" s="10"/>
      <c r="B106" s="91"/>
      <c r="C106" s="92">
        <v>67</v>
      </c>
      <c r="D106" s="93" t="s">
        <v>69</v>
      </c>
      <c r="E106" s="94" t="s">
        <v>213</v>
      </c>
      <c r="F106" s="95" t="s">
        <v>214</v>
      </c>
      <c r="G106" s="93" t="s">
        <v>72</v>
      </c>
      <c r="H106" s="96">
        <v>165.983</v>
      </c>
      <c r="I106" s="97">
        <v>0</v>
      </c>
      <c r="J106" s="98">
        <f t="shared" ref="J106:J111" si="20">H106*I106</f>
        <v>0</v>
      </c>
      <c r="K106" s="96"/>
      <c r="L106" s="96">
        <f t="shared" ref="L106:L111" si="21">H106*K106</f>
        <v>0</v>
      </c>
      <c r="M106" s="96"/>
      <c r="N106" s="96">
        <f t="shared" ref="N106:N111" si="22">H106*M106</f>
        <v>0</v>
      </c>
      <c r="O106" s="98">
        <v>21</v>
      </c>
      <c r="P106" s="98">
        <f t="shared" ref="P106:P111" si="23">J106*(O106/100)</f>
        <v>0</v>
      </c>
      <c r="Q106" s="98">
        <f t="shared" ref="Q106:Q111" si="24">J106+P106</f>
        <v>0</v>
      </c>
      <c r="R106" s="8"/>
      <c r="S106" s="8"/>
      <c r="T106" s="8"/>
    </row>
    <row r="107" spans="1:20" ht="11.25" outlineLevel="3" x14ac:dyDescent="0.2">
      <c r="A107" s="10"/>
      <c r="B107" s="91"/>
      <c r="C107" s="92">
        <v>68</v>
      </c>
      <c r="D107" s="93" t="s">
        <v>69</v>
      </c>
      <c r="E107" s="94" t="s">
        <v>215</v>
      </c>
      <c r="F107" s="95" t="s">
        <v>216</v>
      </c>
      <c r="G107" s="93" t="s">
        <v>72</v>
      </c>
      <c r="H107" s="96">
        <v>168.78299999999999</v>
      </c>
      <c r="I107" s="97">
        <v>0</v>
      </c>
      <c r="J107" s="98">
        <f t="shared" si="20"/>
        <v>0</v>
      </c>
      <c r="K107" s="96">
        <v>2.0000000000000001E-4</v>
      </c>
      <c r="L107" s="96">
        <f t="shared" si="21"/>
        <v>3.3756599999999998E-2</v>
      </c>
      <c r="M107" s="96"/>
      <c r="N107" s="96">
        <f t="shared" si="22"/>
        <v>0</v>
      </c>
      <c r="O107" s="98">
        <v>21</v>
      </c>
      <c r="P107" s="98">
        <f t="shared" si="23"/>
        <v>0</v>
      </c>
      <c r="Q107" s="98">
        <f t="shared" si="24"/>
        <v>0</v>
      </c>
      <c r="R107" s="8"/>
      <c r="S107" s="8"/>
      <c r="T107" s="8"/>
    </row>
    <row r="108" spans="1:20" ht="11.25" outlineLevel="3" x14ac:dyDescent="0.2">
      <c r="A108" s="10"/>
      <c r="B108" s="91"/>
      <c r="C108" s="92">
        <v>69</v>
      </c>
      <c r="D108" s="93" t="s">
        <v>69</v>
      </c>
      <c r="E108" s="94" t="s">
        <v>217</v>
      </c>
      <c r="F108" s="95" t="s">
        <v>218</v>
      </c>
      <c r="G108" s="93" t="s">
        <v>72</v>
      </c>
      <c r="H108" s="96">
        <v>168.78299999999999</v>
      </c>
      <c r="I108" s="97">
        <v>0</v>
      </c>
      <c r="J108" s="98">
        <f t="shared" si="20"/>
        <v>0</v>
      </c>
      <c r="K108" s="96">
        <v>2.5999999999999998E-4</v>
      </c>
      <c r="L108" s="96">
        <f t="shared" si="21"/>
        <v>4.3883579999999991E-2</v>
      </c>
      <c r="M108" s="96"/>
      <c r="N108" s="96">
        <f t="shared" si="22"/>
        <v>0</v>
      </c>
      <c r="O108" s="98">
        <v>21</v>
      </c>
      <c r="P108" s="98">
        <f t="shared" si="23"/>
        <v>0</v>
      </c>
      <c r="Q108" s="98">
        <f t="shared" si="24"/>
        <v>0</v>
      </c>
      <c r="R108" s="8"/>
      <c r="S108" s="8"/>
      <c r="T108" s="8"/>
    </row>
    <row r="109" spans="1:20" ht="22.5" outlineLevel="3" x14ac:dyDescent="0.2">
      <c r="A109" s="10"/>
      <c r="B109" s="91"/>
      <c r="C109" s="92">
        <v>70</v>
      </c>
      <c r="D109" s="93" t="s">
        <v>69</v>
      </c>
      <c r="E109" s="94" t="s">
        <v>219</v>
      </c>
      <c r="F109" s="95" t="s">
        <v>220</v>
      </c>
      <c r="G109" s="93" t="s">
        <v>72</v>
      </c>
      <c r="H109" s="96">
        <v>104.8715</v>
      </c>
      <c r="I109" s="97">
        <v>0</v>
      </c>
      <c r="J109" s="98">
        <f t="shared" si="20"/>
        <v>0</v>
      </c>
      <c r="K109" s="96">
        <v>2.0000000000000002E-5</v>
      </c>
      <c r="L109" s="96">
        <f t="shared" si="21"/>
        <v>2.09743E-3</v>
      </c>
      <c r="M109" s="96"/>
      <c r="N109" s="96">
        <f t="shared" si="22"/>
        <v>0</v>
      </c>
      <c r="O109" s="98">
        <v>21</v>
      </c>
      <c r="P109" s="98">
        <f t="shared" si="23"/>
        <v>0</v>
      </c>
      <c r="Q109" s="98">
        <f t="shared" si="24"/>
        <v>0</v>
      </c>
      <c r="R109" s="8"/>
      <c r="S109" s="8"/>
      <c r="T109" s="8"/>
    </row>
    <row r="110" spans="1:20" ht="11.25" outlineLevel="3" x14ac:dyDescent="0.2">
      <c r="A110" s="10"/>
      <c r="B110" s="91"/>
      <c r="C110" s="92">
        <v>71</v>
      </c>
      <c r="D110" s="93" t="s">
        <v>69</v>
      </c>
      <c r="E110" s="94" t="s">
        <v>221</v>
      </c>
      <c r="F110" s="95" t="s">
        <v>222</v>
      </c>
      <c r="G110" s="93" t="s">
        <v>103</v>
      </c>
      <c r="H110" s="96">
        <v>53.25</v>
      </c>
      <c r="I110" s="97">
        <v>0</v>
      </c>
      <c r="J110" s="98">
        <f t="shared" si="20"/>
        <v>0</v>
      </c>
      <c r="K110" s="96"/>
      <c r="L110" s="96">
        <f t="shared" si="21"/>
        <v>0</v>
      </c>
      <c r="M110" s="96"/>
      <c r="N110" s="96">
        <f t="shared" si="22"/>
        <v>0</v>
      </c>
      <c r="O110" s="98">
        <v>21</v>
      </c>
      <c r="P110" s="98">
        <f t="shared" si="23"/>
        <v>0</v>
      </c>
      <c r="Q110" s="98">
        <f t="shared" si="24"/>
        <v>0</v>
      </c>
      <c r="R110" s="8"/>
      <c r="S110" s="8"/>
      <c r="T110" s="8"/>
    </row>
    <row r="111" spans="1:20" ht="11.25" outlineLevel="3" x14ac:dyDescent="0.2">
      <c r="A111" s="10"/>
      <c r="B111" s="91"/>
      <c r="C111" s="92">
        <v>72</v>
      </c>
      <c r="D111" s="93" t="s">
        <v>69</v>
      </c>
      <c r="E111" s="94" t="s">
        <v>223</v>
      </c>
      <c r="F111" s="95" t="s">
        <v>224</v>
      </c>
      <c r="G111" s="93" t="s">
        <v>72</v>
      </c>
      <c r="H111" s="96">
        <v>56.657499999999999</v>
      </c>
      <c r="I111" s="97">
        <v>0</v>
      </c>
      <c r="J111" s="98">
        <f t="shared" si="20"/>
        <v>0</v>
      </c>
      <c r="K111" s="96"/>
      <c r="L111" s="96">
        <f t="shared" si="21"/>
        <v>0</v>
      </c>
      <c r="M111" s="96"/>
      <c r="N111" s="96">
        <f t="shared" si="22"/>
        <v>0</v>
      </c>
      <c r="O111" s="98">
        <v>21</v>
      </c>
      <c r="P111" s="98">
        <f t="shared" si="23"/>
        <v>0</v>
      </c>
      <c r="Q111" s="98">
        <f t="shared" si="24"/>
        <v>0</v>
      </c>
      <c r="R111" s="8"/>
      <c r="S111" s="8"/>
      <c r="T111" s="8"/>
    </row>
    <row r="112" spans="1:20" outlineLevel="3" x14ac:dyDescent="0.15">
      <c r="B112" s="6"/>
      <c r="C112" s="6"/>
      <c r="D112" s="6"/>
      <c r="E112" s="6"/>
      <c r="F112" s="6"/>
      <c r="G112" s="6"/>
      <c r="H112" s="6"/>
      <c r="I112" s="8"/>
      <c r="J112" s="8"/>
      <c r="K112" s="6"/>
      <c r="L112" s="6"/>
      <c r="M112" s="6"/>
      <c r="N112" s="6"/>
      <c r="O112" s="6"/>
      <c r="P112" s="8"/>
      <c r="Q112" s="8"/>
    </row>
    <row r="113" spans="1:20" ht="11.25" outlineLevel="2" x14ac:dyDescent="0.2">
      <c r="A113" s="61" t="s">
        <v>59</v>
      </c>
      <c r="B113" s="84">
        <v>3</v>
      </c>
      <c r="C113" s="85"/>
      <c r="D113" s="86" t="s">
        <v>68</v>
      </c>
      <c r="E113" s="86"/>
      <c r="F113" s="87" t="s">
        <v>60</v>
      </c>
      <c r="G113" s="86"/>
      <c r="H113" s="88"/>
      <c r="I113" s="89"/>
      <c r="J113" s="63">
        <f>SUBTOTAL(9,J114:J155)</f>
        <v>0</v>
      </c>
      <c r="K113" s="88"/>
      <c r="L113" s="64">
        <f>SUBTOTAL(9,L114:L155)</f>
        <v>0</v>
      </c>
      <c r="M113" s="88"/>
      <c r="N113" s="64">
        <f>SUBTOTAL(9,N114:N155)</f>
        <v>0</v>
      </c>
      <c r="O113" s="90"/>
      <c r="P113" s="63">
        <f>SUBTOTAL(9,P114:P155)</f>
        <v>0</v>
      </c>
      <c r="Q113" s="63">
        <f>SUBTOTAL(9,Q114:Q155)</f>
        <v>0</v>
      </c>
      <c r="R113" s="6"/>
      <c r="S113" s="8"/>
      <c r="T113" s="8"/>
    </row>
    <row r="114" spans="1:20" ht="11.25" outlineLevel="3" x14ac:dyDescent="0.2">
      <c r="A114" s="10"/>
      <c r="B114" s="91"/>
      <c r="C114" s="92">
        <v>73</v>
      </c>
      <c r="D114" s="93" t="s">
        <v>225</v>
      </c>
      <c r="E114" s="94" t="s">
        <v>226</v>
      </c>
      <c r="F114" s="95" t="s">
        <v>227</v>
      </c>
      <c r="G114" s="93" t="s">
        <v>98</v>
      </c>
      <c r="H114" s="96">
        <v>10</v>
      </c>
      <c r="I114" s="97">
        <v>0</v>
      </c>
      <c r="J114" s="98">
        <f t="shared" ref="J114:J154" si="25">H114*I114</f>
        <v>0</v>
      </c>
      <c r="K114" s="96"/>
      <c r="L114" s="96">
        <f t="shared" ref="L114:L154" si="26">H114*K114</f>
        <v>0</v>
      </c>
      <c r="M114" s="96"/>
      <c r="N114" s="96">
        <f t="shared" ref="N114:N154" si="27">H114*M114</f>
        <v>0</v>
      </c>
      <c r="O114" s="98">
        <v>21</v>
      </c>
      <c r="P114" s="98">
        <f t="shared" ref="P114:P154" si="28">J114*(O114/100)</f>
        <v>0</v>
      </c>
      <c r="Q114" s="98">
        <f t="shared" ref="Q114:Q154" si="29">J114+P114</f>
        <v>0</v>
      </c>
      <c r="R114" s="8"/>
      <c r="S114" s="8"/>
      <c r="T114" s="8"/>
    </row>
    <row r="115" spans="1:20" ht="11.25" outlineLevel="3" x14ac:dyDescent="0.2">
      <c r="A115" s="10"/>
      <c r="B115" s="91"/>
      <c r="C115" s="92">
        <v>74</v>
      </c>
      <c r="D115" s="93" t="s">
        <v>225</v>
      </c>
      <c r="E115" s="94" t="s">
        <v>228</v>
      </c>
      <c r="F115" s="95" t="s">
        <v>229</v>
      </c>
      <c r="G115" s="93" t="s">
        <v>103</v>
      </c>
      <c r="H115" s="96">
        <v>100</v>
      </c>
      <c r="I115" s="97">
        <v>0</v>
      </c>
      <c r="J115" s="98">
        <f t="shared" si="25"/>
        <v>0</v>
      </c>
      <c r="K115" s="96"/>
      <c r="L115" s="96">
        <f t="shared" si="26"/>
        <v>0</v>
      </c>
      <c r="M115" s="96"/>
      <c r="N115" s="96">
        <f t="shared" si="27"/>
        <v>0</v>
      </c>
      <c r="O115" s="98">
        <v>21</v>
      </c>
      <c r="P115" s="98">
        <f t="shared" si="28"/>
        <v>0</v>
      </c>
      <c r="Q115" s="98">
        <f t="shared" si="29"/>
        <v>0</v>
      </c>
      <c r="R115" s="8"/>
      <c r="S115" s="8"/>
      <c r="T115" s="8"/>
    </row>
    <row r="116" spans="1:20" ht="11.25" outlineLevel="3" x14ac:dyDescent="0.2">
      <c r="A116" s="10"/>
      <c r="B116" s="91"/>
      <c r="C116" s="92">
        <v>75</v>
      </c>
      <c r="D116" s="93" t="s">
        <v>225</v>
      </c>
      <c r="E116" s="94" t="s">
        <v>230</v>
      </c>
      <c r="F116" s="95" t="s">
        <v>231</v>
      </c>
      <c r="G116" s="93" t="s">
        <v>103</v>
      </c>
      <c r="H116" s="96">
        <v>20</v>
      </c>
      <c r="I116" s="97">
        <v>0</v>
      </c>
      <c r="J116" s="98">
        <f t="shared" si="25"/>
        <v>0</v>
      </c>
      <c r="K116" s="96"/>
      <c r="L116" s="96">
        <f t="shared" si="26"/>
        <v>0</v>
      </c>
      <c r="M116" s="96"/>
      <c r="N116" s="96">
        <f t="shared" si="27"/>
        <v>0</v>
      </c>
      <c r="O116" s="98">
        <v>21</v>
      </c>
      <c r="P116" s="98">
        <f t="shared" si="28"/>
        <v>0</v>
      </c>
      <c r="Q116" s="98">
        <f t="shared" si="29"/>
        <v>0</v>
      </c>
      <c r="R116" s="8"/>
      <c r="S116" s="8"/>
      <c r="T116" s="8"/>
    </row>
    <row r="117" spans="1:20" ht="11.25" outlineLevel="3" x14ac:dyDescent="0.2">
      <c r="A117" s="10"/>
      <c r="B117" s="91"/>
      <c r="C117" s="92">
        <v>76</v>
      </c>
      <c r="D117" s="93" t="s">
        <v>225</v>
      </c>
      <c r="E117" s="94" t="s">
        <v>232</v>
      </c>
      <c r="F117" s="95" t="s">
        <v>233</v>
      </c>
      <c r="G117" s="93" t="s">
        <v>103</v>
      </c>
      <c r="H117" s="96">
        <v>30</v>
      </c>
      <c r="I117" s="97">
        <v>0</v>
      </c>
      <c r="J117" s="98">
        <f t="shared" si="25"/>
        <v>0</v>
      </c>
      <c r="K117" s="96"/>
      <c r="L117" s="96">
        <f t="shared" si="26"/>
        <v>0</v>
      </c>
      <c r="M117" s="96"/>
      <c r="N117" s="96">
        <f t="shared" si="27"/>
        <v>0</v>
      </c>
      <c r="O117" s="98">
        <v>21</v>
      </c>
      <c r="P117" s="98">
        <f t="shared" si="28"/>
        <v>0</v>
      </c>
      <c r="Q117" s="98">
        <f t="shared" si="29"/>
        <v>0</v>
      </c>
      <c r="R117" s="8"/>
      <c r="S117" s="8"/>
      <c r="T117" s="8"/>
    </row>
    <row r="118" spans="1:20" ht="11.25" outlineLevel="3" x14ac:dyDescent="0.2">
      <c r="A118" s="10"/>
      <c r="B118" s="91"/>
      <c r="C118" s="92">
        <v>77</v>
      </c>
      <c r="D118" s="93" t="s">
        <v>225</v>
      </c>
      <c r="E118" s="94" t="s">
        <v>234</v>
      </c>
      <c r="F118" s="95" t="s">
        <v>235</v>
      </c>
      <c r="G118" s="93" t="s">
        <v>103</v>
      </c>
      <c r="H118" s="96">
        <v>31.5</v>
      </c>
      <c r="I118" s="97">
        <v>0</v>
      </c>
      <c r="J118" s="98">
        <f t="shared" si="25"/>
        <v>0</v>
      </c>
      <c r="K118" s="96"/>
      <c r="L118" s="96">
        <f t="shared" si="26"/>
        <v>0</v>
      </c>
      <c r="M118" s="96"/>
      <c r="N118" s="96">
        <f t="shared" si="27"/>
        <v>0</v>
      </c>
      <c r="O118" s="98">
        <v>21</v>
      </c>
      <c r="P118" s="98">
        <f t="shared" si="28"/>
        <v>0</v>
      </c>
      <c r="Q118" s="98">
        <f t="shared" si="29"/>
        <v>0</v>
      </c>
      <c r="R118" s="8"/>
      <c r="S118" s="8"/>
      <c r="T118" s="8"/>
    </row>
    <row r="119" spans="1:20" ht="11.25" outlineLevel="3" x14ac:dyDescent="0.2">
      <c r="A119" s="10"/>
      <c r="B119" s="91"/>
      <c r="C119" s="92">
        <v>78</v>
      </c>
      <c r="D119" s="93" t="s">
        <v>225</v>
      </c>
      <c r="E119" s="94" t="s">
        <v>236</v>
      </c>
      <c r="F119" s="95" t="s">
        <v>237</v>
      </c>
      <c r="G119" s="93" t="s">
        <v>98</v>
      </c>
      <c r="H119" s="96">
        <v>10</v>
      </c>
      <c r="I119" s="97">
        <v>0</v>
      </c>
      <c r="J119" s="98">
        <f t="shared" si="25"/>
        <v>0</v>
      </c>
      <c r="K119" s="96"/>
      <c r="L119" s="96">
        <f t="shared" si="26"/>
        <v>0</v>
      </c>
      <c r="M119" s="96"/>
      <c r="N119" s="96">
        <f t="shared" si="27"/>
        <v>0</v>
      </c>
      <c r="O119" s="98">
        <v>21</v>
      </c>
      <c r="P119" s="98">
        <f t="shared" si="28"/>
        <v>0</v>
      </c>
      <c r="Q119" s="98">
        <f t="shared" si="29"/>
        <v>0</v>
      </c>
      <c r="R119" s="8"/>
      <c r="S119" s="8"/>
      <c r="T119" s="8"/>
    </row>
    <row r="120" spans="1:20" ht="11.25" outlineLevel="3" x14ac:dyDescent="0.2">
      <c r="A120" s="10"/>
      <c r="B120" s="91"/>
      <c r="C120" s="92">
        <v>79</v>
      </c>
      <c r="D120" s="93" t="s">
        <v>225</v>
      </c>
      <c r="E120" s="94" t="s">
        <v>238</v>
      </c>
      <c r="F120" s="95" t="s">
        <v>239</v>
      </c>
      <c r="G120" s="93" t="s">
        <v>98</v>
      </c>
      <c r="H120" s="96">
        <v>10</v>
      </c>
      <c r="I120" s="97">
        <v>0</v>
      </c>
      <c r="J120" s="98">
        <f t="shared" si="25"/>
        <v>0</v>
      </c>
      <c r="K120" s="96"/>
      <c r="L120" s="96">
        <f t="shared" si="26"/>
        <v>0</v>
      </c>
      <c r="M120" s="96"/>
      <c r="N120" s="96">
        <f t="shared" si="27"/>
        <v>0</v>
      </c>
      <c r="O120" s="98">
        <v>21</v>
      </c>
      <c r="P120" s="98">
        <f t="shared" si="28"/>
        <v>0</v>
      </c>
      <c r="Q120" s="98">
        <f t="shared" si="29"/>
        <v>0</v>
      </c>
      <c r="R120" s="8"/>
      <c r="S120" s="8"/>
      <c r="T120" s="8"/>
    </row>
    <row r="121" spans="1:20" ht="11.25" outlineLevel="3" x14ac:dyDescent="0.2">
      <c r="A121" s="10"/>
      <c r="B121" s="91"/>
      <c r="C121" s="92">
        <v>80</v>
      </c>
      <c r="D121" s="93" t="s">
        <v>225</v>
      </c>
      <c r="E121" s="94" t="s">
        <v>240</v>
      </c>
      <c r="F121" s="95" t="s">
        <v>241</v>
      </c>
      <c r="G121" s="93" t="s">
        <v>103</v>
      </c>
      <c r="H121" s="96">
        <v>120</v>
      </c>
      <c r="I121" s="97">
        <v>0</v>
      </c>
      <c r="J121" s="98">
        <f t="shared" si="25"/>
        <v>0</v>
      </c>
      <c r="K121" s="96"/>
      <c r="L121" s="96">
        <f t="shared" si="26"/>
        <v>0</v>
      </c>
      <c r="M121" s="96"/>
      <c r="N121" s="96">
        <f t="shared" si="27"/>
        <v>0</v>
      </c>
      <c r="O121" s="98">
        <v>21</v>
      </c>
      <c r="P121" s="98">
        <f t="shared" si="28"/>
        <v>0</v>
      </c>
      <c r="Q121" s="98">
        <f t="shared" si="29"/>
        <v>0</v>
      </c>
      <c r="R121" s="8"/>
      <c r="S121" s="8"/>
      <c r="T121" s="8"/>
    </row>
    <row r="122" spans="1:20" ht="11.25" outlineLevel="3" x14ac:dyDescent="0.2">
      <c r="A122" s="10"/>
      <c r="B122" s="91"/>
      <c r="C122" s="92">
        <v>81</v>
      </c>
      <c r="D122" s="93" t="s">
        <v>225</v>
      </c>
      <c r="E122" s="94" t="s">
        <v>242</v>
      </c>
      <c r="F122" s="95" t="s">
        <v>243</v>
      </c>
      <c r="G122" s="93" t="s">
        <v>103</v>
      </c>
      <c r="H122" s="96">
        <v>138</v>
      </c>
      <c r="I122" s="97">
        <v>0</v>
      </c>
      <c r="J122" s="98">
        <f t="shared" si="25"/>
        <v>0</v>
      </c>
      <c r="K122" s="96"/>
      <c r="L122" s="96">
        <f t="shared" si="26"/>
        <v>0</v>
      </c>
      <c r="M122" s="96"/>
      <c r="N122" s="96">
        <f t="shared" si="27"/>
        <v>0</v>
      </c>
      <c r="O122" s="98">
        <v>21</v>
      </c>
      <c r="P122" s="98">
        <f t="shared" si="28"/>
        <v>0</v>
      </c>
      <c r="Q122" s="98">
        <f t="shared" si="29"/>
        <v>0</v>
      </c>
      <c r="R122" s="8"/>
      <c r="S122" s="8"/>
      <c r="T122" s="8"/>
    </row>
    <row r="123" spans="1:20" ht="11.25" outlineLevel="3" x14ac:dyDescent="0.2">
      <c r="A123" s="10"/>
      <c r="B123" s="91"/>
      <c r="C123" s="92">
        <v>82</v>
      </c>
      <c r="D123" s="93" t="s">
        <v>225</v>
      </c>
      <c r="E123" s="94" t="s">
        <v>244</v>
      </c>
      <c r="F123" s="95" t="s">
        <v>245</v>
      </c>
      <c r="G123" s="93" t="s">
        <v>103</v>
      </c>
      <c r="H123" s="96">
        <v>80</v>
      </c>
      <c r="I123" s="97">
        <v>0</v>
      </c>
      <c r="J123" s="98">
        <f t="shared" si="25"/>
        <v>0</v>
      </c>
      <c r="K123" s="96"/>
      <c r="L123" s="96">
        <f t="shared" si="26"/>
        <v>0</v>
      </c>
      <c r="M123" s="96"/>
      <c r="N123" s="96">
        <f t="shared" si="27"/>
        <v>0</v>
      </c>
      <c r="O123" s="98">
        <v>21</v>
      </c>
      <c r="P123" s="98">
        <f t="shared" si="28"/>
        <v>0</v>
      </c>
      <c r="Q123" s="98">
        <f t="shared" si="29"/>
        <v>0</v>
      </c>
      <c r="R123" s="8"/>
      <c r="S123" s="8"/>
      <c r="T123" s="8"/>
    </row>
    <row r="124" spans="1:20" ht="11.25" outlineLevel="3" x14ac:dyDescent="0.2">
      <c r="A124" s="10"/>
      <c r="B124" s="91"/>
      <c r="C124" s="92">
        <v>83</v>
      </c>
      <c r="D124" s="93" t="s">
        <v>225</v>
      </c>
      <c r="E124" s="94" t="s">
        <v>246</v>
      </c>
      <c r="F124" s="95" t="s">
        <v>247</v>
      </c>
      <c r="G124" s="93" t="s">
        <v>103</v>
      </c>
      <c r="H124" s="96">
        <v>92</v>
      </c>
      <c r="I124" s="97">
        <v>0</v>
      </c>
      <c r="J124" s="98">
        <f t="shared" si="25"/>
        <v>0</v>
      </c>
      <c r="K124" s="96"/>
      <c r="L124" s="96">
        <f t="shared" si="26"/>
        <v>0</v>
      </c>
      <c r="M124" s="96"/>
      <c r="N124" s="96">
        <f t="shared" si="27"/>
        <v>0</v>
      </c>
      <c r="O124" s="98">
        <v>21</v>
      </c>
      <c r="P124" s="98">
        <f t="shared" si="28"/>
        <v>0</v>
      </c>
      <c r="Q124" s="98">
        <f t="shared" si="29"/>
        <v>0</v>
      </c>
      <c r="R124" s="8"/>
      <c r="S124" s="8"/>
      <c r="T124" s="8"/>
    </row>
    <row r="125" spans="1:20" ht="11.25" outlineLevel="3" x14ac:dyDescent="0.2">
      <c r="A125" s="10"/>
      <c r="B125" s="91"/>
      <c r="C125" s="92">
        <v>84</v>
      </c>
      <c r="D125" s="93" t="s">
        <v>225</v>
      </c>
      <c r="E125" s="94" t="s">
        <v>248</v>
      </c>
      <c r="F125" s="95" t="s">
        <v>249</v>
      </c>
      <c r="G125" s="93" t="s">
        <v>103</v>
      </c>
      <c r="H125" s="96">
        <v>30</v>
      </c>
      <c r="I125" s="97">
        <v>0</v>
      </c>
      <c r="J125" s="98">
        <f t="shared" si="25"/>
        <v>0</v>
      </c>
      <c r="K125" s="96"/>
      <c r="L125" s="96">
        <f t="shared" si="26"/>
        <v>0</v>
      </c>
      <c r="M125" s="96"/>
      <c r="N125" s="96">
        <f t="shared" si="27"/>
        <v>0</v>
      </c>
      <c r="O125" s="98">
        <v>21</v>
      </c>
      <c r="P125" s="98">
        <f t="shared" si="28"/>
        <v>0</v>
      </c>
      <c r="Q125" s="98">
        <f t="shared" si="29"/>
        <v>0</v>
      </c>
      <c r="R125" s="8"/>
      <c r="S125" s="8"/>
      <c r="T125" s="8"/>
    </row>
    <row r="126" spans="1:20" ht="11.25" outlineLevel="3" x14ac:dyDescent="0.2">
      <c r="A126" s="10"/>
      <c r="B126" s="91"/>
      <c r="C126" s="92">
        <v>85</v>
      </c>
      <c r="D126" s="93" t="s">
        <v>225</v>
      </c>
      <c r="E126" s="94" t="s">
        <v>250</v>
      </c>
      <c r="F126" s="95" t="s">
        <v>251</v>
      </c>
      <c r="G126" s="93" t="s">
        <v>103</v>
      </c>
      <c r="H126" s="96">
        <v>34.5</v>
      </c>
      <c r="I126" s="97">
        <v>0</v>
      </c>
      <c r="J126" s="98">
        <f t="shared" si="25"/>
        <v>0</v>
      </c>
      <c r="K126" s="96"/>
      <c r="L126" s="96">
        <f t="shared" si="26"/>
        <v>0</v>
      </c>
      <c r="M126" s="96"/>
      <c r="N126" s="96">
        <f t="shared" si="27"/>
        <v>0</v>
      </c>
      <c r="O126" s="98">
        <v>21</v>
      </c>
      <c r="P126" s="98">
        <f t="shared" si="28"/>
        <v>0</v>
      </c>
      <c r="Q126" s="98">
        <f t="shared" si="29"/>
        <v>0</v>
      </c>
      <c r="R126" s="8"/>
      <c r="S126" s="8"/>
      <c r="T126" s="8"/>
    </row>
    <row r="127" spans="1:20" ht="11.25" outlineLevel="3" x14ac:dyDescent="0.2">
      <c r="A127" s="10"/>
      <c r="B127" s="91"/>
      <c r="C127" s="92">
        <v>86</v>
      </c>
      <c r="D127" s="93" t="s">
        <v>225</v>
      </c>
      <c r="E127" s="94" t="s">
        <v>252</v>
      </c>
      <c r="F127" s="95" t="s">
        <v>253</v>
      </c>
      <c r="G127" s="93" t="s">
        <v>98</v>
      </c>
      <c r="H127" s="96">
        <v>1</v>
      </c>
      <c r="I127" s="97">
        <v>0</v>
      </c>
      <c r="J127" s="98">
        <f t="shared" si="25"/>
        <v>0</v>
      </c>
      <c r="K127" s="96"/>
      <c r="L127" s="96">
        <f t="shared" si="26"/>
        <v>0</v>
      </c>
      <c r="M127" s="96"/>
      <c r="N127" s="96">
        <f t="shared" si="27"/>
        <v>0</v>
      </c>
      <c r="O127" s="98">
        <v>21</v>
      </c>
      <c r="P127" s="98">
        <f t="shared" si="28"/>
        <v>0</v>
      </c>
      <c r="Q127" s="98">
        <f t="shared" si="29"/>
        <v>0</v>
      </c>
      <c r="R127" s="8"/>
      <c r="S127" s="8"/>
      <c r="T127" s="8"/>
    </row>
    <row r="128" spans="1:20" ht="11.25" outlineLevel="3" x14ac:dyDescent="0.2">
      <c r="A128" s="10"/>
      <c r="B128" s="91"/>
      <c r="C128" s="92">
        <v>87</v>
      </c>
      <c r="D128" s="93" t="s">
        <v>225</v>
      </c>
      <c r="E128" s="94" t="s">
        <v>254</v>
      </c>
      <c r="F128" s="95" t="s">
        <v>255</v>
      </c>
      <c r="G128" s="93" t="s">
        <v>98</v>
      </c>
      <c r="H128" s="96">
        <v>1</v>
      </c>
      <c r="I128" s="97">
        <v>0</v>
      </c>
      <c r="J128" s="98">
        <f t="shared" si="25"/>
        <v>0</v>
      </c>
      <c r="K128" s="96"/>
      <c r="L128" s="96">
        <f t="shared" si="26"/>
        <v>0</v>
      </c>
      <c r="M128" s="96"/>
      <c r="N128" s="96">
        <f t="shared" si="27"/>
        <v>0</v>
      </c>
      <c r="O128" s="98">
        <v>21</v>
      </c>
      <c r="P128" s="98">
        <f t="shared" si="28"/>
        <v>0</v>
      </c>
      <c r="Q128" s="98">
        <f t="shared" si="29"/>
        <v>0</v>
      </c>
      <c r="R128" s="8"/>
      <c r="S128" s="8"/>
      <c r="T128" s="8"/>
    </row>
    <row r="129" spans="1:20" ht="11.25" outlineLevel="3" x14ac:dyDescent="0.2">
      <c r="A129" s="10"/>
      <c r="B129" s="91"/>
      <c r="C129" s="92">
        <v>88</v>
      </c>
      <c r="D129" s="93" t="s">
        <v>225</v>
      </c>
      <c r="E129" s="94" t="s">
        <v>256</v>
      </c>
      <c r="F129" s="95" t="s">
        <v>257</v>
      </c>
      <c r="G129" s="93" t="s">
        <v>98</v>
      </c>
      <c r="H129" s="96">
        <v>3</v>
      </c>
      <c r="I129" s="97">
        <v>0</v>
      </c>
      <c r="J129" s="98">
        <f t="shared" si="25"/>
        <v>0</v>
      </c>
      <c r="K129" s="96"/>
      <c r="L129" s="96">
        <f t="shared" si="26"/>
        <v>0</v>
      </c>
      <c r="M129" s="96"/>
      <c r="N129" s="96">
        <f t="shared" si="27"/>
        <v>0</v>
      </c>
      <c r="O129" s="98">
        <v>21</v>
      </c>
      <c r="P129" s="98">
        <f t="shared" si="28"/>
        <v>0</v>
      </c>
      <c r="Q129" s="98">
        <f t="shared" si="29"/>
        <v>0</v>
      </c>
      <c r="R129" s="8"/>
      <c r="S129" s="8"/>
      <c r="T129" s="8"/>
    </row>
    <row r="130" spans="1:20" ht="11.25" outlineLevel="3" x14ac:dyDescent="0.2">
      <c r="A130" s="10"/>
      <c r="B130" s="91"/>
      <c r="C130" s="92">
        <v>89</v>
      </c>
      <c r="D130" s="93" t="s">
        <v>225</v>
      </c>
      <c r="E130" s="94" t="s">
        <v>258</v>
      </c>
      <c r="F130" s="95" t="s">
        <v>259</v>
      </c>
      <c r="G130" s="93" t="s">
        <v>98</v>
      </c>
      <c r="H130" s="96">
        <v>3</v>
      </c>
      <c r="I130" s="97">
        <v>0</v>
      </c>
      <c r="J130" s="98">
        <f t="shared" si="25"/>
        <v>0</v>
      </c>
      <c r="K130" s="96"/>
      <c r="L130" s="96">
        <f t="shared" si="26"/>
        <v>0</v>
      </c>
      <c r="M130" s="96"/>
      <c r="N130" s="96">
        <f t="shared" si="27"/>
        <v>0</v>
      </c>
      <c r="O130" s="98">
        <v>21</v>
      </c>
      <c r="P130" s="98">
        <f t="shared" si="28"/>
        <v>0</v>
      </c>
      <c r="Q130" s="98">
        <f t="shared" si="29"/>
        <v>0</v>
      </c>
      <c r="R130" s="8"/>
      <c r="S130" s="8"/>
      <c r="T130" s="8"/>
    </row>
    <row r="131" spans="1:20" ht="11.25" outlineLevel="3" x14ac:dyDescent="0.2">
      <c r="A131" s="10"/>
      <c r="B131" s="91"/>
      <c r="C131" s="92">
        <v>90</v>
      </c>
      <c r="D131" s="93" t="s">
        <v>225</v>
      </c>
      <c r="E131" s="94" t="s">
        <v>260</v>
      </c>
      <c r="F131" s="95" t="s">
        <v>261</v>
      </c>
      <c r="G131" s="93" t="s">
        <v>98</v>
      </c>
      <c r="H131" s="96">
        <v>1</v>
      </c>
      <c r="I131" s="97">
        <v>0</v>
      </c>
      <c r="J131" s="98">
        <f t="shared" si="25"/>
        <v>0</v>
      </c>
      <c r="K131" s="96"/>
      <c r="L131" s="96">
        <f t="shared" si="26"/>
        <v>0</v>
      </c>
      <c r="M131" s="96"/>
      <c r="N131" s="96">
        <f t="shared" si="27"/>
        <v>0</v>
      </c>
      <c r="O131" s="98">
        <v>21</v>
      </c>
      <c r="P131" s="98">
        <f t="shared" si="28"/>
        <v>0</v>
      </c>
      <c r="Q131" s="98">
        <f t="shared" si="29"/>
        <v>0</v>
      </c>
      <c r="R131" s="8"/>
      <c r="S131" s="8"/>
      <c r="T131" s="8"/>
    </row>
    <row r="132" spans="1:20" ht="11.25" outlineLevel="3" x14ac:dyDescent="0.2">
      <c r="A132" s="10"/>
      <c r="B132" s="91"/>
      <c r="C132" s="92">
        <v>91</v>
      </c>
      <c r="D132" s="93" t="s">
        <v>225</v>
      </c>
      <c r="E132" s="94" t="s">
        <v>262</v>
      </c>
      <c r="F132" s="95" t="s">
        <v>263</v>
      </c>
      <c r="G132" s="93" t="s">
        <v>98</v>
      </c>
      <c r="H132" s="96">
        <v>1</v>
      </c>
      <c r="I132" s="97">
        <v>0</v>
      </c>
      <c r="J132" s="98">
        <f t="shared" si="25"/>
        <v>0</v>
      </c>
      <c r="K132" s="96"/>
      <c r="L132" s="96">
        <f t="shared" si="26"/>
        <v>0</v>
      </c>
      <c r="M132" s="96"/>
      <c r="N132" s="96">
        <f t="shared" si="27"/>
        <v>0</v>
      </c>
      <c r="O132" s="98">
        <v>21</v>
      </c>
      <c r="P132" s="98">
        <f t="shared" si="28"/>
        <v>0</v>
      </c>
      <c r="Q132" s="98">
        <f t="shared" si="29"/>
        <v>0</v>
      </c>
      <c r="R132" s="8"/>
      <c r="S132" s="8"/>
      <c r="T132" s="8"/>
    </row>
    <row r="133" spans="1:20" ht="22.5" outlineLevel="3" x14ac:dyDescent="0.2">
      <c r="A133" s="10"/>
      <c r="B133" s="91"/>
      <c r="C133" s="92">
        <v>92</v>
      </c>
      <c r="D133" s="93" t="s">
        <v>225</v>
      </c>
      <c r="E133" s="94" t="s">
        <v>264</v>
      </c>
      <c r="F133" s="95" t="s">
        <v>265</v>
      </c>
      <c r="G133" s="93" t="s">
        <v>98</v>
      </c>
      <c r="H133" s="96">
        <v>8</v>
      </c>
      <c r="I133" s="97">
        <v>0</v>
      </c>
      <c r="J133" s="98">
        <f t="shared" si="25"/>
        <v>0</v>
      </c>
      <c r="K133" s="96"/>
      <c r="L133" s="96">
        <f t="shared" si="26"/>
        <v>0</v>
      </c>
      <c r="M133" s="96"/>
      <c r="N133" s="96">
        <f t="shared" si="27"/>
        <v>0</v>
      </c>
      <c r="O133" s="98">
        <v>21</v>
      </c>
      <c r="P133" s="98">
        <f t="shared" si="28"/>
        <v>0</v>
      </c>
      <c r="Q133" s="98">
        <f t="shared" si="29"/>
        <v>0</v>
      </c>
      <c r="R133" s="8"/>
      <c r="S133" s="8"/>
      <c r="T133" s="8"/>
    </row>
    <row r="134" spans="1:20" ht="11.25" outlineLevel="3" x14ac:dyDescent="0.2">
      <c r="A134" s="10"/>
      <c r="B134" s="91"/>
      <c r="C134" s="92">
        <v>93</v>
      </c>
      <c r="D134" s="93" t="s">
        <v>225</v>
      </c>
      <c r="E134" s="94" t="s">
        <v>266</v>
      </c>
      <c r="F134" s="95" t="s">
        <v>267</v>
      </c>
      <c r="G134" s="93" t="s">
        <v>98</v>
      </c>
      <c r="H134" s="96">
        <v>8</v>
      </c>
      <c r="I134" s="97">
        <v>0</v>
      </c>
      <c r="J134" s="98">
        <f t="shared" si="25"/>
        <v>0</v>
      </c>
      <c r="K134" s="96"/>
      <c r="L134" s="96">
        <f t="shared" si="26"/>
        <v>0</v>
      </c>
      <c r="M134" s="96"/>
      <c r="N134" s="96">
        <f t="shared" si="27"/>
        <v>0</v>
      </c>
      <c r="O134" s="98">
        <v>21</v>
      </c>
      <c r="P134" s="98">
        <f t="shared" si="28"/>
        <v>0</v>
      </c>
      <c r="Q134" s="98">
        <f t="shared" si="29"/>
        <v>0</v>
      </c>
      <c r="R134" s="8"/>
      <c r="S134" s="8"/>
      <c r="T134" s="8"/>
    </row>
    <row r="135" spans="1:20" ht="11.25" outlineLevel="3" x14ac:dyDescent="0.2">
      <c r="A135" s="10"/>
      <c r="B135" s="91"/>
      <c r="C135" s="92">
        <v>94</v>
      </c>
      <c r="D135" s="93" t="s">
        <v>225</v>
      </c>
      <c r="E135" s="94" t="s">
        <v>268</v>
      </c>
      <c r="F135" s="95" t="s">
        <v>269</v>
      </c>
      <c r="G135" s="93" t="s">
        <v>98</v>
      </c>
      <c r="H135" s="96">
        <v>1</v>
      </c>
      <c r="I135" s="97">
        <v>0</v>
      </c>
      <c r="J135" s="98">
        <f t="shared" si="25"/>
        <v>0</v>
      </c>
      <c r="K135" s="96"/>
      <c r="L135" s="96">
        <f t="shared" si="26"/>
        <v>0</v>
      </c>
      <c r="M135" s="96"/>
      <c r="N135" s="96">
        <f t="shared" si="27"/>
        <v>0</v>
      </c>
      <c r="O135" s="98">
        <v>21</v>
      </c>
      <c r="P135" s="98">
        <f t="shared" si="28"/>
        <v>0</v>
      </c>
      <c r="Q135" s="98">
        <f t="shared" si="29"/>
        <v>0</v>
      </c>
      <c r="R135" s="8"/>
      <c r="S135" s="8"/>
      <c r="T135" s="8"/>
    </row>
    <row r="136" spans="1:20" ht="11.25" outlineLevel="3" x14ac:dyDescent="0.2">
      <c r="A136" s="10"/>
      <c r="B136" s="91"/>
      <c r="C136" s="92">
        <v>95</v>
      </c>
      <c r="D136" s="93" t="s">
        <v>225</v>
      </c>
      <c r="E136" s="94" t="s">
        <v>270</v>
      </c>
      <c r="F136" s="95" t="s">
        <v>271</v>
      </c>
      <c r="G136" s="93" t="s">
        <v>98</v>
      </c>
      <c r="H136" s="96">
        <v>1</v>
      </c>
      <c r="I136" s="97">
        <v>0</v>
      </c>
      <c r="J136" s="98">
        <f t="shared" si="25"/>
        <v>0</v>
      </c>
      <c r="K136" s="96"/>
      <c r="L136" s="96">
        <f t="shared" si="26"/>
        <v>0</v>
      </c>
      <c r="M136" s="96"/>
      <c r="N136" s="96">
        <f t="shared" si="27"/>
        <v>0</v>
      </c>
      <c r="O136" s="98">
        <v>21</v>
      </c>
      <c r="P136" s="98">
        <f t="shared" si="28"/>
        <v>0</v>
      </c>
      <c r="Q136" s="98">
        <f t="shared" si="29"/>
        <v>0</v>
      </c>
      <c r="R136" s="8"/>
      <c r="S136" s="8"/>
      <c r="T136" s="8"/>
    </row>
    <row r="137" spans="1:20" ht="11.25" outlineLevel="3" x14ac:dyDescent="0.2">
      <c r="A137" s="10"/>
      <c r="B137" s="91"/>
      <c r="C137" s="92">
        <v>96</v>
      </c>
      <c r="D137" s="93" t="s">
        <v>225</v>
      </c>
      <c r="E137" s="94" t="s">
        <v>272</v>
      </c>
      <c r="F137" s="95" t="s">
        <v>273</v>
      </c>
      <c r="G137" s="93" t="s">
        <v>98</v>
      </c>
      <c r="H137" s="96">
        <v>1</v>
      </c>
      <c r="I137" s="97">
        <v>0</v>
      </c>
      <c r="J137" s="98">
        <f t="shared" si="25"/>
        <v>0</v>
      </c>
      <c r="K137" s="96"/>
      <c r="L137" s="96">
        <f t="shared" si="26"/>
        <v>0</v>
      </c>
      <c r="M137" s="96"/>
      <c r="N137" s="96">
        <f t="shared" si="27"/>
        <v>0</v>
      </c>
      <c r="O137" s="98">
        <v>21</v>
      </c>
      <c r="P137" s="98">
        <f t="shared" si="28"/>
        <v>0</v>
      </c>
      <c r="Q137" s="98">
        <f t="shared" si="29"/>
        <v>0</v>
      </c>
      <c r="R137" s="8"/>
      <c r="S137" s="8"/>
      <c r="T137" s="8"/>
    </row>
    <row r="138" spans="1:20" ht="11.25" outlineLevel="3" x14ac:dyDescent="0.2">
      <c r="A138" s="10"/>
      <c r="B138" s="91"/>
      <c r="C138" s="92">
        <v>97</v>
      </c>
      <c r="D138" s="93" t="s">
        <v>225</v>
      </c>
      <c r="E138" s="94" t="s">
        <v>274</v>
      </c>
      <c r="F138" s="95" t="s">
        <v>275</v>
      </c>
      <c r="G138" s="93" t="s">
        <v>98</v>
      </c>
      <c r="H138" s="96">
        <v>1</v>
      </c>
      <c r="I138" s="97">
        <v>0</v>
      </c>
      <c r="J138" s="98">
        <f t="shared" si="25"/>
        <v>0</v>
      </c>
      <c r="K138" s="96"/>
      <c r="L138" s="96">
        <f t="shared" si="26"/>
        <v>0</v>
      </c>
      <c r="M138" s="96"/>
      <c r="N138" s="96">
        <f t="shared" si="27"/>
        <v>0</v>
      </c>
      <c r="O138" s="98">
        <v>21</v>
      </c>
      <c r="P138" s="98">
        <f t="shared" si="28"/>
        <v>0</v>
      </c>
      <c r="Q138" s="98">
        <f t="shared" si="29"/>
        <v>0</v>
      </c>
      <c r="R138" s="8"/>
      <c r="S138" s="8"/>
      <c r="T138" s="8"/>
    </row>
    <row r="139" spans="1:20" ht="11.25" outlineLevel="3" x14ac:dyDescent="0.2">
      <c r="A139" s="10"/>
      <c r="B139" s="91"/>
      <c r="C139" s="92">
        <v>98</v>
      </c>
      <c r="D139" s="93" t="s">
        <v>225</v>
      </c>
      <c r="E139" s="94" t="s">
        <v>276</v>
      </c>
      <c r="F139" s="95" t="s">
        <v>277</v>
      </c>
      <c r="G139" s="93" t="s">
        <v>98</v>
      </c>
      <c r="H139" s="96">
        <v>2</v>
      </c>
      <c r="I139" s="97">
        <v>0</v>
      </c>
      <c r="J139" s="98">
        <f t="shared" si="25"/>
        <v>0</v>
      </c>
      <c r="K139" s="96"/>
      <c r="L139" s="96">
        <f t="shared" si="26"/>
        <v>0</v>
      </c>
      <c r="M139" s="96"/>
      <c r="N139" s="96">
        <f t="shared" si="27"/>
        <v>0</v>
      </c>
      <c r="O139" s="98">
        <v>21</v>
      </c>
      <c r="P139" s="98">
        <f t="shared" si="28"/>
        <v>0</v>
      </c>
      <c r="Q139" s="98">
        <f t="shared" si="29"/>
        <v>0</v>
      </c>
      <c r="R139" s="8"/>
      <c r="S139" s="8"/>
      <c r="T139" s="8"/>
    </row>
    <row r="140" spans="1:20" ht="11.25" outlineLevel="3" x14ac:dyDescent="0.2">
      <c r="A140" s="10"/>
      <c r="B140" s="91"/>
      <c r="C140" s="92">
        <v>99</v>
      </c>
      <c r="D140" s="93" t="s">
        <v>225</v>
      </c>
      <c r="E140" s="94" t="s">
        <v>278</v>
      </c>
      <c r="F140" s="95" t="s">
        <v>312</v>
      </c>
      <c r="G140" s="93" t="s">
        <v>98</v>
      </c>
      <c r="H140" s="96">
        <v>2</v>
      </c>
      <c r="I140" s="97">
        <v>0</v>
      </c>
      <c r="J140" s="98">
        <f t="shared" si="25"/>
        <v>0</v>
      </c>
      <c r="K140" s="96"/>
      <c r="L140" s="96">
        <f t="shared" si="26"/>
        <v>0</v>
      </c>
      <c r="M140" s="96"/>
      <c r="N140" s="96">
        <f t="shared" si="27"/>
        <v>0</v>
      </c>
      <c r="O140" s="98">
        <v>21</v>
      </c>
      <c r="P140" s="98">
        <f t="shared" si="28"/>
        <v>0</v>
      </c>
      <c r="Q140" s="98">
        <f t="shared" si="29"/>
        <v>0</v>
      </c>
      <c r="R140" s="8"/>
      <c r="S140" s="8"/>
      <c r="T140" s="8"/>
    </row>
    <row r="141" spans="1:20" ht="22.5" outlineLevel="3" x14ac:dyDescent="0.2">
      <c r="A141" s="10"/>
      <c r="B141" s="91"/>
      <c r="C141" s="92">
        <v>100</v>
      </c>
      <c r="D141" s="93" t="s">
        <v>225</v>
      </c>
      <c r="E141" s="94" t="s">
        <v>279</v>
      </c>
      <c r="F141" s="95" t="s">
        <v>280</v>
      </c>
      <c r="G141" s="93" t="s">
        <v>98</v>
      </c>
      <c r="H141" s="96">
        <v>12</v>
      </c>
      <c r="I141" s="97">
        <v>0</v>
      </c>
      <c r="J141" s="98">
        <f t="shared" si="25"/>
        <v>0</v>
      </c>
      <c r="K141" s="96"/>
      <c r="L141" s="96">
        <f t="shared" si="26"/>
        <v>0</v>
      </c>
      <c r="M141" s="96"/>
      <c r="N141" s="96">
        <f t="shared" si="27"/>
        <v>0</v>
      </c>
      <c r="O141" s="98">
        <v>21</v>
      </c>
      <c r="P141" s="98">
        <f t="shared" si="28"/>
        <v>0</v>
      </c>
      <c r="Q141" s="98">
        <f t="shared" si="29"/>
        <v>0</v>
      </c>
      <c r="R141" s="8"/>
      <c r="S141" s="8"/>
      <c r="T141" s="8"/>
    </row>
    <row r="142" spans="1:20" ht="11.25" outlineLevel="3" x14ac:dyDescent="0.2">
      <c r="A142" s="10"/>
      <c r="B142" s="91"/>
      <c r="C142" s="92">
        <v>101</v>
      </c>
      <c r="D142" s="93" t="s">
        <v>225</v>
      </c>
      <c r="E142" s="94" t="s">
        <v>281</v>
      </c>
      <c r="F142" s="95" t="s">
        <v>309</v>
      </c>
      <c r="G142" s="93" t="s">
        <v>98</v>
      </c>
      <c r="H142" s="96">
        <v>12</v>
      </c>
      <c r="I142" s="97">
        <v>0</v>
      </c>
      <c r="J142" s="98">
        <f t="shared" si="25"/>
        <v>0</v>
      </c>
      <c r="K142" s="96"/>
      <c r="L142" s="96">
        <f t="shared" si="26"/>
        <v>0</v>
      </c>
      <c r="M142" s="96"/>
      <c r="N142" s="96">
        <f t="shared" si="27"/>
        <v>0</v>
      </c>
      <c r="O142" s="98">
        <v>21</v>
      </c>
      <c r="P142" s="98">
        <f t="shared" si="28"/>
        <v>0</v>
      </c>
      <c r="Q142" s="98">
        <f t="shared" si="29"/>
        <v>0</v>
      </c>
      <c r="R142" s="8"/>
      <c r="S142" s="8"/>
      <c r="T142" s="8"/>
    </row>
    <row r="143" spans="1:20" ht="11.25" outlineLevel="3" x14ac:dyDescent="0.2">
      <c r="A143" s="10"/>
      <c r="B143" s="91"/>
      <c r="C143" s="92">
        <v>102</v>
      </c>
      <c r="D143" s="93" t="s">
        <v>225</v>
      </c>
      <c r="E143" s="94" t="s">
        <v>282</v>
      </c>
      <c r="F143" s="95" t="s">
        <v>283</v>
      </c>
      <c r="G143" s="93" t="s">
        <v>98</v>
      </c>
      <c r="H143" s="96">
        <v>12</v>
      </c>
      <c r="I143" s="97">
        <v>0</v>
      </c>
      <c r="J143" s="98">
        <f t="shared" si="25"/>
        <v>0</v>
      </c>
      <c r="K143" s="96"/>
      <c r="L143" s="96">
        <f t="shared" si="26"/>
        <v>0</v>
      </c>
      <c r="M143" s="96"/>
      <c r="N143" s="96">
        <f t="shared" si="27"/>
        <v>0</v>
      </c>
      <c r="O143" s="98">
        <v>21</v>
      </c>
      <c r="P143" s="98">
        <f t="shared" si="28"/>
        <v>0</v>
      </c>
      <c r="Q143" s="98">
        <f t="shared" si="29"/>
        <v>0</v>
      </c>
      <c r="R143" s="8"/>
      <c r="S143" s="8"/>
      <c r="T143" s="8"/>
    </row>
    <row r="144" spans="1:20" ht="11.25" outlineLevel="3" x14ac:dyDescent="0.2">
      <c r="A144" s="10"/>
      <c r="B144" s="91"/>
      <c r="C144" s="92">
        <v>103</v>
      </c>
      <c r="D144" s="93" t="s">
        <v>225</v>
      </c>
      <c r="E144" s="94" t="s">
        <v>284</v>
      </c>
      <c r="F144" s="95" t="s">
        <v>285</v>
      </c>
      <c r="G144" s="93" t="s">
        <v>98</v>
      </c>
      <c r="H144" s="96">
        <v>1</v>
      </c>
      <c r="I144" s="97">
        <v>0</v>
      </c>
      <c r="J144" s="98">
        <f t="shared" si="25"/>
        <v>0</v>
      </c>
      <c r="K144" s="96"/>
      <c r="L144" s="96">
        <f t="shared" si="26"/>
        <v>0</v>
      </c>
      <c r="M144" s="96"/>
      <c r="N144" s="96">
        <f t="shared" si="27"/>
        <v>0</v>
      </c>
      <c r="O144" s="98">
        <v>21</v>
      </c>
      <c r="P144" s="98">
        <f t="shared" si="28"/>
        <v>0</v>
      </c>
      <c r="Q144" s="98">
        <f t="shared" si="29"/>
        <v>0</v>
      </c>
      <c r="R144" s="8"/>
      <c r="S144" s="8"/>
      <c r="T144" s="8"/>
    </row>
    <row r="145" spans="1:20" ht="11.25" outlineLevel="3" x14ac:dyDescent="0.2">
      <c r="A145" s="10"/>
      <c r="B145" s="91"/>
      <c r="C145" s="92">
        <v>104</v>
      </c>
      <c r="D145" s="93" t="s">
        <v>225</v>
      </c>
      <c r="E145" s="94" t="s">
        <v>286</v>
      </c>
      <c r="F145" s="95" t="s">
        <v>287</v>
      </c>
      <c r="G145" s="93" t="s">
        <v>170</v>
      </c>
      <c r="H145" s="96">
        <v>849.73500000000001</v>
      </c>
      <c r="I145" s="97">
        <v>0</v>
      </c>
      <c r="J145" s="98">
        <f t="shared" si="25"/>
        <v>0</v>
      </c>
      <c r="K145" s="96"/>
      <c r="L145" s="96">
        <f t="shared" si="26"/>
        <v>0</v>
      </c>
      <c r="M145" s="96"/>
      <c r="N145" s="96">
        <f t="shared" si="27"/>
        <v>0</v>
      </c>
      <c r="O145" s="98">
        <v>21</v>
      </c>
      <c r="P145" s="98">
        <f t="shared" si="28"/>
        <v>0</v>
      </c>
      <c r="Q145" s="98">
        <f t="shared" si="29"/>
        <v>0</v>
      </c>
      <c r="R145" s="8"/>
      <c r="S145" s="8"/>
      <c r="T145" s="8"/>
    </row>
    <row r="146" spans="1:20" ht="11.25" outlineLevel="3" x14ac:dyDescent="0.2">
      <c r="A146" s="10"/>
      <c r="B146" s="91"/>
      <c r="C146" s="92">
        <v>105</v>
      </c>
      <c r="D146" s="93" t="s">
        <v>225</v>
      </c>
      <c r="E146" s="94" t="s">
        <v>288</v>
      </c>
      <c r="F146" s="95" t="s">
        <v>289</v>
      </c>
      <c r="G146" s="93" t="s">
        <v>290</v>
      </c>
      <c r="H146" s="96">
        <v>1</v>
      </c>
      <c r="I146" s="97">
        <v>0</v>
      </c>
      <c r="J146" s="98">
        <f t="shared" si="25"/>
        <v>0</v>
      </c>
      <c r="K146" s="96"/>
      <c r="L146" s="96">
        <f t="shared" si="26"/>
        <v>0</v>
      </c>
      <c r="M146" s="96"/>
      <c r="N146" s="96">
        <f t="shared" si="27"/>
        <v>0</v>
      </c>
      <c r="O146" s="98">
        <v>21</v>
      </c>
      <c r="P146" s="98">
        <f t="shared" si="28"/>
        <v>0</v>
      </c>
      <c r="Q146" s="98">
        <f t="shared" si="29"/>
        <v>0</v>
      </c>
      <c r="R146" s="8"/>
      <c r="S146" s="8"/>
      <c r="T146" s="8"/>
    </row>
    <row r="147" spans="1:20" ht="11.25" outlineLevel="3" x14ac:dyDescent="0.2">
      <c r="A147" s="10"/>
      <c r="B147" s="91"/>
      <c r="C147" s="92">
        <v>106</v>
      </c>
      <c r="D147" s="93" t="s">
        <v>225</v>
      </c>
      <c r="E147" s="94" t="s">
        <v>291</v>
      </c>
      <c r="F147" s="95" t="s">
        <v>292</v>
      </c>
      <c r="G147" s="93" t="s">
        <v>103</v>
      </c>
      <c r="H147" s="96">
        <v>30</v>
      </c>
      <c r="I147" s="97">
        <v>0</v>
      </c>
      <c r="J147" s="98">
        <f t="shared" si="25"/>
        <v>0</v>
      </c>
      <c r="K147" s="96"/>
      <c r="L147" s="96">
        <f t="shared" si="26"/>
        <v>0</v>
      </c>
      <c r="M147" s="96"/>
      <c r="N147" s="96">
        <f t="shared" si="27"/>
        <v>0</v>
      </c>
      <c r="O147" s="98">
        <v>21</v>
      </c>
      <c r="P147" s="98">
        <f t="shared" si="28"/>
        <v>0</v>
      </c>
      <c r="Q147" s="98">
        <f t="shared" si="29"/>
        <v>0</v>
      </c>
      <c r="R147" s="8"/>
      <c r="S147" s="8"/>
      <c r="T147" s="8"/>
    </row>
    <row r="148" spans="1:20" ht="11.25" outlineLevel="3" x14ac:dyDescent="0.2">
      <c r="A148" s="10"/>
      <c r="B148" s="91"/>
      <c r="C148" s="92">
        <v>107</v>
      </c>
      <c r="D148" s="93" t="s">
        <v>225</v>
      </c>
      <c r="E148" s="94" t="s">
        <v>293</v>
      </c>
      <c r="F148" s="95" t="s">
        <v>310</v>
      </c>
      <c r="G148" s="93" t="s">
        <v>103</v>
      </c>
      <c r="H148" s="96">
        <v>30</v>
      </c>
      <c r="I148" s="97">
        <v>0</v>
      </c>
      <c r="J148" s="98">
        <f t="shared" si="25"/>
        <v>0</v>
      </c>
      <c r="K148" s="96"/>
      <c r="L148" s="96">
        <f t="shared" si="26"/>
        <v>0</v>
      </c>
      <c r="M148" s="96"/>
      <c r="N148" s="96">
        <f t="shared" si="27"/>
        <v>0</v>
      </c>
      <c r="O148" s="98">
        <v>21</v>
      </c>
      <c r="P148" s="98">
        <f t="shared" si="28"/>
        <v>0</v>
      </c>
      <c r="Q148" s="98">
        <f t="shared" si="29"/>
        <v>0</v>
      </c>
      <c r="R148" s="8"/>
      <c r="S148" s="8"/>
      <c r="T148" s="8"/>
    </row>
    <row r="149" spans="1:20" ht="11.25" outlineLevel="3" x14ac:dyDescent="0.2">
      <c r="A149" s="10"/>
      <c r="B149" s="91"/>
      <c r="C149" s="92">
        <v>108</v>
      </c>
      <c r="D149" s="93" t="s">
        <v>225</v>
      </c>
      <c r="E149" s="94" t="s">
        <v>291</v>
      </c>
      <c r="F149" s="95" t="s">
        <v>292</v>
      </c>
      <c r="G149" s="93" t="s">
        <v>103</v>
      </c>
      <c r="H149" s="96">
        <v>8</v>
      </c>
      <c r="I149" s="97">
        <v>0</v>
      </c>
      <c r="J149" s="98">
        <f t="shared" si="25"/>
        <v>0</v>
      </c>
      <c r="K149" s="96"/>
      <c r="L149" s="96">
        <f t="shared" si="26"/>
        <v>0</v>
      </c>
      <c r="M149" s="96"/>
      <c r="N149" s="96">
        <f t="shared" si="27"/>
        <v>0</v>
      </c>
      <c r="O149" s="98">
        <v>21</v>
      </c>
      <c r="P149" s="98">
        <f t="shared" si="28"/>
        <v>0</v>
      </c>
      <c r="Q149" s="98">
        <f t="shared" si="29"/>
        <v>0</v>
      </c>
      <c r="R149" s="8"/>
      <c r="S149" s="8"/>
      <c r="T149" s="8"/>
    </row>
    <row r="150" spans="1:20" ht="11.25" outlineLevel="3" x14ac:dyDescent="0.2">
      <c r="A150" s="10"/>
      <c r="B150" s="91"/>
      <c r="C150" s="92">
        <v>109</v>
      </c>
      <c r="D150" s="93" t="s">
        <v>225</v>
      </c>
      <c r="E150" s="94" t="s">
        <v>294</v>
      </c>
      <c r="F150" s="95" t="s">
        <v>295</v>
      </c>
      <c r="G150" s="93" t="s">
        <v>98</v>
      </c>
      <c r="H150" s="96">
        <v>2</v>
      </c>
      <c r="I150" s="97">
        <v>0</v>
      </c>
      <c r="J150" s="98">
        <f t="shared" si="25"/>
        <v>0</v>
      </c>
      <c r="K150" s="96"/>
      <c r="L150" s="96">
        <f t="shared" si="26"/>
        <v>0</v>
      </c>
      <c r="M150" s="96"/>
      <c r="N150" s="96">
        <f t="shared" si="27"/>
        <v>0</v>
      </c>
      <c r="O150" s="98">
        <v>21</v>
      </c>
      <c r="P150" s="98">
        <f t="shared" si="28"/>
        <v>0</v>
      </c>
      <c r="Q150" s="98">
        <f t="shared" si="29"/>
        <v>0</v>
      </c>
      <c r="R150" s="8"/>
      <c r="S150" s="8"/>
      <c r="T150" s="8"/>
    </row>
    <row r="151" spans="1:20" ht="11.25" outlineLevel="3" x14ac:dyDescent="0.2">
      <c r="A151" s="10"/>
      <c r="B151" s="91"/>
      <c r="C151" s="92">
        <v>110</v>
      </c>
      <c r="D151" s="93" t="s">
        <v>225</v>
      </c>
      <c r="E151" s="94" t="s">
        <v>296</v>
      </c>
      <c r="F151" s="95" t="s">
        <v>311</v>
      </c>
      <c r="G151" s="93" t="s">
        <v>98</v>
      </c>
      <c r="H151" s="96">
        <v>2</v>
      </c>
      <c r="I151" s="97">
        <v>0</v>
      </c>
      <c r="J151" s="98">
        <f t="shared" si="25"/>
        <v>0</v>
      </c>
      <c r="K151" s="96"/>
      <c r="L151" s="96">
        <f t="shared" si="26"/>
        <v>0</v>
      </c>
      <c r="M151" s="96"/>
      <c r="N151" s="96">
        <f t="shared" si="27"/>
        <v>0</v>
      </c>
      <c r="O151" s="98">
        <v>21</v>
      </c>
      <c r="P151" s="98">
        <f t="shared" si="28"/>
        <v>0</v>
      </c>
      <c r="Q151" s="98">
        <f t="shared" si="29"/>
        <v>0</v>
      </c>
      <c r="R151" s="8"/>
      <c r="S151" s="8"/>
      <c r="T151" s="8"/>
    </row>
    <row r="152" spans="1:20" ht="11.25" outlineLevel="3" x14ac:dyDescent="0.2">
      <c r="A152" s="10"/>
      <c r="B152" s="91"/>
      <c r="C152" s="92">
        <v>111</v>
      </c>
      <c r="D152" s="93" t="s">
        <v>225</v>
      </c>
      <c r="E152" s="94" t="s">
        <v>297</v>
      </c>
      <c r="F152" s="95" t="s">
        <v>298</v>
      </c>
      <c r="G152" s="93" t="s">
        <v>152</v>
      </c>
      <c r="H152" s="96">
        <v>15</v>
      </c>
      <c r="I152" s="97">
        <v>0</v>
      </c>
      <c r="J152" s="98">
        <f t="shared" si="25"/>
        <v>0</v>
      </c>
      <c r="K152" s="96"/>
      <c r="L152" s="96">
        <f t="shared" si="26"/>
        <v>0</v>
      </c>
      <c r="M152" s="96"/>
      <c r="N152" s="96">
        <f t="shared" si="27"/>
        <v>0</v>
      </c>
      <c r="O152" s="98">
        <v>21</v>
      </c>
      <c r="P152" s="98">
        <f t="shared" si="28"/>
        <v>0</v>
      </c>
      <c r="Q152" s="98">
        <f t="shared" si="29"/>
        <v>0</v>
      </c>
      <c r="R152" s="8"/>
      <c r="S152" s="8"/>
      <c r="T152" s="8"/>
    </row>
    <row r="153" spans="1:20" ht="11.25" outlineLevel="3" x14ac:dyDescent="0.2">
      <c r="A153" s="10"/>
      <c r="B153" s="91"/>
      <c r="C153" s="92">
        <v>112</v>
      </c>
      <c r="D153" s="93" t="s">
        <v>225</v>
      </c>
      <c r="E153" s="94" t="s">
        <v>299</v>
      </c>
      <c r="F153" s="95" t="s">
        <v>300</v>
      </c>
      <c r="G153" s="93" t="s">
        <v>301</v>
      </c>
      <c r="H153" s="96">
        <v>1</v>
      </c>
      <c r="I153" s="97">
        <v>0</v>
      </c>
      <c r="J153" s="98">
        <f t="shared" si="25"/>
        <v>0</v>
      </c>
      <c r="K153" s="96"/>
      <c r="L153" s="96">
        <f t="shared" si="26"/>
        <v>0</v>
      </c>
      <c r="M153" s="96"/>
      <c r="N153" s="96">
        <f t="shared" si="27"/>
        <v>0</v>
      </c>
      <c r="O153" s="98">
        <v>21</v>
      </c>
      <c r="P153" s="98">
        <f t="shared" si="28"/>
        <v>0</v>
      </c>
      <c r="Q153" s="98">
        <f t="shared" si="29"/>
        <v>0</v>
      </c>
      <c r="R153" s="8"/>
      <c r="S153" s="8"/>
      <c r="T153" s="8"/>
    </row>
    <row r="154" spans="1:20" ht="11.25" outlineLevel="3" x14ac:dyDescent="0.2">
      <c r="A154" s="10"/>
      <c r="B154" s="91"/>
      <c r="C154" s="92">
        <v>113</v>
      </c>
      <c r="D154" s="93" t="s">
        <v>225</v>
      </c>
      <c r="E154" s="94" t="s">
        <v>302</v>
      </c>
      <c r="F154" s="95" t="s">
        <v>303</v>
      </c>
      <c r="G154" s="93" t="s">
        <v>301</v>
      </c>
      <c r="H154" s="96">
        <v>1</v>
      </c>
      <c r="I154" s="97">
        <v>0</v>
      </c>
      <c r="J154" s="98">
        <f t="shared" si="25"/>
        <v>0</v>
      </c>
      <c r="K154" s="96"/>
      <c r="L154" s="96">
        <f t="shared" si="26"/>
        <v>0</v>
      </c>
      <c r="M154" s="96"/>
      <c r="N154" s="96">
        <f t="shared" si="27"/>
        <v>0</v>
      </c>
      <c r="O154" s="98">
        <v>21</v>
      </c>
      <c r="P154" s="98">
        <f t="shared" si="28"/>
        <v>0</v>
      </c>
      <c r="Q154" s="98">
        <f t="shared" si="29"/>
        <v>0</v>
      </c>
      <c r="R154" s="8"/>
      <c r="S154" s="8"/>
      <c r="T154" s="8"/>
    </row>
    <row r="155" spans="1:20" outlineLevel="3" x14ac:dyDescent="0.15">
      <c r="B155" s="6"/>
      <c r="C155" s="6"/>
      <c r="D155" s="6"/>
      <c r="E155" s="6"/>
      <c r="F155" s="6"/>
      <c r="G155" s="6"/>
      <c r="H155" s="6"/>
      <c r="I155" s="8"/>
      <c r="J155" s="8"/>
      <c r="K155" s="6"/>
      <c r="L155" s="6"/>
      <c r="M155" s="6"/>
      <c r="N155" s="6"/>
      <c r="O155" s="6"/>
      <c r="P155" s="8"/>
      <c r="Q155" s="8"/>
    </row>
    <row r="156" spans="1:20" ht="12" outlineLevel="1" x14ac:dyDescent="0.2">
      <c r="A156" s="57" t="s">
        <v>61</v>
      </c>
      <c r="B156" s="77">
        <v>2</v>
      </c>
      <c r="C156" s="78"/>
      <c r="D156" s="79" t="s">
        <v>67</v>
      </c>
      <c r="E156" s="79"/>
      <c r="F156" s="80" t="s">
        <v>62</v>
      </c>
      <c r="G156" s="79"/>
      <c r="H156" s="81"/>
      <c r="I156" s="82"/>
      <c r="J156" s="59">
        <f>SUBTOTAL(9,J157:J160)</f>
        <v>0</v>
      </c>
      <c r="K156" s="81"/>
      <c r="L156" s="60">
        <f>SUBTOTAL(9,L157:L160)</f>
        <v>0</v>
      </c>
      <c r="M156" s="81"/>
      <c r="N156" s="60">
        <f>SUBTOTAL(9,N157:N160)</f>
        <v>0</v>
      </c>
      <c r="O156" s="83"/>
      <c r="P156" s="59">
        <f>SUBTOTAL(9,P157:P160)</f>
        <v>0</v>
      </c>
      <c r="Q156" s="59">
        <f>SUBTOTAL(9,Q157:Q160)</f>
        <v>0</v>
      </c>
      <c r="R156" s="6"/>
      <c r="S156" s="8"/>
      <c r="T156" s="8"/>
    </row>
    <row r="157" spans="1:20" ht="11.25" outlineLevel="2" x14ac:dyDescent="0.2">
      <c r="A157" s="61" t="s">
        <v>63</v>
      </c>
      <c r="B157" s="84">
        <v>3</v>
      </c>
      <c r="C157" s="85"/>
      <c r="D157" s="86" t="s">
        <v>68</v>
      </c>
      <c r="E157" s="86"/>
      <c r="F157" s="87" t="s">
        <v>64</v>
      </c>
      <c r="G157" s="86"/>
      <c r="H157" s="88"/>
      <c r="I157" s="89"/>
      <c r="J157" s="63">
        <f>SUBTOTAL(9,J158:J160)</f>
        <v>0</v>
      </c>
      <c r="K157" s="88"/>
      <c r="L157" s="64">
        <f>SUBTOTAL(9,L158:L160)</f>
        <v>0</v>
      </c>
      <c r="M157" s="88"/>
      <c r="N157" s="64">
        <f>SUBTOTAL(9,N158:N160)</f>
        <v>0</v>
      </c>
      <c r="O157" s="90"/>
      <c r="P157" s="63">
        <f>SUBTOTAL(9,P158:P160)</f>
        <v>0</v>
      </c>
      <c r="Q157" s="63">
        <f>SUBTOTAL(9,Q158:Q160)</f>
        <v>0</v>
      </c>
      <c r="R157" s="6"/>
      <c r="S157" s="8"/>
      <c r="T157" s="8"/>
    </row>
    <row r="158" spans="1:20" ht="11.25" outlineLevel="3" x14ac:dyDescent="0.2">
      <c r="A158" s="10"/>
      <c r="B158" s="91"/>
      <c r="C158" s="92">
        <v>114</v>
      </c>
      <c r="D158" s="93" t="s">
        <v>304</v>
      </c>
      <c r="E158" s="94" t="s">
        <v>305</v>
      </c>
      <c r="F158" s="95" t="s">
        <v>306</v>
      </c>
      <c r="G158" s="93" t="s">
        <v>170</v>
      </c>
      <c r="H158" s="96">
        <v>4</v>
      </c>
      <c r="I158" s="97">
        <v>0</v>
      </c>
      <c r="J158" s="98">
        <f>H158*I158</f>
        <v>0</v>
      </c>
      <c r="K158" s="96"/>
      <c r="L158" s="96">
        <f>H158*K158</f>
        <v>0</v>
      </c>
      <c r="M158" s="96"/>
      <c r="N158" s="96">
        <f>H158*M158</f>
        <v>0</v>
      </c>
      <c r="O158" s="98">
        <v>21</v>
      </c>
      <c r="P158" s="98">
        <f>J158*(O158/100)</f>
        <v>0</v>
      </c>
      <c r="Q158" s="98">
        <f>J158+P158</f>
        <v>0</v>
      </c>
      <c r="R158" s="8"/>
      <c r="S158" s="8"/>
      <c r="T158" s="8"/>
    </row>
    <row r="159" spans="1:20" ht="11.25" outlineLevel="3" x14ac:dyDescent="0.2">
      <c r="A159" s="10"/>
      <c r="B159" s="91"/>
      <c r="C159" s="92">
        <v>115</v>
      </c>
      <c r="D159" s="93" t="s">
        <v>304</v>
      </c>
      <c r="E159" s="94" t="s">
        <v>307</v>
      </c>
      <c r="F159" s="95" t="s">
        <v>308</v>
      </c>
      <c r="G159" s="93" t="s">
        <v>170</v>
      </c>
      <c r="H159" s="96">
        <v>2</v>
      </c>
      <c r="I159" s="97">
        <v>0</v>
      </c>
      <c r="J159" s="98">
        <f>H159*I159</f>
        <v>0</v>
      </c>
      <c r="K159" s="96"/>
      <c r="L159" s="96">
        <f>H159*K159</f>
        <v>0</v>
      </c>
      <c r="M159" s="96"/>
      <c r="N159" s="96">
        <f>H159*M159</f>
        <v>0</v>
      </c>
      <c r="O159" s="98">
        <v>21</v>
      </c>
      <c r="P159" s="98">
        <f>J159*(O159/100)</f>
        <v>0</v>
      </c>
      <c r="Q159" s="98">
        <f>J159+P159</f>
        <v>0</v>
      </c>
      <c r="R159" s="8"/>
      <c r="S159" s="8"/>
      <c r="T159" s="8"/>
    </row>
    <row r="160" spans="1:20" outlineLevel="3" x14ac:dyDescent="0.15">
      <c r="B160" s="6"/>
      <c r="C160" s="6"/>
      <c r="D160" s="6"/>
      <c r="E160" s="6"/>
      <c r="F160" s="6"/>
      <c r="G160" s="6"/>
      <c r="H160" s="6"/>
      <c r="I160" s="8"/>
      <c r="J160" s="8"/>
      <c r="K160" s="6"/>
      <c r="L160" s="6"/>
      <c r="M160" s="6"/>
      <c r="N160" s="6"/>
      <c r="O160" s="6"/>
      <c r="P160" s="8"/>
      <c r="Q160" s="8"/>
    </row>
    <row r="161" outlineLevel="1" x14ac:dyDescent="0.15"/>
  </sheetData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Zakázka</vt:lpstr>
      <vt:lpstr>__B360F1EC_A4E9_4044_9F31_84B5B39A93C8_ITEM__</vt:lpstr>
      <vt:lpstr>__B360F1EC_A4E9_4044_9F31_84B5B39A93C8_ITEM_GROUP1__</vt:lpstr>
      <vt:lpstr>__B360F1EC_A4E9_4044_9F31_84B5B39A93C8_ITEM_GROUP1_RECAP__</vt:lpstr>
      <vt:lpstr>__B360F1EC_A4E9_4044_9F31_84B5B39A93C8_ITEM_GROUP2__</vt:lpstr>
      <vt:lpstr>__B360F1EC_A4E9_4044_9F31_84B5B39A93C8_ITEM_GROUP2_RECAP__</vt:lpstr>
      <vt:lpstr>__B360F1EC_A4E9_4044_9F31_84B5B39A93C8_ITEM_GROUP3__X</vt:lpstr>
      <vt:lpstr>__B360F1EC_A4E9_4044_9F31_84B5B39A93C8_ITEM_GROUP3_RECAP__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ZŠ Dělnická, Karviná - Zvětšení učebny - projekční +5%, odečet položek, úprava 2</dc:subject>
  <dc:creator>MARIAN.CIESLAR2</dc:creator>
  <cp:lastModifiedBy>Jana Rausová</cp:lastModifiedBy>
  <dcterms:created xsi:type="dcterms:W3CDTF">2024-05-10T10:19:19Z</dcterms:created>
  <dcterms:modified xsi:type="dcterms:W3CDTF">2024-05-30T06:37:42Z</dcterms:modified>
</cp:coreProperties>
</file>