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6\Documents\A-MARTIN\KARviná - VB\Karviná Borovského 814 - Byt 29 - 1+1\"/>
    </mc:Choice>
  </mc:AlternateContent>
  <bookViews>
    <workbookView xWindow="0" yWindow="0" windowWidth="0" windowHeight="0"/>
  </bookViews>
  <sheets>
    <sheet name="Rekapitulace stavby" sheetId="1" r:id="rId1"/>
    <sheet name="814-02 - Stavební úpravy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'814-02 - Stavební úpravy ...'!$C$92:$K$546</definedName>
    <definedName name="_xlnm.Print_Area" localSheetId="1">'814-02 - Stavební úpravy ...'!$C$4:$J$37,'814-02 - Stavební úpravy ...'!$C$43:$J$76,'814-02 - Stavební úpravy ...'!$C$82:$K$546</definedName>
    <definedName name="_xlnm.Print_Titles" localSheetId="1">'814-02 - Stavební úpravy ...'!$92:$92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45"/>
  <c r="BH545"/>
  <c r="BG545"/>
  <c r="BE545"/>
  <c r="T545"/>
  <c r="R545"/>
  <c r="P545"/>
  <c r="BI536"/>
  <c r="BH536"/>
  <c r="BG536"/>
  <c r="BE536"/>
  <c r="T536"/>
  <c r="R536"/>
  <c r="P536"/>
  <c r="BI534"/>
  <c r="BH534"/>
  <c r="BG534"/>
  <c r="BE534"/>
  <c r="T534"/>
  <c r="R534"/>
  <c r="P534"/>
  <c r="BI525"/>
  <c r="BH525"/>
  <c r="BG525"/>
  <c r="BE525"/>
  <c r="T525"/>
  <c r="R525"/>
  <c r="P525"/>
  <c r="BI522"/>
  <c r="BH522"/>
  <c r="BG522"/>
  <c r="BE522"/>
  <c r="T522"/>
  <c r="R522"/>
  <c r="P522"/>
  <c r="BI520"/>
  <c r="BH520"/>
  <c r="BG520"/>
  <c r="BE520"/>
  <c r="T520"/>
  <c r="R520"/>
  <c r="P520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1"/>
  <c r="BH501"/>
  <c r="BG501"/>
  <c r="BE501"/>
  <c r="T501"/>
  <c r="R501"/>
  <c r="P501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3"/>
  <c r="BH483"/>
  <c r="BG483"/>
  <c r="BE483"/>
  <c r="T483"/>
  <c r="R483"/>
  <c r="P483"/>
  <c r="BI480"/>
  <c r="BH480"/>
  <c r="BG480"/>
  <c r="BE480"/>
  <c r="T480"/>
  <c r="R480"/>
  <c r="P480"/>
  <c r="BI478"/>
  <c r="BH478"/>
  <c r="BG478"/>
  <c r="BE478"/>
  <c r="T478"/>
  <c r="R478"/>
  <c r="P478"/>
  <c r="BI473"/>
  <c r="BH473"/>
  <c r="BG473"/>
  <c r="BE473"/>
  <c r="T473"/>
  <c r="R473"/>
  <c r="P473"/>
  <c r="BI471"/>
  <c r="BH471"/>
  <c r="BG471"/>
  <c r="BE471"/>
  <c r="T471"/>
  <c r="R471"/>
  <c r="P471"/>
  <c r="BI466"/>
  <c r="BH466"/>
  <c r="BG466"/>
  <c r="BE466"/>
  <c r="T466"/>
  <c r="R466"/>
  <c r="P466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6"/>
  <c r="BH456"/>
  <c r="BG456"/>
  <c r="BE456"/>
  <c r="T456"/>
  <c r="R456"/>
  <c r="P456"/>
  <c r="BI453"/>
  <c r="BH453"/>
  <c r="BG453"/>
  <c r="BE453"/>
  <c r="T453"/>
  <c r="R453"/>
  <c r="P453"/>
  <c r="BI448"/>
  <c r="BH448"/>
  <c r="BG448"/>
  <c r="BE448"/>
  <c r="T448"/>
  <c r="R448"/>
  <c r="P448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8"/>
  <c r="BH438"/>
  <c r="BG438"/>
  <c r="BE438"/>
  <c r="T438"/>
  <c r="R438"/>
  <c r="P438"/>
  <c r="BI435"/>
  <c r="BH435"/>
  <c r="BG435"/>
  <c r="BE435"/>
  <c r="T435"/>
  <c r="R435"/>
  <c r="P435"/>
  <c r="BI434"/>
  <c r="BH434"/>
  <c r="BG434"/>
  <c r="BE434"/>
  <c r="T434"/>
  <c r="R434"/>
  <c r="P434"/>
  <c r="BI428"/>
  <c r="BH428"/>
  <c r="BG428"/>
  <c r="BE428"/>
  <c r="T428"/>
  <c r="R428"/>
  <c r="P428"/>
  <c r="BI419"/>
  <c r="BH419"/>
  <c r="BG419"/>
  <c r="BE419"/>
  <c r="T419"/>
  <c r="R419"/>
  <c r="P419"/>
  <c r="BI416"/>
  <c r="BH416"/>
  <c r="BG416"/>
  <c r="BE416"/>
  <c r="T416"/>
  <c r="R416"/>
  <c r="P416"/>
  <c r="BI414"/>
  <c r="BH414"/>
  <c r="BG414"/>
  <c r="BE414"/>
  <c r="T414"/>
  <c r="R414"/>
  <c r="P414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0"/>
  <c r="BH400"/>
  <c r="BG400"/>
  <c r="BE400"/>
  <c r="T400"/>
  <c r="R400"/>
  <c r="P400"/>
  <c r="BI391"/>
  <c r="BH391"/>
  <c r="BG391"/>
  <c r="BE391"/>
  <c r="T391"/>
  <c r="R391"/>
  <c r="P391"/>
  <c r="BI388"/>
  <c r="BH388"/>
  <c r="BG388"/>
  <c r="BE388"/>
  <c r="T388"/>
  <c r="R388"/>
  <c r="P388"/>
  <c r="BI386"/>
  <c r="BH386"/>
  <c r="BG386"/>
  <c r="BE386"/>
  <c r="T386"/>
  <c r="R386"/>
  <c r="P386"/>
  <c r="BI379"/>
  <c r="BH379"/>
  <c r="BG379"/>
  <c r="BE379"/>
  <c r="T379"/>
  <c r="R379"/>
  <c r="P379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R371"/>
  <c r="P371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2"/>
  <c r="BH172"/>
  <c r="BG172"/>
  <c r="BE172"/>
  <c r="T172"/>
  <c r="T171"/>
  <c r="R172"/>
  <c r="R171"/>
  <c r="P172"/>
  <c r="P171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5"/>
  <c r="BH155"/>
  <c r="BG155"/>
  <c r="BE155"/>
  <c r="T155"/>
  <c r="R155"/>
  <c r="P155"/>
  <c r="BI152"/>
  <c r="BH152"/>
  <c r="BG152"/>
  <c r="BE152"/>
  <c r="T152"/>
  <c r="R152"/>
  <c r="P152"/>
  <c r="BI143"/>
  <c r="BH143"/>
  <c r="BG143"/>
  <c r="BE143"/>
  <c r="T143"/>
  <c r="R143"/>
  <c r="P143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F89"/>
  <c r="F87"/>
  <c r="E85"/>
  <c r="F50"/>
  <c r="F48"/>
  <c r="E46"/>
  <c r="J22"/>
  <c r="E22"/>
  <c r="J51"/>
  <c r="J21"/>
  <c r="J19"/>
  <c r="E19"/>
  <c r="J50"/>
  <c r="J18"/>
  <c r="J16"/>
  <c r="E16"/>
  <c r="F51"/>
  <c r="J15"/>
  <c r="J10"/>
  <c r="J87"/>
  <c i="1" r="L50"/>
  <c r="AM50"/>
  <c r="AM49"/>
  <c r="L49"/>
  <c r="AM47"/>
  <c r="L47"/>
  <c r="L45"/>
  <c r="L44"/>
  <c i="2" r="BK231"/>
  <c r="J236"/>
  <c r="BK478"/>
  <c r="BK261"/>
  <c r="J359"/>
  <c r="J180"/>
  <c r="J331"/>
  <c r="BK507"/>
  <c r="J356"/>
  <c r="J297"/>
  <c r="J307"/>
  <c r="BK199"/>
  <c r="BK438"/>
  <c r="J201"/>
  <c r="J287"/>
  <c r="BK297"/>
  <c r="J169"/>
  <c r="BK356"/>
  <c r="J310"/>
  <c r="J344"/>
  <c r="BK408"/>
  <c r="BK496"/>
  <c r="BK305"/>
  <c r="BK211"/>
  <c r="BK349"/>
  <c r="BK176"/>
  <c r="J342"/>
  <c r="BK316"/>
  <c r="BK492"/>
  <c r="J501"/>
  <c r="BK463"/>
  <c r="J478"/>
  <c r="J132"/>
  <c r="J221"/>
  <c r="J461"/>
  <c r="J511"/>
  <c r="BK412"/>
  <c r="J443"/>
  <c r="BK353"/>
  <c r="BK228"/>
  <c r="BK238"/>
  <c r="BK135"/>
  <c r="BK267"/>
  <c r="BK226"/>
  <c r="BK520"/>
  <c r="J205"/>
  <c r="J234"/>
  <c r="BK511"/>
  <c r="J252"/>
  <c r="J219"/>
  <c r="BK246"/>
  <c r="BK203"/>
  <c r="J347"/>
  <c r="J448"/>
  <c r="BK406"/>
  <c r="J218"/>
  <c r="J522"/>
  <c r="J496"/>
  <c r="J190"/>
  <c r="J186"/>
  <c r="BK445"/>
  <c r="J116"/>
  <c r="J203"/>
  <c r="BK522"/>
  <c r="J238"/>
  <c r="BK364"/>
  <c r="J277"/>
  <c r="J247"/>
  <c r="BK347"/>
  <c r="BK279"/>
  <c r="BK456"/>
  <c r="BK284"/>
  <c r="J155"/>
  <c r="J178"/>
  <c r="J301"/>
  <c r="J412"/>
  <c r="J428"/>
  <c r="BK326"/>
  <c r="BK190"/>
  <c r="J223"/>
  <c r="J135"/>
  <c r="BK275"/>
  <c r="BK325"/>
  <c r="J525"/>
  <c r="BK164"/>
  <c r="BK166"/>
  <c r="J152"/>
  <c r="BK129"/>
  <c r="BK214"/>
  <c r="BK196"/>
  <c r="BK192"/>
  <c r="J376"/>
  <c r="J534"/>
  <c r="J419"/>
  <c r="J536"/>
  <c r="BK218"/>
  <c r="BK277"/>
  <c r="BK517"/>
  <c r="BK331"/>
  <c r="J517"/>
  <c r="BK219"/>
  <c r="J224"/>
  <c r="J364"/>
  <c r="J371"/>
  <c r="BK342"/>
  <c r="J207"/>
  <c r="J323"/>
  <c r="BK102"/>
  <c r="J172"/>
  <c r="BK513"/>
  <c r="BK490"/>
  <c r="BK184"/>
  <c r="BK234"/>
  <c r="BK471"/>
  <c r="J353"/>
  <c r="BK310"/>
  <c r="J281"/>
  <c r="BK338"/>
  <c r="J408"/>
  <c r="BK252"/>
  <c r="J258"/>
  <c r="J194"/>
  <c r="BK116"/>
  <c r="BK351"/>
  <c r="J316"/>
  <c r="BK240"/>
  <c r="J338"/>
  <c r="J257"/>
  <c r="J102"/>
  <c r="J125"/>
  <c r="J463"/>
  <c r="J242"/>
  <c r="BK371"/>
  <c r="J520"/>
  <c r="J453"/>
  <c r="BK461"/>
  <c r="BK245"/>
  <c r="J351"/>
  <c r="J305"/>
  <c r="BK319"/>
  <c r="J445"/>
  <c r="BK327"/>
  <c r="BK188"/>
  <c r="BK340"/>
  <c r="J366"/>
  <c r="J299"/>
  <c r="BK379"/>
  <c r="BK341"/>
  <c r="BK453"/>
  <c r="J386"/>
  <c r="BK209"/>
  <c r="J321"/>
  <c r="J327"/>
  <c r="BK337"/>
  <c r="BK301"/>
  <c i="1" r="AS54"/>
  <c i="2" r="BK132"/>
  <c r="J184"/>
  <c r="BK162"/>
  <c r="BK143"/>
  <c r="BK302"/>
  <c r="J507"/>
  <c r="J368"/>
  <c r="J246"/>
  <c r="BK459"/>
  <c r="BK182"/>
  <c r="BK368"/>
  <c r="J232"/>
  <c r="BK221"/>
  <c r="J334"/>
  <c r="J138"/>
  <c r="J209"/>
  <c r="J545"/>
  <c r="J118"/>
  <c r="J319"/>
  <c r="BK155"/>
  <c r="BK291"/>
  <c r="J289"/>
  <c r="BK359"/>
  <c r="BK483"/>
  <c r="J337"/>
  <c r="J228"/>
  <c r="BK249"/>
  <c r="BK118"/>
  <c r="BK223"/>
  <c r="J99"/>
  <c r="J199"/>
  <c r="J494"/>
  <c r="BK287"/>
  <c r="J466"/>
  <c r="BK428"/>
  <c r="J406"/>
  <c r="J471"/>
  <c r="J490"/>
  <c r="BK343"/>
  <c r="J211"/>
  <c r="BK388"/>
  <c r="BK258"/>
  <c r="J456"/>
  <c r="J240"/>
  <c r="J509"/>
  <c r="BK125"/>
  <c r="J438"/>
  <c r="J435"/>
  <c r="BK501"/>
  <c r="J416"/>
  <c r="BK509"/>
  <c r="J104"/>
  <c r="BK254"/>
  <c r="J480"/>
  <c r="BK324"/>
  <c r="J324"/>
  <c r="J459"/>
  <c r="BK400"/>
  <c r="J216"/>
  <c r="J441"/>
  <c r="J414"/>
  <c r="BK242"/>
  <c r="J108"/>
  <c r="J188"/>
  <c r="BK205"/>
  <c r="BK270"/>
  <c r="J318"/>
  <c r="BK480"/>
  <c r="J325"/>
  <c r="BK243"/>
  <c r="BK414"/>
  <c r="J166"/>
  <c r="BK321"/>
  <c r="BK281"/>
  <c r="BK104"/>
  <c r="J261"/>
  <c r="BK216"/>
  <c r="BK169"/>
  <c r="J332"/>
  <c r="J162"/>
  <c r="BK386"/>
  <c r="BK138"/>
  <c r="J343"/>
  <c r="J196"/>
  <c r="BK99"/>
  <c r="J129"/>
  <c r="BK366"/>
  <c r="BK272"/>
  <c r="BK344"/>
  <c r="J270"/>
  <c r="BK419"/>
  <c r="J294"/>
  <c r="J243"/>
  <c r="BK299"/>
  <c r="J492"/>
  <c r="J304"/>
  <c r="BK152"/>
  <c r="J515"/>
  <c r="J182"/>
  <c r="J349"/>
  <c r="BK172"/>
  <c r="J473"/>
  <c r="J96"/>
  <c r="J328"/>
  <c r="J302"/>
  <c r="BK318"/>
  <c r="J275"/>
  <c r="BK443"/>
  <c r="J226"/>
  <c r="J114"/>
  <c r="J176"/>
  <c r="BK465"/>
  <c r="BK307"/>
  <c r="BK224"/>
  <c r="J320"/>
  <c r="J127"/>
  <c r="BK232"/>
  <c r="BK236"/>
  <c r="J284"/>
  <c r="J400"/>
  <c r="J264"/>
  <c r="BK186"/>
  <c r="BK534"/>
  <c r="J391"/>
  <c r="BK320"/>
  <c r="J410"/>
  <c r="J434"/>
  <c r="BK180"/>
  <c r="J279"/>
  <c r="J326"/>
  <c r="J291"/>
  <c r="BK264"/>
  <c r="BK304"/>
  <c r="BK545"/>
  <c r="BK494"/>
  <c r="BK328"/>
  <c r="J388"/>
  <c r="J231"/>
  <c r="BK294"/>
  <c r="J374"/>
  <c r="BK525"/>
  <c r="J267"/>
  <c r="J341"/>
  <c r="BK376"/>
  <c r="BK289"/>
  <c r="BK127"/>
  <c r="J192"/>
  <c r="BK536"/>
  <c r="BK178"/>
  <c r="BK257"/>
  <c r="BK207"/>
  <c r="BK332"/>
  <c r="BK247"/>
  <c r="J513"/>
  <c r="J254"/>
  <c r="J143"/>
  <c r="BK391"/>
  <c r="J379"/>
  <c r="BK435"/>
  <c r="BK434"/>
  <c r="BK374"/>
  <c r="J164"/>
  <c r="BK441"/>
  <c r="BK448"/>
  <c r="BK114"/>
  <c r="BK201"/>
  <c r="BK323"/>
  <c r="BK416"/>
  <c r="BK108"/>
  <c r="J340"/>
  <c r="J465"/>
  <c r="J483"/>
  <c r="BK473"/>
  <c r="BK96"/>
  <c r="BK410"/>
  <c r="J249"/>
  <c r="BK334"/>
  <c r="J245"/>
  <c r="BK466"/>
  <c r="BK515"/>
  <c r="J272"/>
  <c r="BK194"/>
  <c r="J214"/>
  <c l="1" r="BK142"/>
  <c r="J142"/>
  <c r="J59"/>
  <c r="P175"/>
  <c r="BK107"/>
  <c r="J107"/>
  <c r="J58"/>
  <c r="P161"/>
  <c r="R213"/>
  <c r="R309"/>
  <c r="BK378"/>
  <c r="J378"/>
  <c r="J70"/>
  <c r="R107"/>
  <c r="T213"/>
  <c r="R251"/>
  <c r="P346"/>
  <c r="BK437"/>
  <c r="J437"/>
  <c r="J72"/>
  <c r="R95"/>
  <c r="BK161"/>
  <c r="J161"/>
  <c r="J60"/>
  <c r="R198"/>
  <c r="BK251"/>
  <c r="J251"/>
  <c r="J66"/>
  <c r="T309"/>
  <c r="BK447"/>
  <c r="J447"/>
  <c r="J73"/>
  <c r="T107"/>
  <c r="P198"/>
  <c r="T260"/>
  <c r="T390"/>
  <c r="P482"/>
  <c r="P107"/>
  <c r="R161"/>
  <c r="R175"/>
  <c r="P260"/>
  <c r="T346"/>
  <c r="P378"/>
  <c r="P437"/>
  <c r="R437"/>
  <c r="R482"/>
  <c r="P95"/>
  <c r="BK175"/>
  <c r="J175"/>
  <c r="J63"/>
  <c r="T198"/>
  <c r="BK309"/>
  <c r="J309"/>
  <c r="J68"/>
  <c r="BK390"/>
  <c r="J390"/>
  <c r="J71"/>
  <c r="P447"/>
  <c r="BK524"/>
  <c r="J524"/>
  <c r="J75"/>
  <c r="BK95"/>
  <c r="J95"/>
  <c r="J57"/>
  <c r="R142"/>
  <c r="T175"/>
  <c r="R260"/>
  <c r="R390"/>
  <c r="T437"/>
  <c r="T482"/>
  <c r="T142"/>
  <c r="BK198"/>
  <c r="J198"/>
  <c r="J64"/>
  <c r="BK260"/>
  <c r="J260"/>
  <c r="J67"/>
  <c r="BK346"/>
  <c r="J346"/>
  <c r="J69"/>
  <c r="T378"/>
  <c r="R447"/>
  <c r="P524"/>
  <c r="P142"/>
  <c r="BK213"/>
  <c r="J213"/>
  <c r="J65"/>
  <c r="P309"/>
  <c r="P390"/>
  <c r="BK482"/>
  <c r="J482"/>
  <c r="J74"/>
  <c r="R524"/>
  <c r="T95"/>
  <c r="T94"/>
  <c r="T161"/>
  <c r="P213"/>
  <c r="P251"/>
  <c r="T251"/>
  <c r="R346"/>
  <c r="R378"/>
  <c r="T447"/>
  <c r="T524"/>
  <c r="BK171"/>
  <c r="J171"/>
  <c r="J61"/>
  <c r="J48"/>
  <c r="J89"/>
  <c r="BF104"/>
  <c r="BF192"/>
  <c r="BF201"/>
  <c r="BF258"/>
  <c r="BF270"/>
  <c r="BF275"/>
  <c r="BF310"/>
  <c r="BF326"/>
  <c r="BF331"/>
  <c r="BF341"/>
  <c r="BF391"/>
  <c r="BF419"/>
  <c r="BF443"/>
  <c r="J90"/>
  <c r="BF155"/>
  <c r="BF184"/>
  <c r="BF190"/>
  <c r="BF231"/>
  <c r="BF289"/>
  <c r="BF321"/>
  <c r="BF334"/>
  <c r="BF376"/>
  <c r="BF536"/>
  <c r="BF180"/>
  <c r="BF196"/>
  <c r="BF199"/>
  <c r="BF203"/>
  <c r="BF211"/>
  <c r="BF223"/>
  <c r="BF264"/>
  <c r="BF344"/>
  <c r="BF371"/>
  <c r="BF386"/>
  <c r="BF408"/>
  <c r="BF412"/>
  <c r="BF466"/>
  <c r="BF478"/>
  <c r="BF496"/>
  <c r="BF522"/>
  <c r="BF525"/>
  <c r="BF125"/>
  <c r="BF129"/>
  <c r="BF164"/>
  <c r="BF178"/>
  <c r="BF188"/>
  <c r="BF216"/>
  <c r="BF236"/>
  <c r="BF281"/>
  <c r="BF318"/>
  <c r="BF320"/>
  <c r="BF323"/>
  <c r="BF374"/>
  <c r="BF388"/>
  <c r="BF471"/>
  <c r="BF501"/>
  <c r="BF513"/>
  <c r="BF515"/>
  <c r="BF517"/>
  <c r="BF520"/>
  <c r="BF534"/>
  <c r="BF545"/>
  <c r="BF99"/>
  <c r="BF138"/>
  <c r="BF166"/>
  <c r="BF214"/>
  <c r="BF226"/>
  <c r="BF246"/>
  <c r="BF261"/>
  <c r="BF297"/>
  <c r="BF302"/>
  <c r="BF319"/>
  <c r="BF337"/>
  <c r="BF359"/>
  <c r="BF416"/>
  <c r="BF435"/>
  <c r="BF459"/>
  <c r="BF465"/>
  <c r="BF483"/>
  <c r="BF492"/>
  <c r="BF509"/>
  <c r="BF114"/>
  <c r="BF116"/>
  <c r="BF162"/>
  <c r="BF172"/>
  <c r="BF209"/>
  <c r="BF247"/>
  <c r="BF252"/>
  <c r="BF284"/>
  <c r="BF304"/>
  <c r="BF327"/>
  <c r="BF338"/>
  <c r="BF342"/>
  <c r="BF351"/>
  <c r="BF368"/>
  <c r="BF379"/>
  <c r="BF118"/>
  <c r="BF224"/>
  <c r="BF228"/>
  <c r="BF232"/>
  <c r="BF238"/>
  <c r="BF254"/>
  <c r="BF267"/>
  <c r="BF277"/>
  <c r="BF287"/>
  <c r="BF305"/>
  <c r="BF316"/>
  <c r="BF324"/>
  <c r="BF347"/>
  <c r="BF366"/>
  <c r="BF400"/>
  <c r="BF414"/>
  <c r="BF438"/>
  <c r="BF456"/>
  <c r="BF473"/>
  <c r="BF494"/>
  <c r="BF511"/>
  <c r="BF135"/>
  <c r="BF169"/>
  <c r="BF221"/>
  <c r="BF272"/>
  <c r="BF343"/>
  <c r="BF353"/>
  <c r="BF463"/>
  <c r="BF480"/>
  <c r="BF490"/>
  <c r="F90"/>
  <c r="BF176"/>
  <c r="BF182"/>
  <c r="BF205"/>
  <c r="BF218"/>
  <c r="BF234"/>
  <c r="BF240"/>
  <c r="BF243"/>
  <c r="BF249"/>
  <c r="BF257"/>
  <c r="BF307"/>
  <c r="BF332"/>
  <c r="BF356"/>
  <c r="BF406"/>
  <c r="BF453"/>
  <c r="BF102"/>
  <c r="BF127"/>
  <c r="BF132"/>
  <c r="BF143"/>
  <c r="BF186"/>
  <c r="BF194"/>
  <c r="BF219"/>
  <c r="BF242"/>
  <c r="BF279"/>
  <c r="BF291"/>
  <c r="BF299"/>
  <c r="BF301"/>
  <c r="BF328"/>
  <c r="BF340"/>
  <c r="BF410"/>
  <c r="BF428"/>
  <c r="BF445"/>
  <c r="BF448"/>
  <c r="BF461"/>
  <c r="BF507"/>
  <c r="BF96"/>
  <c r="BF108"/>
  <c r="BF152"/>
  <c r="BF207"/>
  <c r="BF245"/>
  <c r="BF294"/>
  <c r="BF325"/>
  <c r="BF349"/>
  <c r="BF364"/>
  <c r="BF434"/>
  <c r="BF441"/>
  <c r="F33"/>
  <c i="1" r="BB55"/>
  <c r="BB54"/>
  <c r="AX54"/>
  <c i="2" r="F34"/>
  <c i="1" r="BC55"/>
  <c r="BC54"/>
  <c r="W32"/>
  <c i="2" r="F35"/>
  <c i="1" r="BD55"/>
  <c r="BD54"/>
  <c r="W33"/>
  <c i="2" r="J31"/>
  <c i="1" r="AV55"/>
  <c i="2" r="F31"/>
  <c i="1" r="AZ55"/>
  <c r="AZ54"/>
  <c r="W29"/>
  <c i="2" l="1" r="P94"/>
  <c r="R174"/>
  <c r="R94"/>
  <c r="R93"/>
  <c r="T174"/>
  <c r="P174"/>
  <c r="T93"/>
  <c r="BK174"/>
  <c r="J174"/>
  <c r="J62"/>
  <c r="BK94"/>
  <c i="1" r="AY54"/>
  <c i="2" r="J32"/>
  <c i="1" r="AW55"/>
  <c r="AT55"/>
  <c r="W31"/>
  <c i="2" r="F32"/>
  <c i="1" r="BA55"/>
  <c r="BA54"/>
  <c r="AW54"/>
  <c r="AK30"/>
  <c r="AV54"/>
  <c r="AK29"/>
  <c i="2" l="1" r="BK93"/>
  <c r="J93"/>
  <c r="P93"/>
  <c i="1" r="AU55"/>
  <c i="2" r="J55"/>
  <c r="J94"/>
  <c r="J56"/>
  <c r="J28"/>
  <c i="1" r="AG55"/>
  <c r="AG54"/>
  <c r="AK26"/>
  <c r="AK35"/>
  <c r="W30"/>
  <c r="AU54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<sst xmlns="http://schemas.openxmlformats.org/spreadsheetml/2006/main">
  <si>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</si>
  <si>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</si>
  <si>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</si>
  <si>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</si>
  <si>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</si>
  <si>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{aae5cb1a-c982-46df-92bc-d522efd14680}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</si>
  <si>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</si>
  <si>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</si>
  <si>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</si>
  <si>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</si>
  <si>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</si>
  <si>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</si>
  <si>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</si>
  <si>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</si>
  <si>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814-02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</si>
  <si>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</si>
  <si>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</si>
  <si>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VB 0+2, Borovského 814/12, Karviná-Ráj</t>
  </si>
  <si>
    <t>KSO:</t>
  </si>
  <si>
    <t/>
  </si>
  <si>
    <t>CC-CZ:</t>
  </si>
  <si>
    <t>Místo:</t>
  </si>
  <si>
    <t>Karviná-Ráj</t>
  </si>
  <si>
    <t>Datum:</t>
  </si>
  <si>
    <t>4. 12. 2023</t>
  </si>
  <si>
    <t>Zadavatel:</t>
  </si>
  <si>
    <t>IČ:</t>
  </si>
  <si>
    <t>STATUTÁRNÍ MĚSTO KARVINÁ · Magistrát města Karviné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</si>
  <si>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</si>
  <si>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</si>
  <si>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</si>
  <si>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</si>
  <si>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</si>
  <si>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</si>
  <si>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</si>
  <si>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</si>
  <si>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</si>
  <si>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</si>
  <si>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</si>
  <si>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</si>
  <si>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</si>
  <si>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</si>
  <si>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</si>
  <si>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</si>
  <si>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</si>
  <si>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</si>
  <si>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</si>
  <si>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</si>
  <si>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</si>
  <si>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</si>
  <si>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</si>
  <si>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</si>
  <si>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</si>
  <si>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</si>
  <si>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</si>
  <si>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</si>
  <si>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</si>
  <si>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</si>
  <si>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</si>
  <si>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</si>
  <si>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</si>
  <si>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</si>
  <si>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</si>
  <si>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</si>
  <si>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</si>
  <si>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</si>
  <si>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</si>
  <si>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</si>
  <si>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</si>
  <si>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</si>
  <si>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</si>
  <si>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</si>
  <si>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</si>
  <si>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</si>
  <si>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</si>
  <si>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</si>
  <si>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</si>
  <si>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</si>
  <si>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</si>
  <si>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</si>
  <si>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</si>
  <si>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</si>
  <si>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</si>
  <si>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</si>
  <si>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</si>
  <si>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</si>
  <si>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</si>
  <si>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</si>
  <si>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</si>
  <si>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</si>
  <si>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</si>
  <si>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</si>
  <si>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</si>
  <si>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</si>
  <si>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</si>
  <si>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</si>
  <si>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</si>
  <si>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</si>
  <si>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</si>
  <si>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</si>
  <si>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</si>
  <si>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</si>
  <si>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</si>
  <si>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</si>
  <si>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</si>
  <si>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</si>
  <si>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</si>
  <si>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</si>
  <si>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</si>
  <si>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</si>
  <si>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</si>
  <si>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</si>
  <si>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</si>
  <si>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</si>
  <si>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</si>
  <si>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</si>
  <si>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</si>
  <si>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</si>
  <si>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</si>
  <si>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</si>
  <si>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</si>
  <si>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</si>
  <si>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311321511</t>
  </si>
  <si>
    <t>Nadzákladové zdi z betonu železového (bez výztuže) nosné bez zvláštních nároků na vliv prostředí tř. C 20/25</t>
  </si>
  <si>
    <t>m3</t>
  </si>
  <si>
    <t>CS ÚRS 2024 01</t>
  </si>
  <si>
    <t>4</t>
  </si>
  <si>
    <t>2</t>
  </si>
  <si>
    <t>820216984</t>
  </si>
  <si>
    <t>Online PSC</t>
  </si>
  <si>
    <t>https://podminky.urs.cz/item/CS_URS_2024_01/311321511</t>
  </si>
  <si>
    <t>VV</t>
  </si>
  <si>
    <t>"práh sprchového koutu"1,1*0,15*0,1</t>
  </si>
  <si>
    <t>311351121</t>
  </si>
  <si>
    <t>Bednění nadzákladových zdí nosných rovné oboustranné za každou stranu zřízení</t>
  </si>
  <si>
    <t>m2</t>
  </si>
  <si>
    <t>1546115622</t>
  </si>
  <si>
    <t>https://podminky.urs.cz/item/CS_URS_2024_01/311351121</t>
  </si>
  <si>
    <t>1,1*0,15*2</t>
  </si>
  <si>
    <t>311351122</t>
  </si>
  <si>
    <t>Bednění nadzákladových zdí nosných rovné oboustranné za každou stranu odstranění</t>
  </si>
  <si>
    <t>-590422324</t>
  </si>
  <si>
    <t>https://podminky.urs.cz/item/CS_URS_2024_01/311351122</t>
  </si>
  <si>
    <t>311361821</t>
  </si>
  <si>
    <t>Výztuž nadzákladových zdí nosných svislých nebo odkloněných od svislice, rovných nebo oblých z betonářské oceli 10 505 (R) nebo BSt 500</t>
  </si>
  <si>
    <t>t</t>
  </si>
  <si>
    <t>-1211682379</t>
  </si>
  <si>
    <t>https://podminky.urs.cz/item/CS_URS_2024_01/311361821</t>
  </si>
  <si>
    <t>1,11*0,15*0,1*0,1</t>
  </si>
  <si>
    <t>6</t>
  </si>
  <si>
    <t>Úpravy povrchů, podlahy a osazování výplní</t>
  </si>
  <si>
    <t>5</t>
  </si>
  <si>
    <t>611131121</t>
  </si>
  <si>
    <t>Podkladní a spojovací vrstva vnitřních omítaných ploch penetrace disperzní nanášená ručně stropů</t>
  </si>
  <si>
    <t>-1349539534</t>
  </si>
  <si>
    <t>https://podminky.urs.cz/item/CS_URS_2024_01/611131121</t>
  </si>
  <si>
    <t>"PŘ"2,98</t>
  </si>
  <si>
    <t>"POK1"21,00</t>
  </si>
  <si>
    <t>"POK2"14,62</t>
  </si>
  <si>
    <t>Součet</t>
  </si>
  <si>
    <t>611142001</t>
  </si>
  <si>
    <t>Pletivo vnitřních ploch v ploše nebo pruzích, na plném podkladu sklovláknité vtlačené do tmelu včetně tmelu stropů</t>
  </si>
  <si>
    <t>-2001127804</t>
  </si>
  <si>
    <t>https://podminky.urs.cz/item/CS_URS_2024_01/611142001</t>
  </si>
  <si>
    <t>7</t>
  </si>
  <si>
    <t>611321131</t>
  </si>
  <si>
    <t>Vápenocementový štuk vnitřních ploch tloušťky do 3 mm vodorovných konstrukcí stropů rovných</t>
  </si>
  <si>
    <t>837994405</t>
  </si>
  <si>
    <t>https://podminky.urs.cz/item/CS_URS_2024_01/611321131</t>
  </si>
  <si>
    <t>8</t>
  </si>
  <si>
    <t>612131121</t>
  </si>
  <si>
    <t>Podkladní a spojovací vrstva vnitřních omítaných ploch penetrace disperzní nanášená ručně stěn</t>
  </si>
  <si>
    <t>16</t>
  </si>
  <si>
    <t>1110148720</t>
  </si>
  <si>
    <t>https://podminky.urs.cz/item/CS_URS_2024_01/612131121</t>
  </si>
  <si>
    <t>"PŘ"(7,32-2,24)*2,65-0,8*2,0*3</t>
  </si>
  <si>
    <t>"POK1"19,22*2,65-0,8*2,0*2-1,73*1,5*0,9-0,7*2,2*0,9</t>
  </si>
  <si>
    <t>"POK2"15,9*2,65-0,8*2,0-1,73*1,5*0,9-0,7*2,2*0,9</t>
  </si>
  <si>
    <t>"KOU"1,155*2,65*0</t>
  </si>
  <si>
    <t>9</t>
  </si>
  <si>
    <t>612142001</t>
  </si>
  <si>
    <t>Pletivo vnitřních ploch v ploše nebo pruzích, na plném podkladu sklovláknité vtlačené do tmelu včetně tmelu stěn</t>
  </si>
  <si>
    <t>-357081286</t>
  </si>
  <si>
    <t>https://podminky.urs.cz/item/CS_URS_2024_01/612142001</t>
  </si>
  <si>
    <t>10</t>
  </si>
  <si>
    <t>612321131</t>
  </si>
  <si>
    <t>Vápenocementový štuk vnitřních ploch tloušťky do 3 mm svislých konstrukcí stěn</t>
  </si>
  <si>
    <t>-236720131</t>
  </si>
  <si>
    <t>https://podminky.urs.cz/item/CS_URS_2024_01/612321131</t>
  </si>
  <si>
    <t>11</t>
  </si>
  <si>
    <t>612325302</t>
  </si>
  <si>
    <t>Vápenocementová omítka ostění nebo nadpraží štuková</t>
  </si>
  <si>
    <t>2058230337</t>
  </si>
  <si>
    <t>https://podminky.urs.cz/item/CS_URS_2024_01/612325302</t>
  </si>
  <si>
    <t>"výměna vchodových zárubní"(0,3+0,1)*4,8</t>
  </si>
  <si>
    <t>631311115</t>
  </si>
  <si>
    <t>Mazanina z betonu prostého bez zvýšených nároků na prostředí tl. přes 50 do 80 mm tř. C 20/25</t>
  </si>
  <si>
    <t>-82305895</t>
  </si>
  <si>
    <t>https://podminky.urs.cz/item/CS_URS_2024_01/631311115</t>
  </si>
  <si>
    <t>"podlaha sprchového koutu"1,1*0,76*0,08</t>
  </si>
  <si>
    <t>13</t>
  </si>
  <si>
    <t>642942111</t>
  </si>
  <si>
    <t>Osazování zárubní nebo rámů kovových dveřních lisovaných nebo z úhelníků bez dveřních křídel na cementovou maltu, plochy otvoru do 2,5 m2</t>
  </si>
  <si>
    <t>kus</t>
  </si>
  <si>
    <t>-1887424297</t>
  </si>
  <si>
    <t>https://podminky.urs.cz/item/CS_URS_2024_01/642942111</t>
  </si>
  <si>
    <t>"vstupní dveře"1</t>
  </si>
  <si>
    <t>14</t>
  </si>
  <si>
    <t>M</t>
  </si>
  <si>
    <t>55331487</t>
  </si>
  <si>
    <t>zárubeň jednokřídlá ocelová pro zdění tl stěny 110-150mm rozměru 800/1970, 2100mm</t>
  </si>
  <si>
    <t>456356264</t>
  </si>
  <si>
    <t>"VSTUP"1</t>
  </si>
  <si>
    <t>"POK1"1*0</t>
  </si>
  <si>
    <t>Ostatní konstrukce a práce, bourání</t>
  </si>
  <si>
    <t>15</t>
  </si>
  <si>
    <t>952901111</t>
  </si>
  <si>
    <t>Vyčištění budov nebo objektů před předáním do užívání budov bytové nebo občanské výstavby, světlé výšky podlaží do 4 m</t>
  </si>
  <si>
    <t>682830029</t>
  </si>
  <si>
    <t>https://podminky.urs.cz/item/CS_URS_2024_01/952901111</t>
  </si>
  <si>
    <t>"KU"0</t>
  </si>
  <si>
    <t>"KOUP+WC"2,77</t>
  </si>
  <si>
    <t>"LODŽIE"2,82*2</t>
  </si>
  <si>
    <t>962084130</t>
  </si>
  <si>
    <t>Bourání příček nebo přizdívek deskových, umakartových, sololitových apod., tl. do 50 mm</t>
  </si>
  <si>
    <t>-1035660165</t>
  </si>
  <si>
    <t>https://podminky.urs.cz/item/CS_URS_2024_01/962084130</t>
  </si>
  <si>
    <t>"BJ"((2,185*2)+(1,63*3))*2,65</t>
  </si>
  <si>
    <t>17</t>
  </si>
  <si>
    <t>968072455</t>
  </si>
  <si>
    <t>Vybourání kovových rámů oken s křídly, dveřních zárubní, vrat, stěn, ostění nebo obkladů dveřních zárubní, plochy do 2 m2</t>
  </si>
  <si>
    <t>349259991</t>
  </si>
  <si>
    <t>https://podminky.urs.cz/item/CS_URS_2024_01/968072455</t>
  </si>
  <si>
    <t>"VSTUP"0,8*2,0</t>
  </si>
  <si>
    <t>"POK1"0,8*2,0*0</t>
  </si>
  <si>
    <t>"POK2"0,8*2,0*0</t>
  </si>
  <si>
    <t>997</t>
  </si>
  <si>
    <t>Přesun sutě</t>
  </si>
  <si>
    <t>18</t>
  </si>
  <si>
    <t>997013212</t>
  </si>
  <si>
    <t>Vnitrostaveništní doprava suti a vybouraných hmot vodorovně do 50 m s naložením ručně pro budovy a haly výšky přes 6 do 9 m</t>
  </si>
  <si>
    <t>-142074235</t>
  </si>
  <si>
    <t>https://podminky.urs.cz/item/CS_URS_2024_01/997013212</t>
  </si>
  <si>
    <t>19</t>
  </si>
  <si>
    <t>997013501</t>
  </si>
  <si>
    <t>Odvoz suti a vybouraných hmot na skládku nebo meziskládku se složením, na vzdálenost do 1 km</t>
  </si>
  <si>
    <t>1897067804</t>
  </si>
  <si>
    <t>https://podminky.urs.cz/item/CS_URS_2024_01/997013501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</si>
  <si>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</si>
  <si>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</si>
  <si>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</si>
  <si>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-1629844908</t>
  </si>
  <si>
    <t>https://podminky.urs.cz/item/CS_URS_2024_01/997013509</t>
  </si>
  <si>
    <t>1,6227*10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</si>
  <si>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</si>
  <si>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</si>
  <si>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1302489782</t>
  </si>
  <si>
    <t>https://podminky.urs.cz/item/CS_URS_2024_01/997013631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</si>
  <si>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</si>
  <si>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</si>
  <si>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</si>
  <si>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</si>
  <si>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</si>
  <si>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502538495</t>
  </si>
  <si>
    <t>https://podminky.urs.cz/item/CS_URS_2024_01/998018002</t>
  </si>
  <si>
    <t>PSV</t>
  </si>
  <si>
    <t>Práce a dodávky PSV</t>
  </si>
  <si>
    <t>721</t>
  </si>
  <si>
    <t>Zdravotechnika - vnitřní kanalizace</t>
  </si>
  <si>
    <t>23</t>
  </si>
  <si>
    <t>721171803</t>
  </si>
  <si>
    <t>Demontáž potrubí z novodurových trub odpadních nebo připojovacích do D 75</t>
  </si>
  <si>
    <t>m</t>
  </si>
  <si>
    <t>1614299832</t>
  </si>
  <si>
    <t>https://podminky.urs.cz/item/CS_URS_2024_01/721171803</t>
  </si>
  <si>
    <t>24</t>
  </si>
  <si>
    <t>721171905</t>
  </si>
  <si>
    <t>Opravy odpadního potrubí plastového vsazení odbočky do potrubí DN 110</t>
  </si>
  <si>
    <t>1204516870</t>
  </si>
  <si>
    <t>https://podminky.urs.cz/item/CS_URS_2024_01/721171905</t>
  </si>
  <si>
    <t>25</t>
  </si>
  <si>
    <t>721174043</t>
  </si>
  <si>
    <t>Potrubí z trub polypropylenových připojovací DN 50</t>
  </si>
  <si>
    <t>-859566721</t>
  </si>
  <si>
    <t>https://podminky.urs.cz/item/CS_URS_2024_01/721174043</t>
  </si>
  <si>
    <t>26</t>
  </si>
  <si>
    <t>721174044</t>
  </si>
  <si>
    <t>Potrubí z trub polypropylenových připojovací DN 75</t>
  </si>
  <si>
    <t>1835490073</t>
  </si>
  <si>
    <t>https://podminky.urs.cz/item/CS_URS_2024_01/721174044</t>
  </si>
  <si>
    <t>27</t>
  </si>
  <si>
    <t>721174045</t>
  </si>
  <si>
    <t>Potrubí z trub polypropylenových připojovací DN 110</t>
  </si>
  <si>
    <t>-952465716</t>
  </si>
  <si>
    <t>https://podminky.urs.cz/item/CS_URS_2024_01/721174045</t>
  </si>
  <si>
    <t>28</t>
  </si>
  <si>
    <t>721194105</t>
  </si>
  <si>
    <t>Vyměření přípojek na potrubí vyvedení a upevnění odpadních výpustek DN 50</t>
  </si>
  <si>
    <t>-1814005604</t>
  </si>
  <si>
    <t>https://podminky.urs.cz/item/CS_URS_2024_01/721194105</t>
  </si>
  <si>
    <t>29</t>
  </si>
  <si>
    <t>721194107</t>
  </si>
  <si>
    <t>Vyměření přípojek na potrubí vyvedení a upevnění odpadních výpustek DN 70</t>
  </si>
  <si>
    <t>1890034255</t>
  </si>
  <si>
    <t>https://podminky.urs.cz/item/CS_URS_2024_01/721194107</t>
  </si>
  <si>
    <t>30</t>
  </si>
  <si>
    <t>721194109</t>
  </si>
  <si>
    <t>Vyměření přípojek na potrubí vyvedení a upevnění odpadních výpustek DN 110</t>
  </si>
  <si>
    <t>619814684</t>
  </si>
  <si>
    <t>https://podminky.urs.cz/item/CS_URS_2024_01/721194109</t>
  </si>
  <si>
    <t>31</t>
  </si>
  <si>
    <t>721212121</t>
  </si>
  <si>
    <t>Odtokové sprchové žlaby se zápachovou uzávěrkou a krycím roštem délky 700 mm</t>
  </si>
  <si>
    <t>-1453793899</t>
  </si>
  <si>
    <t>https://podminky.urs.cz/item/CS_URS_2024_01/721212121</t>
  </si>
  <si>
    <t>32</t>
  </si>
  <si>
    <t>721290111</t>
  </si>
  <si>
    <t>Zkouška těsnosti kanalizace v objektech vodou do DN 125</t>
  </si>
  <si>
    <t>1410898502</t>
  </si>
  <si>
    <t>https://podminky.urs.cz/item/CS_URS_2024_01/721290111</t>
  </si>
  <si>
    <t>33</t>
  </si>
  <si>
    <t>998721102</t>
  </si>
  <si>
    <t>Přesun hmot pro vnitřní kanalizaci stanovený z hmotnosti přesunovaného materiálu vodorovná dopravní vzdálenost do 50 m základní v objektech výšky přes 6 do 12 m</t>
  </si>
  <si>
    <t>1412392509</t>
  </si>
  <si>
    <t>https://podminky.urs.cz/item/CS_URS_2024_01/998721102</t>
  </si>
  <si>
    <t>722</t>
  </si>
  <si>
    <t>Zdravotechnika - vnitřní vodovod</t>
  </si>
  <si>
    <t>34</t>
  </si>
  <si>
    <t>722170801</t>
  </si>
  <si>
    <t>Demontáž rozvodů vody z plastů do Ø 25 mm</t>
  </si>
  <si>
    <t>121407125</t>
  </si>
  <si>
    <t>https://podminky.urs.cz/item/CS_URS_2024_01/722170801</t>
  </si>
  <si>
    <t>35</t>
  </si>
  <si>
    <t>722174002</t>
  </si>
  <si>
    <t>Potrubí z plastových trubek z polypropylenu PPR svařovaných polyfúzně PN 16 (SDR 7,4) D 20 x 2,8</t>
  </si>
  <si>
    <t>-259516344</t>
  </si>
  <si>
    <t>https://podminky.urs.cz/item/CS_URS_2024_01/722174002</t>
  </si>
  <si>
    <t>36</t>
  </si>
  <si>
    <t>722174022</t>
  </si>
  <si>
    <t>Potrubí z plastových trubek z polypropylenu PPR svařovaných polyfúzně PN 20 (SDR 6) D 20 x 3,4</t>
  </si>
  <si>
    <t>-1008829184</t>
  </si>
  <si>
    <t>https://podminky.urs.cz/item/CS_URS_2024_01/722174022</t>
  </si>
  <si>
    <t>37</t>
  </si>
  <si>
    <t>722190401</t>
  </si>
  <si>
    <t>Zřízení přípojek na potrubí vyvedení a upevnění výpustek do DN 25</t>
  </si>
  <si>
    <t>1418994778</t>
  </si>
  <si>
    <t>https://podminky.urs.cz/item/CS_URS_2024_01/722190401</t>
  </si>
  <si>
    <t>38</t>
  </si>
  <si>
    <t>722220861</t>
  </si>
  <si>
    <t>Demontáž armatur závitových se dvěma závity do G 3/4</t>
  </si>
  <si>
    <t>-1123510467</t>
  </si>
  <si>
    <t>https://podminky.urs.cz/item/CS_URS_2024_01/722220861</t>
  </si>
  <si>
    <t>39</t>
  </si>
  <si>
    <t>722290246</t>
  </si>
  <si>
    <t>Zkoušky, proplach a desinfekce vodovodního potrubí zkoušky těsnosti vodovodního potrubí plastového do DN 40</t>
  </si>
  <si>
    <t>-998989458</t>
  </si>
  <si>
    <t>https://podminky.urs.cz/item/CS_URS_2024_01/722290246</t>
  </si>
  <si>
    <t>40</t>
  </si>
  <si>
    <t>998722102</t>
  </si>
  <si>
    <t>Přesun hmot pro vnitřní vodovod stanovený z hmotnosti přesunovaného materiálu vodorovná dopravní vzdálenost do 50 m základní v objektech výšky přes 6 do 12 m</t>
  </si>
  <si>
    <t>491120646</t>
  </si>
  <si>
    <t>https://podminky.urs.cz/item/CS_URS_2024_01/998722102</t>
  </si>
  <si>
    <t>725</t>
  </si>
  <si>
    <t>Zdravotechnika - zařizovací předměty</t>
  </si>
  <si>
    <t>41</t>
  </si>
  <si>
    <t>725110814</t>
  </si>
  <si>
    <t>Demontáž klozetů kombi</t>
  </si>
  <si>
    <t>soubor</t>
  </si>
  <si>
    <t>602179319</t>
  </si>
  <si>
    <t>https://podminky.urs.cz/item/CS_URS_2024_01/725110814</t>
  </si>
  <si>
    <t>42</t>
  </si>
  <si>
    <t>725119122</t>
  </si>
  <si>
    <t>Zařízení záchodů montáž klozetových mís kombi</t>
  </si>
  <si>
    <t>-1383486698</t>
  </si>
  <si>
    <t>https://podminky.urs.cz/item/CS_URS_2024_01/725119122</t>
  </si>
  <si>
    <t>43</t>
  </si>
  <si>
    <t>642342R00</t>
  </si>
  <si>
    <t>mísa keramická ke kombiklozetu bílá hluboké splachování odpad zadní 360x670x480mm včetně nádrže kombinovaného klozetu keramické se spodním napouštěním a splachovacím mechanismem bílé 365x185mm - vyvýšená</t>
  </si>
  <si>
    <t>-590823858</t>
  </si>
  <si>
    <t>44</t>
  </si>
  <si>
    <t>725210821</t>
  </si>
  <si>
    <t>Demontáž umyvadel bez výtokových armatur umyvadel</t>
  </si>
  <si>
    <t>194210940</t>
  </si>
  <si>
    <t>https://podminky.urs.cz/item/CS_URS_2024_01/725210821</t>
  </si>
  <si>
    <t>45</t>
  </si>
  <si>
    <t>725219102</t>
  </si>
  <si>
    <t>Umyvadla montáž umyvadel ostatních typů na šrouby</t>
  </si>
  <si>
    <t>-416978227</t>
  </si>
  <si>
    <t>https://podminky.urs.cz/item/CS_URS_2024_01/725219102</t>
  </si>
  <si>
    <t>46</t>
  </si>
  <si>
    <t>64211046</t>
  </si>
  <si>
    <t>umyvadlo keramické závěsné bílé š 600mm</t>
  </si>
  <si>
    <t>1901164817</t>
  </si>
  <si>
    <t>47</t>
  </si>
  <si>
    <t>725220842</t>
  </si>
  <si>
    <t>Demontáž van ocelových volně stojících</t>
  </si>
  <si>
    <t>688066712</t>
  </si>
  <si>
    <t>https://podminky.urs.cz/item/CS_URS_2024_01/725220842</t>
  </si>
  <si>
    <t>48</t>
  </si>
  <si>
    <t>725244313</t>
  </si>
  <si>
    <t>Sprchové dveře a zástěny zástěny sprchové do niky rámové se skleněnou výplní tl. 4 a 5 mm dveře posuvné jednodílné, na vaničku šířky 1200 mm</t>
  </si>
  <si>
    <t>-1009746436</t>
  </si>
  <si>
    <t>https://podminky.urs.cz/item/CS_URS_2024_01/725244313</t>
  </si>
  <si>
    <t>49</t>
  </si>
  <si>
    <t>725291668</t>
  </si>
  <si>
    <t>Montáž doplňků zařízení koupelen a záchodů madla invalidního rovného</t>
  </si>
  <si>
    <t>495905028</t>
  </si>
  <si>
    <t>https://podminky.urs.cz/item/CS_URS_2024_01/725291668</t>
  </si>
  <si>
    <t>"KOU - dodat madla délky 400 mm"2</t>
  </si>
  <si>
    <t>50</t>
  </si>
  <si>
    <t>55147125</t>
  </si>
  <si>
    <t>madlo invalidní rovné nerez lesk 400mm</t>
  </si>
  <si>
    <t>-416125728</t>
  </si>
  <si>
    <t>51</t>
  </si>
  <si>
    <t>725813111</t>
  </si>
  <si>
    <t>Ventily rohové bez připojovací trubičky nebo flexi hadičky G 1/2"</t>
  </si>
  <si>
    <t>730842439</t>
  </si>
  <si>
    <t>https://podminky.urs.cz/item/CS_URS_2024_01/725813111</t>
  </si>
  <si>
    <t>52</t>
  </si>
  <si>
    <t>725813112</t>
  </si>
  <si>
    <t>Ventily rohové bez připojovací trubičky nebo flexi hadičky pračkové G 3/4"</t>
  </si>
  <si>
    <t>1390008086</t>
  </si>
  <si>
    <t>https://podminky.urs.cz/item/CS_URS_2024_01/725813112</t>
  </si>
  <si>
    <t>53</t>
  </si>
  <si>
    <t>725820801</t>
  </si>
  <si>
    <t>Demontáž baterií nástěnných do G 3/4</t>
  </si>
  <si>
    <t>-277897120</t>
  </si>
  <si>
    <t>https://podminky.urs.cz/item/CS_URS_2024_01/725820801</t>
  </si>
  <si>
    <t>54</t>
  </si>
  <si>
    <t>725820802</t>
  </si>
  <si>
    <t>Demontáž baterií stojánkových do 1 otvoru</t>
  </si>
  <si>
    <t>-587319972</t>
  </si>
  <si>
    <t>https://podminky.urs.cz/item/CS_URS_2024_01/725820802</t>
  </si>
  <si>
    <t>55</t>
  </si>
  <si>
    <t>725829131</t>
  </si>
  <si>
    <t>Baterie umyvadlové montáž ostatních typů stojánkových G 1/2"</t>
  </si>
  <si>
    <t>-301374118</t>
  </si>
  <si>
    <t>https://podminky.urs.cz/item/CS_URS_2024_01/725829131</t>
  </si>
  <si>
    <t>56</t>
  </si>
  <si>
    <t>55143990</t>
  </si>
  <si>
    <t>baterie umyvadlová stojánková klasická bez výpusti otáčivé ústí 150mm</t>
  </si>
  <si>
    <t>-2143272296</t>
  </si>
  <si>
    <t>57</t>
  </si>
  <si>
    <t>725849411</t>
  </si>
  <si>
    <t>Baterie sprchové montáž nástěnných baterií s nastavitelnou výškou sprchy</t>
  </si>
  <si>
    <t>-387632744</t>
  </si>
  <si>
    <t>https://podminky.urs.cz/item/CS_URS_2024_01/725849411</t>
  </si>
  <si>
    <t>58</t>
  </si>
  <si>
    <t>55145403</t>
  </si>
  <si>
    <t>baterie sprchová s ruční sprchou 1/2"x150mm</t>
  </si>
  <si>
    <t>1085882127</t>
  </si>
  <si>
    <t>59</t>
  </si>
  <si>
    <t>55145003</t>
  </si>
  <si>
    <t>souprava sprchová komplet</t>
  </si>
  <si>
    <t>sada</t>
  </si>
  <si>
    <t>1282340963</t>
  </si>
  <si>
    <t>60</t>
  </si>
  <si>
    <t>725862113</t>
  </si>
  <si>
    <t>Zápachové uzávěrky zařizovacích předmětů pro dřezy s přípojkou pro pračku nebo myčku DN 40/50</t>
  </si>
  <si>
    <t>-1216770018</t>
  </si>
  <si>
    <t>https://podminky.urs.cz/item/CS_URS_2024_01/725862113</t>
  </si>
  <si>
    <t>61</t>
  </si>
  <si>
    <t>998725102</t>
  </si>
  <si>
    <t>Přesun hmot pro zařizovací předměty stanovený z hmotnosti přesunovaného materiálu vodorovná dopravní vzdálenost do 50 m základní v objektech výšky přes 6 do 12 m</t>
  </si>
  <si>
    <t>-2060844378</t>
  </si>
  <si>
    <t>https://podminky.urs.cz/item/CS_URS_2024_01/998725102</t>
  </si>
  <si>
    <t>734</t>
  </si>
  <si>
    <t>Ústřední vytápění - armatury</t>
  </si>
  <si>
    <t>62</t>
  </si>
  <si>
    <t>734200811</t>
  </si>
  <si>
    <t>Demontáž armatur závitových s jedním závitem do G 1/2</t>
  </si>
  <si>
    <t>1790148019</t>
  </si>
  <si>
    <t>https://podminky.urs.cz/item/CS_URS_2024_01/734200811</t>
  </si>
  <si>
    <t>63</t>
  </si>
  <si>
    <t>734209103</t>
  </si>
  <si>
    <t>Montáž závitových armatur s 1 závitem G 1/2 (DN 15)</t>
  </si>
  <si>
    <t>-1871002331</t>
  </si>
  <si>
    <t>https://podminky.urs.cz/item/CS_URS_2024_01/734209103</t>
  </si>
  <si>
    <t>"TRH otopných těles"2</t>
  </si>
  <si>
    <t>64</t>
  </si>
  <si>
    <t>55128134</t>
  </si>
  <si>
    <t>hlavice termostatická kapalinová bílá M30</t>
  </si>
  <si>
    <t>536837695</t>
  </si>
  <si>
    <t>65</t>
  </si>
  <si>
    <t>998734102</t>
  </si>
  <si>
    <t>Přesun hmot pro armatury stanovený z hmotnosti přesunovaného materiálu vodorovná dopravní vzdálenost do 50 m základní v objektech výšky přes 6 do 12 m</t>
  </si>
  <si>
    <t>-1325985785</t>
  </si>
  <si>
    <t>https://podminky.urs.cz/item/CS_URS_2024_01/998734102</t>
  </si>
  <si>
    <t>763</t>
  </si>
  <si>
    <t>Konstrukce suché výstavby</t>
  </si>
  <si>
    <t>66</t>
  </si>
  <si>
    <t>763111331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</si>
  <si>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</si>
  <si>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113991771</t>
  </si>
  <si>
    <t>https://podminky.urs.cz/item/CS_URS_2024_01/763111331</t>
  </si>
  <si>
    <t>(1,245+1,70)*2,65</t>
  </si>
  <si>
    <t>67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</si>
  <si>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</si>
  <si>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</si>
  <si>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-547983240</t>
  </si>
  <si>
    <t>https://podminky.urs.cz/item/CS_URS_2024_01/763111333</t>
  </si>
  <si>
    <t>0,20*2,65</t>
  </si>
  <si>
    <t>68</t>
  </si>
  <si>
    <t>763111712</t>
  </si>
  <si>
    <t>Příčka ze sádrokartonových desek ostatní konstrukce a práce na příčkách ze sádrokartonových desek kluzné napojení příčky ke stropu</t>
  </si>
  <si>
    <t>-1845867288</t>
  </si>
  <si>
    <t>https://podminky.urs.cz/item/CS_URS_2024_01/763111712</t>
  </si>
  <si>
    <t>1,7+1,245+0,20</t>
  </si>
  <si>
    <t>69</t>
  </si>
  <si>
    <t>763111713</t>
  </si>
  <si>
    <t>Příčka ze sádrokartonových desek ostatní konstrukce a práce na příčkách ze sádrokartonových desek ukončení příčky ve volném prostoru</t>
  </si>
  <si>
    <t>316435619</t>
  </si>
  <si>
    <t>https://podminky.urs.cz/item/CS_URS_2024_01/763111713</t>
  </si>
  <si>
    <t>70</t>
  </si>
  <si>
    <t>763111717</t>
  </si>
  <si>
    <t>Příčka ze sádrokartonových desek ostatní konstrukce a práce na příčkách ze sádrokartonových desek základní penetrační nátěr (oboustranný)</t>
  </si>
  <si>
    <t>1748096213</t>
  </si>
  <si>
    <t>https://podminky.urs.cz/item/CS_URS_2024_01/763111717</t>
  </si>
  <si>
    <t>7,8043+0,53</t>
  </si>
  <si>
    <t>71</t>
  </si>
  <si>
    <t>763111719</t>
  </si>
  <si>
    <t>Příčka ze sádrokartonových desek ostatní konstrukce a práce na příčkách ze sádrokartonových desek úprava styku příčky a podhledu (oboustranně) akrylátovým tmelem</t>
  </si>
  <si>
    <t>1996872267</t>
  </si>
  <si>
    <t>https://podminky.urs.cz/item/CS_URS_2024_01/763111719</t>
  </si>
  <si>
    <t>72</t>
  </si>
  <si>
    <t>763111751</t>
  </si>
  <si>
    <t>Příčka ze sádrokartonových desek Příplatek k cenám za plochu do 6 m2 jednotlivě</t>
  </si>
  <si>
    <t>253237508</t>
  </si>
  <si>
    <t>https://podminky.urs.cz/item/CS_URS_2024_01/763111751</t>
  </si>
  <si>
    <t>73</t>
  </si>
  <si>
    <t>763111762</t>
  </si>
  <si>
    <t>Příčka ze sádrokartonových desek Příplatek k cenám za zahuštění profilů u příček s nosnou konstrukcí z jednoduchých profilů na vzdálenost 41 cm</t>
  </si>
  <si>
    <t>630586190</t>
  </si>
  <si>
    <t>https://podminky.urs.cz/item/CS_URS_2024_01/763111762</t>
  </si>
  <si>
    <t>74</t>
  </si>
  <si>
    <t>763121422</t>
  </si>
  <si>
    <t>Stěna předsazená ze sádrokartonových desek s nosnou konstrukcí z ocelových profilů CW, UW jednoduše opláštěná deskou impregnovanou H2 tl. 12,5 mm bez izolace, EI 15, stěna tl. 62,5 mm, profil 50</t>
  </si>
  <si>
    <t>104884297</t>
  </si>
  <si>
    <t>https://podminky.urs.cz/item/CS_URS_2024_01/763121422</t>
  </si>
  <si>
    <t>(0,86+0,4+0,86+1,225+0,86+1,18)*2,65</t>
  </si>
  <si>
    <t>75</t>
  </si>
  <si>
    <t>763121711</t>
  </si>
  <si>
    <t>Stěna předsazená ze sádrokartonových desek ostatní konstrukce a práce na předsazených stěnách ze sádrokartonových desek dilatace</t>
  </si>
  <si>
    <t>-515480125</t>
  </si>
  <si>
    <t>https://podminky.urs.cz/item/CS_URS_2024_01/763121711</t>
  </si>
  <si>
    <t>2,65*2</t>
  </si>
  <si>
    <t>76</t>
  </si>
  <si>
    <t>763121714</t>
  </si>
  <si>
    <t>Stěna předsazená ze sádrokartonových desek ostatní konstrukce a práce na předsazených stěnách ze sádrokartonových desek základní penetrační nátěr</t>
  </si>
  <si>
    <t>-935710848</t>
  </si>
  <si>
    <t>https://podminky.urs.cz/item/CS_URS_2024_01/763121714</t>
  </si>
  <si>
    <t>77</t>
  </si>
  <si>
    <t>763121751</t>
  </si>
  <si>
    <t>Stěna předsazená ze sádrokartonových desek Příplatek k cenám za plochu do 6 m2 jednotlivě</t>
  </si>
  <si>
    <t>-1359502665</t>
  </si>
  <si>
    <t>https://podminky.urs.cz/item/CS_URS_2024_01/763121751</t>
  </si>
  <si>
    <t>78</t>
  </si>
  <si>
    <t>763131451</t>
  </si>
  <si>
    <t>Podhled ze sádrokartonových desek dvouvrstvá zavěšená spodní konstrukce z ocelových profilů CD, UD jednoduše opláštěná deskou impregnovanou H2, tl. 12,5 mm, bez izolace</t>
  </si>
  <si>
    <t>693871703</t>
  </si>
  <si>
    <t>https://podminky.urs.cz/item/CS_URS_2024_01/763131451</t>
  </si>
  <si>
    <t>"KOU"2,77</t>
  </si>
  <si>
    <t>79</t>
  </si>
  <si>
    <t>763131711</t>
  </si>
  <si>
    <t>Podhled ze sádrokartonových desek ostatní práce a konstrukce na podhledech ze sádrokartonových desek dilatace</t>
  </si>
  <si>
    <t>-591189747</t>
  </si>
  <si>
    <t>https://podminky.urs.cz/item/CS_URS_2024_01/763131711</t>
  </si>
  <si>
    <t>2*(1,56+2,105)+0,2</t>
  </si>
  <si>
    <t>80</t>
  </si>
  <si>
    <t>763131714</t>
  </si>
  <si>
    <t>Podhled ze sádrokartonových desek ostatní práce a konstrukce na podhledech ze sádrokartonových desek základní penetrační nátěr</t>
  </si>
  <si>
    <t>-80427147</t>
  </si>
  <si>
    <t>https://podminky.urs.cz/item/CS_URS_2024_01/763131714</t>
  </si>
  <si>
    <t>81</t>
  </si>
  <si>
    <t>763172324</t>
  </si>
  <si>
    <t>Montáž dvířek pro konstrukce ze sádrokartonových desek revizních jednoplášťových pro příčky a předsazené stěny velikost (šxv) 500 x 500 mm</t>
  </si>
  <si>
    <t>2031507683</t>
  </si>
  <si>
    <t>https://podminky.urs.cz/item/CS_URS_2024_01/763172324</t>
  </si>
  <si>
    <t>82</t>
  </si>
  <si>
    <t>56245705</t>
  </si>
  <si>
    <t>dvířka revizní 400x600 bílá</t>
  </si>
  <si>
    <t>1029915894</t>
  </si>
  <si>
    <t>83</t>
  </si>
  <si>
    <t>763181311</t>
  </si>
  <si>
    <t>Výplně otvorů konstrukcí ze sádrokartonových desek montáž zárubně kovové s konstrukcí jednokřídlové</t>
  </si>
  <si>
    <t>1424265480</t>
  </si>
  <si>
    <t>https://podminky.urs.cz/item/CS_URS_2024_01/763181311</t>
  </si>
  <si>
    <t>84</t>
  </si>
  <si>
    <t>55331590</t>
  </si>
  <si>
    <t>zárubeň jednokřídlá ocelová pro sádrokartonové příčky tl stěny 75-100mm rozměru 800/1970, 2100mm</t>
  </si>
  <si>
    <t>-1161998567</t>
  </si>
  <si>
    <t>85</t>
  </si>
  <si>
    <t>763181411</t>
  </si>
  <si>
    <t>Výplně otvorů konstrukcí ze sádrokartonových desek ztužující výplň otvoru pro dveře s CW a UW profilem, výšky příčky do 2,60 m</t>
  </si>
  <si>
    <t>-1994851235</t>
  </si>
  <si>
    <t>https://podminky.urs.cz/item/CS_URS_2024_01/763181411</t>
  </si>
  <si>
    <t>86</t>
  </si>
  <si>
    <t>998763101</t>
  </si>
  <si>
    <t>Přesun hmot pro dřevostavby stanovený z hmotnosti přesunovaného materiálu vodorovná dopravní vzdálenost do 50 m základní v objektech výšky přes 6 do 12 m</t>
  </si>
  <si>
    <t>1428696501</t>
  </si>
  <si>
    <t>https://podminky.urs.cz/item/CS_URS_2024_01/998763101</t>
  </si>
  <si>
    <t>766</t>
  </si>
  <si>
    <t>Konstrukce truhlářské</t>
  </si>
  <si>
    <t>87</t>
  </si>
  <si>
    <t>766491851</t>
  </si>
  <si>
    <t>Demontáž ostatních truhlářských konstrukcí prahů dveří jednokřídlových</t>
  </si>
  <si>
    <t>925971103</t>
  </si>
  <si>
    <t>https://podminky.urs.cz/item/CS_URS_2024_01/766491851</t>
  </si>
  <si>
    <t>"dveře POK1-POK2"1</t>
  </si>
  <si>
    <t>"dveře PŘ-POK2"1</t>
  </si>
  <si>
    <t>88</t>
  </si>
  <si>
    <t>766660001</t>
  </si>
  <si>
    <t>Montáž dveřních křídel dřevěných nebo plastových otevíravých do ocelové zárubně povrchově upravených jednokřídlových, šířky do 800 mm</t>
  </si>
  <si>
    <t>-336920168</t>
  </si>
  <si>
    <t>https://podminky.urs.cz/item/CS_URS_2024_01/766660001</t>
  </si>
  <si>
    <t>89</t>
  </si>
  <si>
    <t>61161002</t>
  </si>
  <si>
    <t>dveře jednokřídlé voštinové povrch lakovaný plné 800x1970-2100mm</t>
  </si>
  <si>
    <t>197894810</t>
  </si>
  <si>
    <t>90</t>
  </si>
  <si>
    <t>61161008</t>
  </si>
  <si>
    <t>dveře jednokřídlé voštinové povrch lakovaný částečně prosklené 800x1970-2100mm</t>
  </si>
  <si>
    <t>-1545582739</t>
  </si>
  <si>
    <t>91</t>
  </si>
  <si>
    <t>54914622</t>
  </si>
  <si>
    <t>kování dveřní vrchní klika včetně štítu a montážního materiálu BB 72 matný nikl</t>
  </si>
  <si>
    <t>192105493</t>
  </si>
  <si>
    <t>92</t>
  </si>
  <si>
    <t>766660021</t>
  </si>
  <si>
    <t>Montáž dveřních křídel dřevěných nebo plastových otevíravých do ocelové zárubně protipožárních jednokřídlových, šířky do 800 mm</t>
  </si>
  <si>
    <t>-1481205991</t>
  </si>
  <si>
    <t>https://podminky.urs.cz/item/CS_URS_2024_01/766660021</t>
  </si>
  <si>
    <t>93</t>
  </si>
  <si>
    <t>61162038</t>
  </si>
  <si>
    <t>dveře jednokřídlé dřevotřískové protipožární EI (EW) 30 D3 povrch fóliový plné 800x1970-2100mm</t>
  </si>
  <si>
    <t>231612034</t>
  </si>
  <si>
    <t>94</t>
  </si>
  <si>
    <t>54914133</t>
  </si>
  <si>
    <t>kování bezpečnostní koule/klika RC3</t>
  </si>
  <si>
    <t>-1672938676</t>
  </si>
  <si>
    <t>95</t>
  </si>
  <si>
    <t>54924008</t>
  </si>
  <si>
    <t>zámek zadlabací vložkový pravolevý rozteč 90x45mm</t>
  </si>
  <si>
    <t>-1260013376</t>
  </si>
  <si>
    <t>96</t>
  </si>
  <si>
    <t>54964102</t>
  </si>
  <si>
    <t>vložka cylindrická 29+40</t>
  </si>
  <si>
    <t>-406122428</t>
  </si>
  <si>
    <t>97</t>
  </si>
  <si>
    <t>54915552</t>
  </si>
  <si>
    <t>kukátko-průhledítko panoramatické chrom/mosaz se jmenovkou</t>
  </si>
  <si>
    <t>-1848993710</t>
  </si>
  <si>
    <t>98</t>
  </si>
  <si>
    <t>766664958</t>
  </si>
  <si>
    <t>Výměna dveřních konstrukcí interiérových klik se štítky</t>
  </si>
  <si>
    <t>-1114291757</t>
  </si>
  <si>
    <t>https://podminky.urs.cz/item/CS_URS_2024_01/766664958</t>
  </si>
  <si>
    <t>"pro okenní křídla"5</t>
  </si>
  <si>
    <t>99</t>
  </si>
  <si>
    <t>1000046</t>
  </si>
  <si>
    <t>Okenní klika standard, bílá, trn 38mm</t>
  </si>
  <si>
    <t>686757936</t>
  </si>
  <si>
    <t>100</t>
  </si>
  <si>
    <t>766691914</t>
  </si>
  <si>
    <t>Ostatní práce vyvěšení nebo zavěšení křídel dřevěných dveřních, plochy do 2 m2</t>
  </si>
  <si>
    <t>-51474121</t>
  </si>
  <si>
    <t>https://podminky.urs.cz/item/CS_URS_2024_01/766691914</t>
  </si>
  <si>
    <t>101</t>
  </si>
  <si>
    <t>766695212</t>
  </si>
  <si>
    <t>Montáž ostatních truhlářských konstrukcí prahů dveří jednokřídlových, šířky do 100 mm</t>
  </si>
  <si>
    <t>627578326</t>
  </si>
  <si>
    <t>https://podminky.urs.cz/item/CS_URS_2024_01/766695212</t>
  </si>
  <si>
    <t>"Vstupní dveře"1</t>
  </si>
  <si>
    <t>102</t>
  </si>
  <si>
    <t>61187156</t>
  </si>
  <si>
    <t>práh dveřní dřevěný dubový tl 20mm dl 820mm š 100mm</t>
  </si>
  <si>
    <t>-1555858703</t>
  </si>
  <si>
    <t>103</t>
  </si>
  <si>
    <t>766812830</t>
  </si>
  <si>
    <t>Demontáž kuchyňských linek dřevěných nebo kovových včetně skříněk uchycených na stěně, délky přes 1500 do 1800 mm</t>
  </si>
  <si>
    <t>1700246838</t>
  </si>
  <si>
    <t>https://podminky.urs.cz/item/CS_URS_2024_01/766812830</t>
  </si>
  <si>
    <t>104</t>
  </si>
  <si>
    <t>KL150</t>
  </si>
  <si>
    <t>Dodávka a montáž kuchyňské linky včetně dřezu a stojánkové baterie - dle výběru investora</t>
  </si>
  <si>
    <t>soub</t>
  </si>
  <si>
    <t>-1180871840</t>
  </si>
  <si>
    <t>105</t>
  </si>
  <si>
    <t>KL180DIG</t>
  </si>
  <si>
    <t>Dodávka a montáž nerezové digestoře s uhlíkovým filtrem - dle výběru investora</t>
  </si>
  <si>
    <t>1864948679</t>
  </si>
  <si>
    <t>106</t>
  </si>
  <si>
    <t>KL180ET</t>
  </si>
  <si>
    <t>Dodávka a montáž elektrické trouby - dle výběru investora</t>
  </si>
  <si>
    <t>-187031263</t>
  </si>
  <si>
    <t>107</t>
  </si>
  <si>
    <t>KL180VD</t>
  </si>
  <si>
    <t>Dodávka a montáž sklokeramické varné desky - dle výběru investora</t>
  </si>
  <si>
    <t>-1127287594</t>
  </si>
  <si>
    <t>108</t>
  </si>
  <si>
    <t>998766102</t>
  </si>
  <si>
    <t>Přesun hmot pro konstrukce truhlářské stanovený z hmotnosti přesunovaného materiálu vodorovná dopravní vzdálenost do 50 m základní v objektech výšky přes 6 do 12 m</t>
  </si>
  <si>
    <t>2043731865</t>
  </si>
  <si>
    <t>https://podminky.urs.cz/item/CS_URS_2024_01/998766102</t>
  </si>
  <si>
    <t>771</t>
  </si>
  <si>
    <t>Podlahy z dlaždic</t>
  </si>
  <si>
    <t>109</t>
  </si>
  <si>
    <t>771111011</t>
  </si>
  <si>
    <t>Příprava podkladu před provedením dlažby vysátí podlah</t>
  </si>
  <si>
    <t>-505769322</t>
  </si>
  <si>
    <t>https://podminky.urs.cz/item/CS_URS_2024_01/771111011</t>
  </si>
  <si>
    <t>110</t>
  </si>
  <si>
    <t>771121011</t>
  </si>
  <si>
    <t>Příprava podkladu před provedením dlažby nátěr penetrační na podlahu</t>
  </si>
  <si>
    <t>1346777892</t>
  </si>
  <si>
    <t>https://podminky.urs.cz/item/CS_URS_2024_01/771121011</t>
  </si>
  <si>
    <t>111</t>
  </si>
  <si>
    <t>771151022</t>
  </si>
  <si>
    <t>Příprava podkladu před provedením dlažby samonivelační stěrka min.pevnosti 30 MPa, tloušťky přes 3 do 5 mm</t>
  </si>
  <si>
    <t>1356718225</t>
  </si>
  <si>
    <t>https://podminky.urs.cz/item/CS_URS_2024_01/771151022</t>
  </si>
  <si>
    <t>112</t>
  </si>
  <si>
    <t>771474113</t>
  </si>
  <si>
    <t>Montáž soklů z dlaždic keramických lepených cementovým flexibilním lepidlem rovných, výšky přes 90 do 120 mm</t>
  </si>
  <si>
    <t>257612494</t>
  </si>
  <si>
    <t>https://podminky.urs.cz/item/CS_URS_2024_01/771474113</t>
  </si>
  <si>
    <t>"sokl sprchového kout vnitřní a vrchní"1,10*2</t>
  </si>
  <si>
    <t>113</t>
  </si>
  <si>
    <t>771474114</t>
  </si>
  <si>
    <t>Montáž soklů z dlaždic keramických lepených cementovým flexibilním lepidlem rovných, výšky přes 120 do 150 mm</t>
  </si>
  <si>
    <t>-448844914</t>
  </si>
  <si>
    <t>https://podminky.urs.cz/item/CS_URS_2024_01/771474114</t>
  </si>
  <si>
    <t>"sokl sprchového koutu vnější"1,10</t>
  </si>
  <si>
    <t>114</t>
  </si>
  <si>
    <t>59761166</t>
  </si>
  <si>
    <t>dlažba keramická slinutá mrazuvzdorná R10/A povrch hladký/matný tl do 10mm přes 9 do 12ks/m2</t>
  </si>
  <si>
    <t>322779096</t>
  </si>
  <si>
    <t>"sokl"1,1*(0,1+0,1+0,15)</t>
  </si>
  <si>
    <t>"plocha"3,47*0</t>
  </si>
  <si>
    <t>0,385*1,1 'Přepočtené koeficientem množství</t>
  </si>
  <si>
    <t>115</t>
  </si>
  <si>
    <t>771574416</t>
  </si>
  <si>
    <t>Montáž podlah z dlaždic keramických lepených cementovým flexibilním lepidlem hladkých, tloušťky do 10 mm přes 9 do 12 ks/m2</t>
  </si>
  <si>
    <t>-1019677782</t>
  </si>
  <si>
    <t>https://podminky.urs.cz/item/CS_URS_2024_01/771574416</t>
  </si>
  <si>
    <t>116</t>
  </si>
  <si>
    <t>1910100155</t>
  </si>
  <si>
    <t>2,34949312456088*1,1 'Přepočtené koeficientem množství</t>
  </si>
  <si>
    <t>117</t>
  </si>
  <si>
    <t>771591112</t>
  </si>
  <si>
    <t>Izolace podlahy pod dlažbu nátěrem nebo stěrkou ve dvou vrstvách</t>
  </si>
  <si>
    <t>1005562110</t>
  </si>
  <si>
    <t>https://podminky.urs.cz/item/CS_URS_2024_01/771591112</t>
  </si>
  <si>
    <t>"KOU - sprchový kout"0,76*1,1</t>
  </si>
  <si>
    <t>118</t>
  </si>
  <si>
    <t>771591264</t>
  </si>
  <si>
    <t>Izolace podlahy pod dlažbu těsnícími izolačními pásy mezi podlahou a stěnu</t>
  </si>
  <si>
    <t>-1050533492</t>
  </si>
  <si>
    <t>https://podminky.urs.cz/item/CS_URS_2024_01/771591264</t>
  </si>
  <si>
    <t>"KOU - sprchový kout"2*(0,76+1,1)</t>
  </si>
  <si>
    <t>119</t>
  </si>
  <si>
    <t>771592011</t>
  </si>
  <si>
    <t>Čištění vnitřních ploch po položení dlažby podlah nebo schodišť chemickými prostředky</t>
  </si>
  <si>
    <t>2051915490</t>
  </si>
  <si>
    <t>https://podminky.urs.cz/item/CS_URS_2024_01/771592011</t>
  </si>
  <si>
    <t>120</t>
  </si>
  <si>
    <t>998771102</t>
  </si>
  <si>
    <t>Přesun hmot pro podlahy z dlaždic stanovený z hmotnosti přesunovaného materiálu vodorovná dopravní vzdálenost do 50 m základní v objektech výšky přes 6 do 12 m</t>
  </si>
  <si>
    <t>824537550</t>
  </si>
  <si>
    <t>https://podminky.urs.cz/item/CS_URS_2024_01/998771102</t>
  </si>
  <si>
    <t>775</t>
  </si>
  <si>
    <t>Podlahy skládané</t>
  </si>
  <si>
    <t>121</t>
  </si>
  <si>
    <t>775413315</t>
  </si>
  <si>
    <t>Montáž podlahového soklíku nebo lišty obvodové (soklové) dřevěné bez základního nátěru soklíku ze dřeva tvrdého nebo měkkého, v přírodní barvě lepeného</t>
  </si>
  <si>
    <t>1973968998</t>
  </si>
  <si>
    <t>https://podminky.urs.cz/item/CS_URS_2024_01/775413315</t>
  </si>
  <si>
    <t>"PŘ"7,32-0,8*3</t>
  </si>
  <si>
    <t>"POK1"19,22-0,8</t>
  </si>
  <si>
    <t>"POK2"15,90-0,8</t>
  </si>
  <si>
    <t>122</t>
  </si>
  <si>
    <t>61418155</t>
  </si>
  <si>
    <t>lišta soklová dřevěná š 15.0 mm, h 60.0 mm</t>
  </si>
  <si>
    <t>1210469683</t>
  </si>
  <si>
    <t>38,44*1,08 'Přepočtené koeficientem množství</t>
  </si>
  <si>
    <t>123</t>
  </si>
  <si>
    <t>998775102</t>
  </si>
  <si>
    <t>Přesun hmot pro podlahy skládané stanovený z hmotnosti přesunovaného materiálu vodorovná dopravní vzdálenost do 50 m základní v objektech výšky přes 6 do 12 m</t>
  </si>
  <si>
    <t>327728556</t>
  </si>
  <si>
    <t>https://podminky.urs.cz/item/CS_URS_2024_01/998775102</t>
  </si>
  <si>
    <t>776</t>
  </si>
  <si>
    <t>Podlahy povlakové</t>
  </si>
  <si>
    <t>124</t>
  </si>
  <si>
    <t>776111116</t>
  </si>
  <si>
    <t>Příprava podkladu povlakových podlah a stěn broušení podlah stávajícího podkladu pro odstranění lepidla (po starých krytinách)</t>
  </si>
  <si>
    <t>1717875314</t>
  </si>
  <si>
    <t>https://podminky.urs.cz/item/CS_URS_2024_01/776111116</t>
  </si>
  <si>
    <t>"LODŽIE"2,8*2*0</t>
  </si>
  <si>
    <t>125</t>
  </si>
  <si>
    <t>776111311</t>
  </si>
  <si>
    <t>Příprava podkladu povlakových podlah a stěn vysátí podlah</t>
  </si>
  <si>
    <t>-180997573</t>
  </si>
  <si>
    <t>https://podminky.urs.cz/item/CS_URS_2024_01/776111311</t>
  </si>
  <si>
    <t>126</t>
  </si>
  <si>
    <t>776121112</t>
  </si>
  <si>
    <t>Příprava podkladu povlakových podlah a stěn penetrace vodou ředitelná podlah</t>
  </si>
  <si>
    <t>1142512515</t>
  </si>
  <si>
    <t>https://podminky.urs.cz/item/CS_URS_2024_01/776121112</t>
  </si>
  <si>
    <t>127</t>
  </si>
  <si>
    <t>776141121</t>
  </si>
  <si>
    <t>Příprava podkladu povlakových podlah a stěn vyrovnání samonivelační stěrkou podlah min.pevnosti 30 MPa, tloušťky do 3 mm</t>
  </si>
  <si>
    <t>1794786220</t>
  </si>
  <si>
    <t>https://podminky.urs.cz/item/CS_URS_2024_01/776141121</t>
  </si>
  <si>
    <t>128</t>
  </si>
  <si>
    <t>776201811</t>
  </si>
  <si>
    <t>Demontáž povlakových podlahovin lepených ručně bez podložky</t>
  </si>
  <si>
    <t>-1580172001</t>
  </si>
  <si>
    <t>https://podminky.urs.cz/item/CS_URS_2024_01/776201811</t>
  </si>
  <si>
    <t>129</t>
  </si>
  <si>
    <t>776221111</t>
  </si>
  <si>
    <t>Montáž podlahovin z PVC lepením standardním lepidlem z pásů</t>
  </si>
  <si>
    <t>528506709</t>
  </si>
  <si>
    <t>https://podminky.urs.cz/item/CS_URS_2024_01/776221111</t>
  </si>
  <si>
    <t>130</t>
  </si>
  <si>
    <t>28412285</t>
  </si>
  <si>
    <t>krytina podlahová heterogenní tl 2mm</t>
  </si>
  <si>
    <t>1570518649</t>
  </si>
  <si>
    <t>38,6*1,1 'Přepočtené koeficientem množství</t>
  </si>
  <si>
    <t>131</t>
  </si>
  <si>
    <t>776223112</t>
  </si>
  <si>
    <t>Montáž podlahovin z PVC spoj podlah svařováním za studena</t>
  </si>
  <si>
    <t>-295325852</t>
  </si>
  <si>
    <t>https://podminky.urs.cz/item/CS_URS_2024_01/776223112</t>
  </si>
  <si>
    <t>38,6/1,5</t>
  </si>
  <si>
    <t>132</t>
  </si>
  <si>
    <t>776410811</t>
  </si>
  <si>
    <t>Demontáž soklíků nebo lišt pryžových nebo plastových</t>
  </si>
  <si>
    <t>1160430340</t>
  </si>
  <si>
    <t>https://podminky.urs.cz/item/CS_URS_2024_01/776410811</t>
  </si>
  <si>
    <t>"PŘ"7,34-0,8*3-0,6</t>
  </si>
  <si>
    <t>"KOUP"5,71-0,7*2</t>
  </si>
  <si>
    <t>"WC"4,00-0,6</t>
  </si>
  <si>
    <t>133</t>
  </si>
  <si>
    <t>776421312</t>
  </si>
  <si>
    <t>Montáž lišt přechodových šroubovaných</t>
  </si>
  <si>
    <t>-1721065852</t>
  </si>
  <si>
    <t>https://podminky.urs.cz/item/CS_URS_2024_01/776421312</t>
  </si>
  <si>
    <t>"PŘ-KOUP"0,8</t>
  </si>
  <si>
    <t>"PŘ-POK1"0,8</t>
  </si>
  <si>
    <t>"PŘ-POK2"0,8</t>
  </si>
  <si>
    <t>134</t>
  </si>
  <si>
    <t>55343110</t>
  </si>
  <si>
    <t>profil přechodový Al narážecí 30mm stříbro</t>
  </si>
  <si>
    <t>-1342324230</t>
  </si>
  <si>
    <t>135</t>
  </si>
  <si>
    <t>998776102</t>
  </si>
  <si>
    <t>Přesun hmot pro podlahy povlakové stanovený z hmotnosti přesunovaného materiálu vodorovná dopravní vzdálenost do 50 m základní v objektech výšky přes 6 do 12 m</t>
  </si>
  <si>
    <t>-597169007</t>
  </si>
  <si>
    <t>https://podminky.urs.cz/item/CS_URS_2024_01/998776102</t>
  </si>
  <si>
    <t>777</t>
  </si>
  <si>
    <t>Podlahy lité</t>
  </si>
  <si>
    <t>136</t>
  </si>
  <si>
    <t>777131103</t>
  </si>
  <si>
    <t>Penetrační nátěr podlahy epoxidový na podklad vlhký nebo s nízkou nasákavostí</t>
  </si>
  <si>
    <t>-1830038113</t>
  </si>
  <si>
    <t>https://podminky.urs.cz/item/CS_URS_2024_01/777131103</t>
  </si>
  <si>
    <t>"lodžie"2,82*2</t>
  </si>
  <si>
    <t>137</t>
  </si>
  <si>
    <t>777611101</t>
  </si>
  <si>
    <t>Krycí nátěr podlahy dekorativní epoxidový</t>
  </si>
  <si>
    <t>1911806011</t>
  </si>
  <si>
    <t>https://podminky.urs.cz/item/CS_URS_2024_01/777611101</t>
  </si>
  <si>
    <t>138</t>
  </si>
  <si>
    <t>777612101</t>
  </si>
  <si>
    <t>Uzavírací nátěr podlahy epoxidový barevný</t>
  </si>
  <si>
    <t>808876376</t>
  </si>
  <si>
    <t>https://podminky.urs.cz/item/CS_URS_2024_01/777612101</t>
  </si>
  <si>
    <t>139</t>
  </si>
  <si>
    <t>998777102</t>
  </si>
  <si>
    <t>Přesun hmot pro podlahy lité stanovený z hmotnosti přesunovaného materiálu vodorovná dopravní vzdálenost do 50 m základní v objektech výšky přes 6 do 12 m</t>
  </si>
  <si>
    <t>290700115</t>
  </si>
  <si>
    <t>https://podminky.urs.cz/item/CS_URS_2024_01/998777102</t>
  </si>
  <si>
    <t>781</t>
  </si>
  <si>
    <t>Dokončovací práce - obklady</t>
  </si>
  <si>
    <t>140</t>
  </si>
  <si>
    <t>781121011</t>
  </si>
  <si>
    <t>Příprava podkladu před provedením obkladu nátěr penetrační na stěnu</t>
  </si>
  <si>
    <t>399283774</t>
  </si>
  <si>
    <t>https://podminky.urs.cz/item/CS_URS_2024_01/781121011</t>
  </si>
  <si>
    <t>"KOU"(7,61)*2,65-0,9*2,0</t>
  </si>
  <si>
    <t>"KU"(0,6+2,08+0,6)*0,6</t>
  </si>
  <si>
    <t>141</t>
  </si>
  <si>
    <t>781131112</t>
  </si>
  <si>
    <t>Izolace stěny pod obklad izolace nátěrem nebo stěrkou ve dvou vrstvách</t>
  </si>
  <si>
    <t>-975721908</t>
  </si>
  <si>
    <t>https://podminky.urs.cz/item/CS_URS_2024_01/781131112</t>
  </si>
  <si>
    <t>"KOU - sprchový kout"(1,1+0,86+0,76+0,2+0,1)*2,65</t>
  </si>
  <si>
    <t>142</t>
  </si>
  <si>
    <t>781131232</t>
  </si>
  <si>
    <t>Izolace stěny pod obklad izolace těsnícími izolačními pásy pro styčné nebo dilatační spáry</t>
  </si>
  <si>
    <t>-1829077876</t>
  </si>
  <si>
    <t>https://podminky.urs.cz/item/CS_URS_2024_01/781131232</t>
  </si>
  <si>
    <t>"KOU"2,65*3+0,1</t>
  </si>
  <si>
    <t>143</t>
  </si>
  <si>
    <t>781474113</t>
  </si>
  <si>
    <t>Montáž keramických obkladů stěn lepených cementovým flexibilním lepidlem hladkých přes 12 do 19 ks/m2</t>
  </si>
  <si>
    <t>-2126513692</t>
  </si>
  <si>
    <t>https://podminky.urs.cz/item/CS_URS_2024_01/781474113</t>
  </si>
  <si>
    <t>144</t>
  </si>
  <si>
    <t>59761701</t>
  </si>
  <si>
    <t>obklad keramický nemrazuvzdorný povrch hladký/lesklý tl do 10mm přes 12 do 19ks/m2</t>
  </si>
  <si>
    <t>2019292721</t>
  </si>
  <si>
    <t>20,3345*1,1 'Přepočtené koeficientem množství</t>
  </si>
  <si>
    <t>145</t>
  </si>
  <si>
    <t>781491021</t>
  </si>
  <si>
    <t>Montáž zrcadel lepených silikonovým tmelem na keramický obklad, plochy do 1 m2</t>
  </si>
  <si>
    <t>-728236979</t>
  </si>
  <si>
    <t>https://podminky.urs.cz/item/CS_URS_2024_01/781491021</t>
  </si>
  <si>
    <t>146</t>
  </si>
  <si>
    <t>ZRC</t>
  </si>
  <si>
    <t>Zrcadlo se svítidlem - dle výběru investora</t>
  </si>
  <si>
    <t>-741955066</t>
  </si>
  <si>
    <t>147</t>
  </si>
  <si>
    <t>781492251</t>
  </si>
  <si>
    <t>Obklad - dokončující práce montáž profilu lepeného flexibilním cementovým lepidlem ukončovacího</t>
  </si>
  <si>
    <t>-179108704</t>
  </si>
  <si>
    <t>https://podminky.urs.cz/item/CS_URS_2024_01/781492251</t>
  </si>
  <si>
    <t>"KU"0,6*2</t>
  </si>
  <si>
    <t>"KOUP"(2,65+1,1)*2-0,15</t>
  </si>
  <si>
    <t>148</t>
  </si>
  <si>
    <t>19416008</t>
  </si>
  <si>
    <t>lišta ukončovací hliníková 10mm</t>
  </si>
  <si>
    <t>-2106087904</t>
  </si>
  <si>
    <t>8,55*1,05 'Přepočtené koeficientem množství</t>
  </si>
  <si>
    <t>149</t>
  </si>
  <si>
    <t>781495115</t>
  </si>
  <si>
    <t>Obklad - dokončující práce ostatní práce spárování silikonem</t>
  </si>
  <si>
    <t>734104168</t>
  </si>
  <si>
    <t>https://podminky.urs.cz/item/CS_URS_2024_01/781495115</t>
  </si>
  <si>
    <t>"KU"(0,6)*2</t>
  </si>
  <si>
    <t>"KOU"2,65*6+1,1*2</t>
  </si>
  <si>
    <t>150</t>
  </si>
  <si>
    <t>781495211</t>
  </si>
  <si>
    <t>Čištění vnitřních ploch po provedení obkladu stěn chemickými prostředky</t>
  </si>
  <si>
    <t>-1718597145</t>
  </si>
  <si>
    <t>https://podminky.urs.cz/item/CS_URS_2024_01/781495211</t>
  </si>
  <si>
    <t>151</t>
  </si>
  <si>
    <t>998781102</t>
  </si>
  <si>
    <t>Přesun hmot pro obklady keramické stanovený z hmotnosti přesunovaného materiálu vodorovná dopravní vzdálenost do 50 m základní v objektech výšky přes 6 do 12 m</t>
  </si>
  <si>
    <t>-39746466</t>
  </si>
  <si>
    <t>https://podminky.urs.cz/item/CS_URS_2024_01/998781102</t>
  </si>
  <si>
    <t>783</t>
  </si>
  <si>
    <t>Dokončovací práce - nátěry</t>
  </si>
  <si>
    <t>152</t>
  </si>
  <si>
    <t>783301311</t>
  </si>
  <si>
    <t>Příprava podkladu zámečnických konstrukcí před provedením nátěru odmaštění odmašťovačem vodou ředitelným</t>
  </si>
  <si>
    <t>-1459659325</t>
  </si>
  <si>
    <t>https://podminky.urs.cz/item/CS_URS_2024_01/783301311</t>
  </si>
  <si>
    <t>"zárubně vchodové"4,8*0,24</t>
  </si>
  <si>
    <t>"zárubně PŘ-KOU"4,8*0,24</t>
  </si>
  <si>
    <t>"zárubně PŘ-POK1"4,8*0,24</t>
  </si>
  <si>
    <t>"zárubně PŘ-POK2"4,8*0,24</t>
  </si>
  <si>
    <t>153</t>
  </si>
  <si>
    <t>783314101</t>
  </si>
  <si>
    <t>Základní nátěr zámečnických konstrukcí jednonásobný syntetický</t>
  </si>
  <si>
    <t>-1931755396</t>
  </si>
  <si>
    <t>https://podminky.urs.cz/item/CS_URS_2024_01/783314101</t>
  </si>
  <si>
    <t>154</t>
  </si>
  <si>
    <t>783315101</t>
  </si>
  <si>
    <t>Mezinátěr zámečnických konstrukcí jednonásobný syntetický standardní</t>
  </si>
  <si>
    <t>-1262393590</t>
  </si>
  <si>
    <t>https://podminky.urs.cz/item/CS_URS_2024_01/783315101</t>
  </si>
  <si>
    <t>155</t>
  </si>
  <si>
    <t>783317101</t>
  </si>
  <si>
    <t>Krycí nátěr (email) zámečnických konstrukcí jednonásobný syntetický standardní</t>
  </si>
  <si>
    <t>1402503842</t>
  </si>
  <si>
    <t>https://podminky.urs.cz/item/CS_URS_2024_01/783317101</t>
  </si>
  <si>
    <t>156</t>
  </si>
  <si>
    <t>783601307</t>
  </si>
  <si>
    <t>Příprava podkladu otopných těles před provedením nátěrů žebrových trub odmaštěním rozpouštědlovým</t>
  </si>
  <si>
    <t>1664531468</t>
  </si>
  <si>
    <t>https://podminky.urs.cz/item/CS_URS_2024_01/783601307</t>
  </si>
  <si>
    <t>"POK1"15*0,165</t>
  </si>
  <si>
    <t>"POK2"12*0,165</t>
  </si>
  <si>
    <t>157</t>
  </si>
  <si>
    <t>783601715</t>
  </si>
  <si>
    <t>Příprava podkladu armatur a kovových potrubí před provedením nátěru potrubí do DN 50 mm odmaštěním, odmašťovačem ředidlovým</t>
  </si>
  <si>
    <t>488234614</t>
  </si>
  <si>
    <t>https://podminky.urs.cz/item/CS_URS_2024_01/783601715</t>
  </si>
  <si>
    <t>"potrubí UT"</t>
  </si>
  <si>
    <t>"POK1"2,65*2+1,0*2</t>
  </si>
  <si>
    <t>"POK2"1,0*2</t>
  </si>
  <si>
    <t>158</t>
  </si>
  <si>
    <t>783615551</t>
  </si>
  <si>
    <t>Mezinátěr armatur a kovových potrubí potrubí do DN 50 mm syntetický standardní</t>
  </si>
  <si>
    <t>1991749786</t>
  </si>
  <si>
    <t>https://podminky.urs.cz/item/CS_URS_2024_01/783615551</t>
  </si>
  <si>
    <t>159</t>
  </si>
  <si>
    <t>783617117</t>
  </si>
  <si>
    <t>Krycí nátěr (email) otopných těles článkových dvojnásobný syntetický</t>
  </si>
  <si>
    <t>799671895</t>
  </si>
  <si>
    <t>https://podminky.urs.cz/item/CS_URS_2024_01/783617117</t>
  </si>
  <si>
    <t>160</t>
  </si>
  <si>
    <t>783617611</t>
  </si>
  <si>
    <t>Krycí nátěr (email) armatur a kovových potrubí potrubí do DN 50 mm dvojnásobný syntetický standardní</t>
  </si>
  <si>
    <t>-1024420710</t>
  </si>
  <si>
    <t>https://podminky.urs.cz/item/CS_URS_2024_01/783617611</t>
  </si>
  <si>
    <t>161</t>
  </si>
  <si>
    <t>783622111</t>
  </si>
  <si>
    <t>Tmelení otopných těles včetně přebroušení tmelených míst článkových, tmelem disperzním akrylátovým nebo latexovým</t>
  </si>
  <si>
    <t>-823809464</t>
  </si>
  <si>
    <t>https://podminky.urs.cz/item/CS_URS_2024_01/783622111</t>
  </si>
  <si>
    <t>162</t>
  </si>
  <si>
    <t>783622331</t>
  </si>
  <si>
    <t>Tmelení armatur a kovových potrubí včetně přebroušení tmelených míst potrubí do DN 50 mm, tmelem disperzním akrylátovým nebo latexovým</t>
  </si>
  <si>
    <t>1848880165</t>
  </si>
  <si>
    <t>https://podminky.urs.cz/item/CS_URS_2024_01/783622331</t>
  </si>
  <si>
    <t>163</t>
  </si>
  <si>
    <t>783801505</t>
  </si>
  <si>
    <t>Příprava podkladu omítek před provedením nátěru omytí s odmaštěním a následným opláchnutím</t>
  </si>
  <si>
    <t>-1006404392</t>
  </si>
  <si>
    <t>https://podminky.urs.cz/item/CS_URS_2024_01/783801505</t>
  </si>
  <si>
    <t>"LODŽIE"2*(2,8+(3,42+0,82*2)*2,65+3,42*1,1-1,7*1,5*0,9-0,7*2,2*0,9)</t>
  </si>
  <si>
    <t>164</t>
  </si>
  <si>
    <t>783823155</t>
  </si>
  <si>
    <t>Penetrační nátěr omítek hrubých betonových povrchů nebo omítek hrubých, rýhovaných tenkovrstvých nebo škrábaných (břízolitových) silikonový</t>
  </si>
  <si>
    <t>-391189111</t>
  </si>
  <si>
    <t>https://podminky.urs.cz/item/CS_URS_2024_01/783823155</t>
  </si>
  <si>
    <t>165</t>
  </si>
  <si>
    <t>783827525</t>
  </si>
  <si>
    <t>Krycí (ochranný ) nátěr omítek dvojnásobný hrubých betonových povrchů nebo omítek hrubých, rýhovaných tenkovrstvých nebo škrábaných (břízolitových) silikonový</t>
  </si>
  <si>
    <t>-2031260731</t>
  </si>
  <si>
    <t>https://podminky.urs.cz/item/CS_URS_2024_01/783827525</t>
  </si>
  <si>
    <t>784</t>
  </si>
  <si>
    <t>Dokončovací práce - malby a tapety</t>
  </si>
  <si>
    <t>166</t>
  </si>
  <si>
    <t>784121001</t>
  </si>
  <si>
    <t>Oškrabání malby v místnostech výšky do 3,80 m</t>
  </si>
  <si>
    <t>406922964</t>
  </si>
  <si>
    <t>https://podminky.urs.cz/item/CS_URS_2024_01/784121001</t>
  </si>
  <si>
    <t>"PŘ"2,98+(7,32-2,24)*2,65</t>
  </si>
  <si>
    <t>"POK1"21,00+19,22*2,65</t>
  </si>
  <si>
    <t>"POK2"14,62+(15,9-2,08)*2,65</t>
  </si>
  <si>
    <t>"KOUP+WC"2,77*0</t>
  </si>
  <si>
    <t>"Společná chodba po výměně zárubní"3,0</t>
  </si>
  <si>
    <t>167</t>
  </si>
  <si>
    <t>784121011</t>
  </si>
  <si>
    <t>Rozmývání podkladu po oškrabání malby v místnostech výšky do 3,80 m</t>
  </si>
  <si>
    <t>1749456153</t>
  </si>
  <si>
    <t>https://podminky.urs.cz/item/CS_URS_2024_01/784121011</t>
  </si>
  <si>
    <t>168</t>
  </si>
  <si>
    <t>784181121</t>
  </si>
  <si>
    <t>Penetrace podkladu jednonásobná hloubková akrylátová bezbarvá v místnostech výšky do 3,80 m</t>
  </si>
  <si>
    <t>-341114167</t>
  </si>
  <si>
    <t>https://podminky.urs.cz/item/CS_URS_2024_01/784181121</t>
  </si>
  <si>
    <t>"PŘ"2,98+7,32*2,65</t>
  </si>
  <si>
    <t>"POK2"14,62+15,9*2,65</t>
  </si>
  <si>
    <t>169</t>
  </si>
  <si>
    <t>784221111</t>
  </si>
  <si>
    <t>Malby z malířských směsí otěruvzdorných za sucha dvojnásobné, bílé za sucha otěruvzdorné středně v místnostech výšky do 3,80 m</t>
  </si>
  <si>
    <t>1916467325</t>
  </si>
  <si>
    <t>https://podminky.urs.cz/item/CS_URS_2024_01/784221111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</si>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</sst>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1321511" TargetMode="External" /><Relationship Id="rId2" Type="http://schemas.openxmlformats.org/officeDocument/2006/relationships/hyperlink" Target="https://podminky.urs.cz/item/CS_URS_2024_01/311351121" TargetMode="External" /><Relationship Id="rId3" Type="http://schemas.openxmlformats.org/officeDocument/2006/relationships/hyperlink" Target="https://podminky.urs.cz/item/CS_URS_2024_01/311351122" TargetMode="External" /><Relationship Id="rId4" Type="http://schemas.openxmlformats.org/officeDocument/2006/relationships/hyperlink" Target="https://podminky.urs.cz/item/CS_URS_2024_01/311361821" TargetMode="External" /><Relationship Id="rId5" Type="http://schemas.openxmlformats.org/officeDocument/2006/relationships/hyperlink" Target="https://podminky.urs.cz/item/CS_URS_2024_01/611131121" TargetMode="External" /><Relationship Id="rId6" Type="http://schemas.openxmlformats.org/officeDocument/2006/relationships/hyperlink" Target="https://podminky.urs.cz/item/CS_URS_2024_01/611142001" TargetMode="External" /><Relationship Id="rId7" Type="http://schemas.openxmlformats.org/officeDocument/2006/relationships/hyperlink" Target="https://podminky.urs.cz/item/CS_URS_2024_01/611321131" TargetMode="External" /><Relationship Id="rId8" Type="http://schemas.openxmlformats.org/officeDocument/2006/relationships/hyperlink" Target="https://podminky.urs.cz/item/CS_URS_2024_01/612131121" TargetMode="External" /><Relationship Id="rId9" Type="http://schemas.openxmlformats.org/officeDocument/2006/relationships/hyperlink" Target="https://podminky.urs.cz/item/CS_URS_2024_01/612142001" TargetMode="External" /><Relationship Id="rId10" Type="http://schemas.openxmlformats.org/officeDocument/2006/relationships/hyperlink" Target="https://podminky.urs.cz/item/CS_URS_2024_01/612321131" TargetMode="External" /><Relationship Id="rId11" Type="http://schemas.openxmlformats.org/officeDocument/2006/relationships/hyperlink" Target="https://podminky.urs.cz/item/CS_URS_2024_01/612325302" TargetMode="External" /><Relationship Id="rId12" Type="http://schemas.openxmlformats.org/officeDocument/2006/relationships/hyperlink" Target="https://podminky.urs.cz/item/CS_URS_2024_01/631311115" TargetMode="External" /><Relationship Id="rId13" Type="http://schemas.openxmlformats.org/officeDocument/2006/relationships/hyperlink" Target="https://podminky.urs.cz/item/CS_URS_2024_01/642942111" TargetMode="External" /><Relationship Id="rId14" Type="http://schemas.openxmlformats.org/officeDocument/2006/relationships/hyperlink" Target="https://podminky.urs.cz/item/CS_URS_2024_01/952901111" TargetMode="External" /><Relationship Id="rId15" Type="http://schemas.openxmlformats.org/officeDocument/2006/relationships/hyperlink" Target="https://podminky.urs.cz/item/CS_URS_2024_01/962084130" TargetMode="External" /><Relationship Id="rId16" Type="http://schemas.openxmlformats.org/officeDocument/2006/relationships/hyperlink" Target="https://podminky.urs.cz/item/CS_URS_2024_01/968072455" TargetMode="External" /><Relationship Id="rId17" Type="http://schemas.openxmlformats.org/officeDocument/2006/relationships/hyperlink" Target="https://podminky.urs.cz/item/CS_URS_2024_01/997013212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8018002" TargetMode="External" /><Relationship Id="rId22" Type="http://schemas.openxmlformats.org/officeDocument/2006/relationships/hyperlink" Target="https://podminky.urs.cz/item/CS_URS_2024_01/721171803" TargetMode="External" /><Relationship Id="rId23" Type="http://schemas.openxmlformats.org/officeDocument/2006/relationships/hyperlink" Target="https://podminky.urs.cz/item/CS_URS_2024_01/721171905" TargetMode="External" /><Relationship Id="rId24" Type="http://schemas.openxmlformats.org/officeDocument/2006/relationships/hyperlink" Target="https://podminky.urs.cz/item/CS_URS_2024_01/721174043" TargetMode="External" /><Relationship Id="rId25" Type="http://schemas.openxmlformats.org/officeDocument/2006/relationships/hyperlink" Target="https://podminky.urs.cz/item/CS_URS_2024_01/721174044" TargetMode="External" /><Relationship Id="rId26" Type="http://schemas.openxmlformats.org/officeDocument/2006/relationships/hyperlink" Target="https://podminky.urs.cz/item/CS_URS_2024_01/721174045" TargetMode="External" /><Relationship Id="rId27" Type="http://schemas.openxmlformats.org/officeDocument/2006/relationships/hyperlink" Target="https://podminky.urs.cz/item/CS_URS_2024_01/721194105" TargetMode="External" /><Relationship Id="rId28" Type="http://schemas.openxmlformats.org/officeDocument/2006/relationships/hyperlink" Target="https://podminky.urs.cz/item/CS_URS_2024_01/721194107" TargetMode="External" /><Relationship Id="rId29" Type="http://schemas.openxmlformats.org/officeDocument/2006/relationships/hyperlink" Target="https://podminky.urs.cz/item/CS_URS_2024_01/721194109" TargetMode="External" /><Relationship Id="rId30" Type="http://schemas.openxmlformats.org/officeDocument/2006/relationships/hyperlink" Target="https://podminky.urs.cz/item/CS_URS_2024_01/721212121" TargetMode="External" /><Relationship Id="rId31" Type="http://schemas.openxmlformats.org/officeDocument/2006/relationships/hyperlink" Target="https://podminky.urs.cz/item/CS_URS_2024_01/721290111" TargetMode="External" /><Relationship Id="rId32" Type="http://schemas.openxmlformats.org/officeDocument/2006/relationships/hyperlink" Target="https://podminky.urs.cz/item/CS_URS_2024_01/998721102" TargetMode="External" /><Relationship Id="rId33" Type="http://schemas.openxmlformats.org/officeDocument/2006/relationships/hyperlink" Target="https://podminky.urs.cz/item/CS_URS_2024_01/722170801" TargetMode="External" /><Relationship Id="rId34" Type="http://schemas.openxmlformats.org/officeDocument/2006/relationships/hyperlink" Target="https://podminky.urs.cz/item/CS_URS_2024_01/722174002" TargetMode="External" /><Relationship Id="rId35" Type="http://schemas.openxmlformats.org/officeDocument/2006/relationships/hyperlink" Target="https://podminky.urs.cz/item/CS_URS_2024_01/722174022" TargetMode="External" /><Relationship Id="rId36" Type="http://schemas.openxmlformats.org/officeDocument/2006/relationships/hyperlink" Target="https://podminky.urs.cz/item/CS_URS_2024_01/722190401" TargetMode="External" /><Relationship Id="rId37" Type="http://schemas.openxmlformats.org/officeDocument/2006/relationships/hyperlink" Target="https://podminky.urs.cz/item/CS_URS_2024_01/722220861" TargetMode="External" /><Relationship Id="rId38" Type="http://schemas.openxmlformats.org/officeDocument/2006/relationships/hyperlink" Target="https://podminky.urs.cz/item/CS_URS_2024_01/722290246" TargetMode="External" /><Relationship Id="rId39" Type="http://schemas.openxmlformats.org/officeDocument/2006/relationships/hyperlink" Target="https://podminky.urs.cz/item/CS_URS_2024_01/998722102" TargetMode="External" /><Relationship Id="rId40" Type="http://schemas.openxmlformats.org/officeDocument/2006/relationships/hyperlink" Target="https://podminky.urs.cz/item/CS_URS_2024_01/725110814" TargetMode="External" /><Relationship Id="rId41" Type="http://schemas.openxmlformats.org/officeDocument/2006/relationships/hyperlink" Target="https://podminky.urs.cz/item/CS_URS_2024_01/725119122" TargetMode="External" /><Relationship Id="rId42" Type="http://schemas.openxmlformats.org/officeDocument/2006/relationships/hyperlink" Target="https://podminky.urs.cz/item/CS_URS_2024_01/725210821" TargetMode="External" /><Relationship Id="rId43" Type="http://schemas.openxmlformats.org/officeDocument/2006/relationships/hyperlink" Target="https://podminky.urs.cz/item/CS_URS_2024_01/725219102" TargetMode="External" /><Relationship Id="rId44" Type="http://schemas.openxmlformats.org/officeDocument/2006/relationships/hyperlink" Target="https://podminky.urs.cz/item/CS_URS_2024_01/725220842" TargetMode="External" /><Relationship Id="rId45" Type="http://schemas.openxmlformats.org/officeDocument/2006/relationships/hyperlink" Target="https://podminky.urs.cz/item/CS_URS_2024_01/725244313" TargetMode="External" /><Relationship Id="rId46" Type="http://schemas.openxmlformats.org/officeDocument/2006/relationships/hyperlink" Target="https://podminky.urs.cz/item/CS_URS_2024_01/725291668" TargetMode="External" /><Relationship Id="rId47" Type="http://schemas.openxmlformats.org/officeDocument/2006/relationships/hyperlink" Target="https://podminky.urs.cz/item/CS_URS_2024_01/725813111" TargetMode="External" /><Relationship Id="rId48" Type="http://schemas.openxmlformats.org/officeDocument/2006/relationships/hyperlink" Target="https://podminky.urs.cz/item/CS_URS_2024_01/725813112" TargetMode="External" /><Relationship Id="rId49" Type="http://schemas.openxmlformats.org/officeDocument/2006/relationships/hyperlink" Target="https://podminky.urs.cz/item/CS_URS_2024_01/725820801" TargetMode="External" /><Relationship Id="rId50" Type="http://schemas.openxmlformats.org/officeDocument/2006/relationships/hyperlink" Target="https://podminky.urs.cz/item/CS_URS_2024_01/725820802" TargetMode="External" /><Relationship Id="rId51" Type="http://schemas.openxmlformats.org/officeDocument/2006/relationships/hyperlink" Target="https://podminky.urs.cz/item/CS_URS_2024_01/725829131" TargetMode="External" /><Relationship Id="rId52" Type="http://schemas.openxmlformats.org/officeDocument/2006/relationships/hyperlink" Target="https://podminky.urs.cz/item/CS_URS_2024_01/725849411" TargetMode="External" /><Relationship Id="rId53" Type="http://schemas.openxmlformats.org/officeDocument/2006/relationships/hyperlink" Target="https://podminky.urs.cz/item/CS_URS_2024_01/725862113" TargetMode="External" /><Relationship Id="rId54" Type="http://schemas.openxmlformats.org/officeDocument/2006/relationships/hyperlink" Target="https://podminky.urs.cz/item/CS_URS_2024_01/998725102" TargetMode="External" /><Relationship Id="rId55" Type="http://schemas.openxmlformats.org/officeDocument/2006/relationships/hyperlink" Target="https://podminky.urs.cz/item/CS_URS_2024_01/734200811" TargetMode="External" /><Relationship Id="rId56" Type="http://schemas.openxmlformats.org/officeDocument/2006/relationships/hyperlink" Target="https://podminky.urs.cz/item/CS_URS_2024_01/734209103" TargetMode="External" /><Relationship Id="rId57" Type="http://schemas.openxmlformats.org/officeDocument/2006/relationships/hyperlink" Target="https://podminky.urs.cz/item/CS_URS_2024_01/998734102" TargetMode="External" /><Relationship Id="rId58" Type="http://schemas.openxmlformats.org/officeDocument/2006/relationships/hyperlink" Target="https://podminky.urs.cz/item/CS_URS_2024_01/763111331" TargetMode="External" /><Relationship Id="rId59" Type="http://schemas.openxmlformats.org/officeDocument/2006/relationships/hyperlink" Target="https://podminky.urs.cz/item/CS_URS_2024_01/763111333" TargetMode="External" /><Relationship Id="rId60" Type="http://schemas.openxmlformats.org/officeDocument/2006/relationships/hyperlink" Target="https://podminky.urs.cz/item/CS_URS_2024_01/763111712" TargetMode="External" /><Relationship Id="rId61" Type="http://schemas.openxmlformats.org/officeDocument/2006/relationships/hyperlink" Target="https://podminky.urs.cz/item/CS_URS_2024_01/763111713" TargetMode="External" /><Relationship Id="rId62" Type="http://schemas.openxmlformats.org/officeDocument/2006/relationships/hyperlink" Target="https://podminky.urs.cz/item/CS_URS_2024_01/763111717" TargetMode="External" /><Relationship Id="rId63" Type="http://schemas.openxmlformats.org/officeDocument/2006/relationships/hyperlink" Target="https://podminky.urs.cz/item/CS_URS_2024_01/763111719" TargetMode="External" /><Relationship Id="rId64" Type="http://schemas.openxmlformats.org/officeDocument/2006/relationships/hyperlink" Target="https://podminky.urs.cz/item/CS_URS_2024_01/763111751" TargetMode="External" /><Relationship Id="rId65" Type="http://schemas.openxmlformats.org/officeDocument/2006/relationships/hyperlink" Target="https://podminky.urs.cz/item/CS_URS_2024_01/763111762" TargetMode="External" /><Relationship Id="rId66" Type="http://schemas.openxmlformats.org/officeDocument/2006/relationships/hyperlink" Target="https://podminky.urs.cz/item/CS_URS_2024_01/763121422" TargetMode="External" /><Relationship Id="rId67" Type="http://schemas.openxmlformats.org/officeDocument/2006/relationships/hyperlink" Target="https://podminky.urs.cz/item/CS_URS_2024_01/763121711" TargetMode="External" /><Relationship Id="rId68" Type="http://schemas.openxmlformats.org/officeDocument/2006/relationships/hyperlink" Target="https://podminky.urs.cz/item/CS_URS_2024_01/763121714" TargetMode="External" /><Relationship Id="rId69" Type="http://schemas.openxmlformats.org/officeDocument/2006/relationships/hyperlink" Target="https://podminky.urs.cz/item/CS_URS_2024_01/763121751" TargetMode="External" /><Relationship Id="rId70" Type="http://schemas.openxmlformats.org/officeDocument/2006/relationships/hyperlink" Target="https://podminky.urs.cz/item/CS_URS_2024_01/763131451" TargetMode="External" /><Relationship Id="rId71" Type="http://schemas.openxmlformats.org/officeDocument/2006/relationships/hyperlink" Target="https://podminky.urs.cz/item/CS_URS_2024_01/763131711" TargetMode="External" /><Relationship Id="rId72" Type="http://schemas.openxmlformats.org/officeDocument/2006/relationships/hyperlink" Target="https://podminky.urs.cz/item/CS_URS_2024_01/763131714" TargetMode="External" /><Relationship Id="rId73" Type="http://schemas.openxmlformats.org/officeDocument/2006/relationships/hyperlink" Target="https://podminky.urs.cz/item/CS_URS_2024_01/763172324" TargetMode="External" /><Relationship Id="rId74" Type="http://schemas.openxmlformats.org/officeDocument/2006/relationships/hyperlink" Target="https://podminky.urs.cz/item/CS_URS_2024_01/763181311" TargetMode="External" /><Relationship Id="rId75" Type="http://schemas.openxmlformats.org/officeDocument/2006/relationships/hyperlink" Target="https://podminky.urs.cz/item/CS_URS_2024_01/763181411" TargetMode="External" /><Relationship Id="rId76" Type="http://schemas.openxmlformats.org/officeDocument/2006/relationships/hyperlink" Target="https://podminky.urs.cz/item/CS_URS_2024_01/998763101" TargetMode="External" /><Relationship Id="rId77" Type="http://schemas.openxmlformats.org/officeDocument/2006/relationships/hyperlink" Target="https://podminky.urs.cz/item/CS_URS_2024_01/766491851" TargetMode="External" /><Relationship Id="rId78" Type="http://schemas.openxmlformats.org/officeDocument/2006/relationships/hyperlink" Target="https://podminky.urs.cz/item/CS_URS_2024_01/766660001" TargetMode="External" /><Relationship Id="rId79" Type="http://schemas.openxmlformats.org/officeDocument/2006/relationships/hyperlink" Target="https://podminky.urs.cz/item/CS_URS_2024_01/766660021" TargetMode="External" /><Relationship Id="rId80" Type="http://schemas.openxmlformats.org/officeDocument/2006/relationships/hyperlink" Target="https://podminky.urs.cz/item/CS_URS_2024_01/766664958" TargetMode="External" /><Relationship Id="rId81" Type="http://schemas.openxmlformats.org/officeDocument/2006/relationships/hyperlink" Target="https://podminky.urs.cz/item/CS_URS_2024_01/766691914" TargetMode="External" /><Relationship Id="rId82" Type="http://schemas.openxmlformats.org/officeDocument/2006/relationships/hyperlink" Target="https://podminky.urs.cz/item/CS_URS_2024_01/766695212" TargetMode="External" /><Relationship Id="rId83" Type="http://schemas.openxmlformats.org/officeDocument/2006/relationships/hyperlink" Target="https://podminky.urs.cz/item/CS_URS_2024_01/766812830" TargetMode="External" /><Relationship Id="rId84" Type="http://schemas.openxmlformats.org/officeDocument/2006/relationships/hyperlink" Target="https://podminky.urs.cz/item/CS_URS_2024_01/998766102" TargetMode="External" /><Relationship Id="rId85" Type="http://schemas.openxmlformats.org/officeDocument/2006/relationships/hyperlink" Target="https://podminky.urs.cz/item/CS_URS_2024_01/771111011" TargetMode="External" /><Relationship Id="rId86" Type="http://schemas.openxmlformats.org/officeDocument/2006/relationships/hyperlink" Target="https://podminky.urs.cz/item/CS_URS_2024_01/771121011" TargetMode="External" /><Relationship Id="rId87" Type="http://schemas.openxmlformats.org/officeDocument/2006/relationships/hyperlink" Target="https://podminky.urs.cz/item/CS_URS_2024_01/771151022" TargetMode="External" /><Relationship Id="rId88" Type="http://schemas.openxmlformats.org/officeDocument/2006/relationships/hyperlink" Target="https://podminky.urs.cz/item/CS_URS_2024_01/771474113" TargetMode="External" /><Relationship Id="rId89" Type="http://schemas.openxmlformats.org/officeDocument/2006/relationships/hyperlink" Target="https://podminky.urs.cz/item/CS_URS_2024_01/771474114" TargetMode="External" /><Relationship Id="rId90" Type="http://schemas.openxmlformats.org/officeDocument/2006/relationships/hyperlink" Target="https://podminky.urs.cz/item/CS_URS_2024_01/771574416" TargetMode="External" /><Relationship Id="rId91" Type="http://schemas.openxmlformats.org/officeDocument/2006/relationships/hyperlink" Target="https://podminky.urs.cz/item/CS_URS_2024_01/771591112" TargetMode="External" /><Relationship Id="rId92" Type="http://schemas.openxmlformats.org/officeDocument/2006/relationships/hyperlink" Target="https://podminky.urs.cz/item/CS_URS_2024_01/771591264" TargetMode="External" /><Relationship Id="rId93" Type="http://schemas.openxmlformats.org/officeDocument/2006/relationships/hyperlink" Target="https://podminky.urs.cz/item/CS_URS_2024_01/771592011" TargetMode="External" /><Relationship Id="rId94" Type="http://schemas.openxmlformats.org/officeDocument/2006/relationships/hyperlink" Target="https://podminky.urs.cz/item/CS_URS_2024_01/998771102" TargetMode="External" /><Relationship Id="rId95" Type="http://schemas.openxmlformats.org/officeDocument/2006/relationships/hyperlink" Target="https://podminky.urs.cz/item/CS_URS_2024_01/775413315" TargetMode="External" /><Relationship Id="rId96" Type="http://schemas.openxmlformats.org/officeDocument/2006/relationships/hyperlink" Target="https://podminky.urs.cz/item/CS_URS_2024_01/998775102" TargetMode="External" /><Relationship Id="rId97" Type="http://schemas.openxmlformats.org/officeDocument/2006/relationships/hyperlink" Target="https://podminky.urs.cz/item/CS_URS_2024_01/776111116" TargetMode="External" /><Relationship Id="rId98" Type="http://schemas.openxmlformats.org/officeDocument/2006/relationships/hyperlink" Target="https://podminky.urs.cz/item/CS_URS_2024_01/776111311" TargetMode="External" /><Relationship Id="rId99" Type="http://schemas.openxmlformats.org/officeDocument/2006/relationships/hyperlink" Target="https://podminky.urs.cz/item/CS_URS_2024_01/776121112" TargetMode="External" /><Relationship Id="rId100" Type="http://schemas.openxmlformats.org/officeDocument/2006/relationships/hyperlink" Target="https://podminky.urs.cz/item/CS_URS_2024_01/776141121" TargetMode="External" /><Relationship Id="rId101" Type="http://schemas.openxmlformats.org/officeDocument/2006/relationships/hyperlink" Target="https://podminky.urs.cz/item/CS_URS_2024_01/776201811" TargetMode="External" /><Relationship Id="rId102" Type="http://schemas.openxmlformats.org/officeDocument/2006/relationships/hyperlink" Target="https://podminky.urs.cz/item/CS_URS_2024_01/776221111" TargetMode="External" /><Relationship Id="rId103" Type="http://schemas.openxmlformats.org/officeDocument/2006/relationships/hyperlink" Target="https://podminky.urs.cz/item/CS_URS_2024_01/776223112" TargetMode="External" /><Relationship Id="rId104" Type="http://schemas.openxmlformats.org/officeDocument/2006/relationships/hyperlink" Target="https://podminky.urs.cz/item/CS_URS_2024_01/776410811" TargetMode="External" /><Relationship Id="rId105" Type="http://schemas.openxmlformats.org/officeDocument/2006/relationships/hyperlink" Target="https://podminky.urs.cz/item/CS_URS_2024_01/776421312" TargetMode="External" /><Relationship Id="rId106" Type="http://schemas.openxmlformats.org/officeDocument/2006/relationships/hyperlink" Target="https://podminky.urs.cz/item/CS_URS_2024_01/998776102" TargetMode="External" /><Relationship Id="rId107" Type="http://schemas.openxmlformats.org/officeDocument/2006/relationships/hyperlink" Target="https://podminky.urs.cz/item/CS_URS_2024_01/777131103" TargetMode="External" /><Relationship Id="rId108" Type="http://schemas.openxmlformats.org/officeDocument/2006/relationships/hyperlink" Target="https://podminky.urs.cz/item/CS_URS_2024_01/777611101" TargetMode="External" /><Relationship Id="rId109" Type="http://schemas.openxmlformats.org/officeDocument/2006/relationships/hyperlink" Target="https://podminky.urs.cz/item/CS_URS_2024_01/777612101" TargetMode="External" /><Relationship Id="rId110" Type="http://schemas.openxmlformats.org/officeDocument/2006/relationships/hyperlink" Target="https://podminky.urs.cz/item/CS_URS_2024_01/998777102" TargetMode="External" /><Relationship Id="rId111" Type="http://schemas.openxmlformats.org/officeDocument/2006/relationships/hyperlink" Target="https://podminky.urs.cz/item/CS_URS_2024_01/781121011" TargetMode="External" /><Relationship Id="rId112" Type="http://schemas.openxmlformats.org/officeDocument/2006/relationships/hyperlink" Target="https://podminky.urs.cz/item/CS_URS_2024_01/781131112" TargetMode="External" /><Relationship Id="rId113" Type="http://schemas.openxmlformats.org/officeDocument/2006/relationships/hyperlink" Target="https://podminky.urs.cz/item/CS_URS_2024_01/781131232" TargetMode="External" /><Relationship Id="rId114" Type="http://schemas.openxmlformats.org/officeDocument/2006/relationships/hyperlink" Target="https://podminky.urs.cz/item/CS_URS_2024_01/781474113" TargetMode="External" /><Relationship Id="rId115" Type="http://schemas.openxmlformats.org/officeDocument/2006/relationships/hyperlink" Target="https://podminky.urs.cz/item/CS_URS_2024_01/781491021" TargetMode="External" /><Relationship Id="rId116" Type="http://schemas.openxmlformats.org/officeDocument/2006/relationships/hyperlink" Target="https://podminky.urs.cz/item/CS_URS_2024_01/781492251" TargetMode="External" /><Relationship Id="rId117" Type="http://schemas.openxmlformats.org/officeDocument/2006/relationships/hyperlink" Target="https://podminky.urs.cz/item/CS_URS_2024_01/781495115" TargetMode="External" /><Relationship Id="rId118" Type="http://schemas.openxmlformats.org/officeDocument/2006/relationships/hyperlink" Target="https://podminky.urs.cz/item/CS_URS_2024_01/781495211" TargetMode="External" /><Relationship Id="rId119" Type="http://schemas.openxmlformats.org/officeDocument/2006/relationships/hyperlink" Target="https://podminky.urs.cz/item/CS_URS_2024_01/998781102" TargetMode="External" /><Relationship Id="rId120" Type="http://schemas.openxmlformats.org/officeDocument/2006/relationships/hyperlink" Target="https://podminky.urs.cz/item/CS_URS_2024_01/783301311" TargetMode="External" /><Relationship Id="rId121" Type="http://schemas.openxmlformats.org/officeDocument/2006/relationships/hyperlink" Target="https://podminky.urs.cz/item/CS_URS_2024_01/783314101" TargetMode="External" /><Relationship Id="rId122" Type="http://schemas.openxmlformats.org/officeDocument/2006/relationships/hyperlink" Target="https://podminky.urs.cz/item/CS_URS_2024_01/783315101" TargetMode="External" /><Relationship Id="rId123" Type="http://schemas.openxmlformats.org/officeDocument/2006/relationships/hyperlink" Target="https://podminky.urs.cz/item/CS_URS_2024_01/783317101" TargetMode="External" /><Relationship Id="rId124" Type="http://schemas.openxmlformats.org/officeDocument/2006/relationships/hyperlink" Target="https://podminky.urs.cz/item/CS_URS_2024_01/783601307" TargetMode="External" /><Relationship Id="rId125" Type="http://schemas.openxmlformats.org/officeDocument/2006/relationships/hyperlink" Target="https://podminky.urs.cz/item/CS_URS_2024_01/783601715" TargetMode="External" /><Relationship Id="rId126" Type="http://schemas.openxmlformats.org/officeDocument/2006/relationships/hyperlink" Target="https://podminky.urs.cz/item/CS_URS_2024_01/783615551" TargetMode="External" /><Relationship Id="rId127" Type="http://schemas.openxmlformats.org/officeDocument/2006/relationships/hyperlink" Target="https://podminky.urs.cz/item/CS_URS_2024_01/783617117" TargetMode="External" /><Relationship Id="rId128" Type="http://schemas.openxmlformats.org/officeDocument/2006/relationships/hyperlink" Target="https://podminky.urs.cz/item/CS_URS_2024_01/783617611" TargetMode="External" /><Relationship Id="rId129" Type="http://schemas.openxmlformats.org/officeDocument/2006/relationships/hyperlink" Target="https://podminky.urs.cz/item/CS_URS_2024_01/783622111" TargetMode="External" /><Relationship Id="rId130" Type="http://schemas.openxmlformats.org/officeDocument/2006/relationships/hyperlink" Target="https://podminky.urs.cz/item/CS_URS_2024_01/783622331" TargetMode="External" /><Relationship Id="rId131" Type="http://schemas.openxmlformats.org/officeDocument/2006/relationships/hyperlink" Target="https://podminky.urs.cz/item/CS_URS_2024_01/783801505" TargetMode="External" /><Relationship Id="rId132" Type="http://schemas.openxmlformats.org/officeDocument/2006/relationships/hyperlink" Target="https://podminky.urs.cz/item/CS_URS_2024_01/783823155" TargetMode="External" /><Relationship Id="rId133" Type="http://schemas.openxmlformats.org/officeDocument/2006/relationships/hyperlink" Target="https://podminky.urs.cz/item/CS_URS_2024_01/783827525" TargetMode="External" /><Relationship Id="rId134" Type="http://schemas.openxmlformats.org/officeDocument/2006/relationships/hyperlink" Target="https://podminky.urs.cz/item/CS_URS_2024_01/784121001" TargetMode="External" /><Relationship Id="rId135" Type="http://schemas.openxmlformats.org/officeDocument/2006/relationships/hyperlink" Target="https://podminky.urs.cz/item/CS_URS_2024_01/784121011" TargetMode="External" /><Relationship Id="rId136" Type="http://schemas.openxmlformats.org/officeDocument/2006/relationships/hyperlink" Target="https://podminky.urs.cz/item/CS_URS_2024_01/784181121" TargetMode="External" /><Relationship Id="rId137" Type="http://schemas.openxmlformats.org/officeDocument/2006/relationships/hyperlink" Target="https://podminky.urs.cz/item/CS_URS_2024_01/784221111" TargetMode="External" /><Relationship Id="rId1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814-02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VB 0+2, Borovského 814/12, Karviná-Ráj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Karviná-Ráj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KARVINÁ · Magistrát města Karviné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'814-02 - Stavební úpravy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'814-02 - Stavební úpravy ...'!P93</f>
        <v>0</v>
      </c>
      <c r="AV55" s="121">
        <f>'814-02 - Stavební úpravy ...'!J31</f>
        <v>0</v>
      </c>
      <c r="AW55" s="121">
        <f>'814-02 - Stavební úpravy ...'!J32</f>
        <v>0</v>
      </c>
      <c r="AX55" s="121">
        <f>'814-02 - Stavební úpravy ...'!J33</f>
        <v>0</v>
      </c>
      <c r="AY55" s="121">
        <f>'814-02 - Stavební úpravy ...'!J34</f>
        <v>0</v>
      </c>
      <c r="AZ55" s="121">
        <f>'814-02 - Stavební úpravy ...'!F31</f>
        <v>0</v>
      </c>
      <c r="BA55" s="121">
        <f>'814-02 - Stavební úpravy ...'!F32</f>
        <v>0</v>
      </c>
      <c r="BB55" s="121">
        <f>'814-02 - Stavební úpravy ...'!F33</f>
        <v>0</v>
      </c>
      <c r="BC55" s="121">
        <f>'814-02 - Stavební úpravy ...'!F34</f>
        <v>0</v>
      </c>
      <c r="BD55" s="123">
        <f>'814-02 - Stavební úpravy 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QOXivCD9MiRee/VPty6/fhzFppQd8xr5GYlRv4m16AGeTSxKkEaNH7666jRs9ajXYWxV/xbShwQhywPyxHb7FQ==" hashValue="TIyUGSWDo133tZvAxn+cKwJKC/cY2YdVZAwu3+EmENmu8/pJCbWL7vdFH6hsMHc7ADeoqLqBOtEZ23MFbi3mUQ==" algorithmName="SHA-512" password="CCD6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814-02 - Stavební úprav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78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4. 12. 2023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36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37</v>
      </c>
      <c r="E28" s="40"/>
      <c r="F28" s="40"/>
      <c r="G28" s="40"/>
      <c r="H28" s="40"/>
      <c r="I28" s="40"/>
      <c r="J28" s="140">
        <f>ROUND(J93,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39</v>
      </c>
      <c r="G30" s="40"/>
      <c r="H30" s="40"/>
      <c r="I30" s="141" t="s">
        <v>38</v>
      </c>
      <c r="J30" s="141" t="s">
        <v>40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41</v>
      </c>
      <c r="E31" s="129" t="s">
        <v>42</v>
      </c>
      <c r="F31" s="143">
        <f>ROUND((SUM(BE93:BE546)),  2)</f>
        <v>0</v>
      </c>
      <c r="G31" s="40"/>
      <c r="H31" s="40"/>
      <c r="I31" s="144">
        <v>0.20999999999999999</v>
      </c>
      <c r="J31" s="143">
        <f>ROUND(((SUM(BE93:BE546))*I31),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43</v>
      </c>
      <c r="F32" s="143">
        <f>ROUND((SUM(BF93:BF546)),  2)</f>
        <v>0</v>
      </c>
      <c r="G32" s="40"/>
      <c r="H32" s="40"/>
      <c r="I32" s="144">
        <v>0.12</v>
      </c>
      <c r="J32" s="143">
        <f>ROUND(((SUM(BF93:BF546))*I32),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44</v>
      </c>
      <c r="F33" s="143">
        <f>ROUND((SUM(BG93:BG546)),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45</v>
      </c>
      <c r="F34" s="143">
        <f>ROUND((SUM(BH93:BH546)),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46</v>
      </c>
      <c r="F35" s="143">
        <f>ROUND((SUM(BI93:BI546)),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47</v>
      </c>
      <c r="E37" s="147"/>
      <c r="F37" s="147"/>
      <c r="G37" s="148" t="s">
        <v>48</v>
      </c>
      <c r="H37" s="149" t="s">
        <v>49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79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Stavební úpravy VB 0+2, Borovského 814/12, Karviná-Ráj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Karviná-Ráj</v>
      </c>
      <c r="G48" s="42"/>
      <c r="H48" s="42"/>
      <c r="I48" s="34" t="s">
        <v>23</v>
      </c>
      <c r="J48" s="74" t="str">
        <f>IF(J10="","",J10)</f>
        <v>4. 12. 2023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STATUTÁRNÍ MĚSTO KARVINÁ · Magistrát města Karviné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80</v>
      </c>
      <c r="D53" s="157"/>
      <c r="E53" s="157"/>
      <c r="F53" s="157"/>
      <c r="G53" s="157"/>
      <c r="H53" s="157"/>
      <c r="I53" s="157"/>
      <c r="J53" s="158" t="s">
        <v>81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69</v>
      </c>
      <c r="D55" s="42"/>
      <c r="E55" s="42"/>
      <c r="F55" s="42"/>
      <c r="G55" s="42"/>
      <c r="H55" s="42"/>
      <c r="I55" s="42"/>
      <c r="J55" s="104">
        <f>J93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82</v>
      </c>
    </row>
    <row r="56" s="9" customFormat="1" ht="24.96" customHeight="1">
      <c r="A56" s="9"/>
      <c r="B56" s="160"/>
      <c r="C56" s="161"/>
      <c r="D56" s="162" t="s">
        <v>83</v>
      </c>
      <c r="E56" s="163"/>
      <c r="F56" s="163"/>
      <c r="G56" s="163"/>
      <c r="H56" s="163"/>
      <c r="I56" s="163"/>
      <c r="J56" s="164">
        <f>J94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84</v>
      </c>
      <c r="E57" s="169"/>
      <c r="F57" s="169"/>
      <c r="G57" s="169"/>
      <c r="H57" s="169"/>
      <c r="I57" s="169"/>
      <c r="J57" s="170">
        <f>J95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85</v>
      </c>
      <c r="E58" s="169"/>
      <c r="F58" s="169"/>
      <c r="G58" s="169"/>
      <c r="H58" s="169"/>
      <c r="I58" s="169"/>
      <c r="J58" s="170">
        <f>J107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86</v>
      </c>
      <c r="E59" s="169"/>
      <c r="F59" s="169"/>
      <c r="G59" s="169"/>
      <c r="H59" s="169"/>
      <c r="I59" s="169"/>
      <c r="J59" s="170">
        <f>J142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87</v>
      </c>
      <c r="E60" s="169"/>
      <c r="F60" s="169"/>
      <c r="G60" s="169"/>
      <c r="H60" s="169"/>
      <c r="I60" s="169"/>
      <c r="J60" s="170">
        <f>J161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88</v>
      </c>
      <c r="E61" s="169"/>
      <c r="F61" s="169"/>
      <c r="G61" s="169"/>
      <c r="H61" s="169"/>
      <c r="I61" s="169"/>
      <c r="J61" s="170">
        <f>J171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89</v>
      </c>
      <c r="E62" s="163"/>
      <c r="F62" s="163"/>
      <c r="G62" s="163"/>
      <c r="H62" s="163"/>
      <c r="I62" s="163"/>
      <c r="J62" s="164">
        <f>J174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90</v>
      </c>
      <c r="E63" s="169"/>
      <c r="F63" s="169"/>
      <c r="G63" s="169"/>
      <c r="H63" s="169"/>
      <c r="I63" s="169"/>
      <c r="J63" s="170">
        <f>J175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91</v>
      </c>
      <c r="E64" s="169"/>
      <c r="F64" s="169"/>
      <c r="G64" s="169"/>
      <c r="H64" s="169"/>
      <c r="I64" s="169"/>
      <c r="J64" s="170">
        <f>J198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92</v>
      </c>
      <c r="E65" s="169"/>
      <c r="F65" s="169"/>
      <c r="G65" s="169"/>
      <c r="H65" s="169"/>
      <c r="I65" s="169"/>
      <c r="J65" s="170">
        <f>J213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93</v>
      </c>
      <c r="E66" s="169"/>
      <c r="F66" s="169"/>
      <c r="G66" s="169"/>
      <c r="H66" s="169"/>
      <c r="I66" s="169"/>
      <c r="J66" s="170">
        <f>J251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94</v>
      </c>
      <c r="E67" s="169"/>
      <c r="F67" s="169"/>
      <c r="G67" s="169"/>
      <c r="H67" s="169"/>
      <c r="I67" s="169"/>
      <c r="J67" s="170">
        <f>J260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95</v>
      </c>
      <c r="E68" s="169"/>
      <c r="F68" s="169"/>
      <c r="G68" s="169"/>
      <c r="H68" s="169"/>
      <c r="I68" s="169"/>
      <c r="J68" s="170">
        <f>J309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6"/>
      <c r="C69" s="167"/>
      <c r="D69" s="168" t="s">
        <v>96</v>
      </c>
      <c r="E69" s="169"/>
      <c r="F69" s="169"/>
      <c r="G69" s="169"/>
      <c r="H69" s="169"/>
      <c r="I69" s="169"/>
      <c r="J69" s="170">
        <f>J346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97</v>
      </c>
      <c r="E70" s="169"/>
      <c r="F70" s="169"/>
      <c r="G70" s="169"/>
      <c r="H70" s="169"/>
      <c r="I70" s="169"/>
      <c r="J70" s="170">
        <f>J378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98</v>
      </c>
      <c r="E71" s="169"/>
      <c r="F71" s="169"/>
      <c r="G71" s="169"/>
      <c r="H71" s="169"/>
      <c r="I71" s="169"/>
      <c r="J71" s="170">
        <f>J390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99</v>
      </c>
      <c r="E72" s="169"/>
      <c r="F72" s="169"/>
      <c r="G72" s="169"/>
      <c r="H72" s="169"/>
      <c r="I72" s="169"/>
      <c r="J72" s="170">
        <f>J437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100</v>
      </c>
      <c r="E73" s="169"/>
      <c r="F73" s="169"/>
      <c r="G73" s="169"/>
      <c r="H73" s="169"/>
      <c r="I73" s="169"/>
      <c r="J73" s="170">
        <f>J447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101</v>
      </c>
      <c r="E74" s="169"/>
      <c r="F74" s="169"/>
      <c r="G74" s="169"/>
      <c r="H74" s="169"/>
      <c r="I74" s="169"/>
      <c r="J74" s="170">
        <f>J482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6"/>
      <c r="C75" s="167"/>
      <c r="D75" s="168" t="s">
        <v>102</v>
      </c>
      <c r="E75" s="169"/>
      <c r="F75" s="169"/>
      <c r="G75" s="169"/>
      <c r="H75" s="169"/>
      <c r="I75" s="169"/>
      <c r="J75" s="170">
        <f>J524</f>
        <v>0</v>
      </c>
      <c r="K75" s="167"/>
      <c r="L75" s="17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103</v>
      </c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E7</f>
        <v>Stavební úpravy VB 0+2, Borovského 814/12, Karviná-Ráj</v>
      </c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F10</f>
        <v>Karviná-Ráj</v>
      </c>
      <c r="G87" s="42"/>
      <c r="H87" s="42"/>
      <c r="I87" s="34" t="s">
        <v>23</v>
      </c>
      <c r="J87" s="74" t="str">
        <f>IF(J10="","",J10)</f>
        <v>4. 12. 2023</v>
      </c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E13</f>
        <v>STATUTÁRNÍ MĚSTO KARVINÁ · Magistrát města Karviné</v>
      </c>
      <c r="G89" s="42"/>
      <c r="H89" s="42"/>
      <c r="I89" s="34" t="s">
        <v>31</v>
      </c>
      <c r="J89" s="38" t="str">
        <f>E19</f>
        <v xml:space="preserve"> </v>
      </c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IF(E16="","",E16)</f>
        <v>Vyplň údaj</v>
      </c>
      <c r="G90" s="42"/>
      <c r="H90" s="42"/>
      <c r="I90" s="34" t="s">
        <v>34</v>
      </c>
      <c r="J90" s="38" t="str">
        <f>E22</f>
        <v xml:space="preserve"> </v>
      </c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2"/>
      <c r="B92" s="173"/>
      <c r="C92" s="174" t="s">
        <v>104</v>
      </c>
      <c r="D92" s="175" t="s">
        <v>56</v>
      </c>
      <c r="E92" s="175" t="s">
        <v>52</v>
      </c>
      <c r="F92" s="175" t="s">
        <v>53</v>
      </c>
      <c r="G92" s="175" t="s">
        <v>105</v>
      </c>
      <c r="H92" s="175" t="s">
        <v>106</v>
      </c>
      <c r="I92" s="175" t="s">
        <v>107</v>
      </c>
      <c r="J92" s="175" t="s">
        <v>81</v>
      </c>
      <c r="K92" s="176" t="s">
        <v>108</v>
      </c>
      <c r="L92" s="177"/>
      <c r="M92" s="94" t="s">
        <v>19</v>
      </c>
      <c r="N92" s="95" t="s">
        <v>41</v>
      </c>
      <c r="O92" s="95" t="s">
        <v>109</v>
      </c>
      <c r="P92" s="95" t="s">
        <v>110</v>
      </c>
      <c r="Q92" s="95" t="s">
        <v>111</v>
      </c>
      <c r="R92" s="95" t="s">
        <v>112</v>
      </c>
      <c r="S92" s="95" t="s">
        <v>113</v>
      </c>
      <c r="T92" s="96" t="s">
        <v>114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="2" customFormat="1" ht="22.8" customHeight="1">
      <c r="A93" s="40"/>
      <c r="B93" s="41"/>
      <c r="C93" s="101" t="s">
        <v>115</v>
      </c>
      <c r="D93" s="42"/>
      <c r="E93" s="42"/>
      <c r="F93" s="42"/>
      <c r="G93" s="42"/>
      <c r="H93" s="42"/>
      <c r="I93" s="42"/>
      <c r="J93" s="178">
        <f>BK93</f>
        <v>0</v>
      </c>
      <c r="K93" s="42"/>
      <c r="L93" s="46"/>
      <c r="M93" s="97"/>
      <c r="N93" s="179"/>
      <c r="O93" s="98"/>
      <c r="P93" s="180">
        <f>P94+P174</f>
        <v>0</v>
      </c>
      <c r="Q93" s="98"/>
      <c r="R93" s="180">
        <f>R94+R174</f>
        <v>3.2382386579999998</v>
      </c>
      <c r="S93" s="98"/>
      <c r="T93" s="181">
        <f>T94+T174</f>
        <v>1.6227200800000001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82</v>
      </c>
      <c r="BK93" s="182">
        <f>BK94+BK174</f>
        <v>0</v>
      </c>
    </row>
    <row r="94" s="12" customFormat="1" ht="25.92" customHeight="1">
      <c r="A94" s="12"/>
      <c r="B94" s="183"/>
      <c r="C94" s="184"/>
      <c r="D94" s="185" t="s">
        <v>70</v>
      </c>
      <c r="E94" s="186" t="s">
        <v>116</v>
      </c>
      <c r="F94" s="186" t="s">
        <v>117</v>
      </c>
      <c r="G94" s="184"/>
      <c r="H94" s="184"/>
      <c r="I94" s="187"/>
      <c r="J94" s="188">
        <f>BK94</f>
        <v>0</v>
      </c>
      <c r="K94" s="184"/>
      <c r="L94" s="189"/>
      <c r="M94" s="190"/>
      <c r="N94" s="191"/>
      <c r="O94" s="191"/>
      <c r="P94" s="192">
        <f>P95+P107+P142+P161+P171</f>
        <v>0</v>
      </c>
      <c r="Q94" s="191"/>
      <c r="R94" s="192">
        <f>R95+R107+R142+R161+R171</f>
        <v>1.2892658119999998</v>
      </c>
      <c r="S94" s="191"/>
      <c r="T94" s="193">
        <f>T95+T107+T142+T161+T171</f>
        <v>1.1031600000000001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4" t="s">
        <v>76</v>
      </c>
      <c r="AT94" s="195" t="s">
        <v>70</v>
      </c>
      <c r="AU94" s="195" t="s">
        <v>71</v>
      </c>
      <c r="AY94" s="194" t="s">
        <v>118</v>
      </c>
      <c r="BK94" s="196">
        <f>BK95+BK107+BK142+BK161+BK171</f>
        <v>0</v>
      </c>
    </row>
    <row r="95" s="12" customFormat="1" ht="22.8" customHeight="1">
      <c r="A95" s="12"/>
      <c r="B95" s="183"/>
      <c r="C95" s="184"/>
      <c r="D95" s="185" t="s">
        <v>70</v>
      </c>
      <c r="E95" s="197" t="s">
        <v>119</v>
      </c>
      <c r="F95" s="197" t="s">
        <v>120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SUM(P96:P106)</f>
        <v>0</v>
      </c>
      <c r="Q95" s="191"/>
      <c r="R95" s="192">
        <f>SUM(R96:R106)</f>
        <v>0.043972028999999996</v>
      </c>
      <c r="S95" s="191"/>
      <c r="T95" s="193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76</v>
      </c>
      <c r="AT95" s="195" t="s">
        <v>70</v>
      </c>
      <c r="AU95" s="195" t="s">
        <v>76</v>
      </c>
      <c r="AY95" s="194" t="s">
        <v>118</v>
      </c>
      <c r="BK95" s="196">
        <f>SUM(BK96:BK106)</f>
        <v>0</v>
      </c>
    </row>
    <row r="96" s="2" customFormat="1" ht="21.75" customHeight="1">
      <c r="A96" s="40"/>
      <c r="B96" s="41"/>
      <c r="C96" s="199" t="s">
        <v>76</v>
      </c>
      <c r="D96" s="199" t="s">
        <v>121</v>
      </c>
      <c r="E96" s="200" t="s">
        <v>122</v>
      </c>
      <c r="F96" s="201" t="s">
        <v>123</v>
      </c>
      <c r="G96" s="202" t="s">
        <v>124</v>
      </c>
      <c r="H96" s="203">
        <v>0.016500000000000001</v>
      </c>
      <c r="I96" s="204"/>
      <c r="J96" s="205">
        <f>ROUND(I96*H96,2)</f>
        <v>0</v>
      </c>
      <c r="K96" s="201" t="s">
        <v>125</v>
      </c>
      <c r="L96" s="46"/>
      <c r="M96" s="206" t="s">
        <v>19</v>
      </c>
      <c r="N96" s="207" t="s">
        <v>43</v>
      </c>
      <c r="O96" s="86"/>
      <c r="P96" s="208">
        <f>O96*H96</f>
        <v>0</v>
      </c>
      <c r="Q96" s="208">
        <v>2.5018699999999998</v>
      </c>
      <c r="R96" s="208">
        <f>Q96*H96</f>
        <v>0.041280854999999998</v>
      </c>
      <c r="S96" s="208">
        <v>0</v>
      </c>
      <c r="T96" s="20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126</v>
      </c>
      <c r="AT96" s="210" t="s">
        <v>121</v>
      </c>
      <c r="AU96" s="210" t="s">
        <v>127</v>
      </c>
      <c r="AY96" s="19" t="s">
        <v>118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9" t="s">
        <v>127</v>
      </c>
      <c r="BK96" s="211">
        <f>ROUND(I96*H96,2)</f>
        <v>0</v>
      </c>
      <c r="BL96" s="19" t="s">
        <v>126</v>
      </c>
      <c r="BM96" s="210" t="s">
        <v>128</v>
      </c>
    </row>
    <row r="97" s="2" customFormat="1">
      <c r="A97" s="40"/>
      <c r="B97" s="41"/>
      <c r="C97" s="42"/>
      <c r="D97" s="212" t="s">
        <v>129</v>
      </c>
      <c r="E97" s="42"/>
      <c r="F97" s="213" t="s">
        <v>130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127</v>
      </c>
    </row>
    <row r="98" s="13" customFormat="1">
      <c r="A98" s="13"/>
      <c r="B98" s="217"/>
      <c r="C98" s="218"/>
      <c r="D98" s="219" t="s">
        <v>131</v>
      </c>
      <c r="E98" s="220" t="s">
        <v>19</v>
      </c>
      <c r="F98" s="221" t="s">
        <v>132</v>
      </c>
      <c r="G98" s="218"/>
      <c r="H98" s="222">
        <v>0.016500000000000001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131</v>
      </c>
      <c r="AU98" s="228" t="s">
        <v>127</v>
      </c>
      <c r="AV98" s="13" t="s">
        <v>127</v>
      </c>
      <c r="AW98" s="13" t="s">
        <v>33</v>
      </c>
      <c r="AX98" s="13" t="s">
        <v>76</v>
      </c>
      <c r="AY98" s="228" t="s">
        <v>118</v>
      </c>
    </row>
    <row r="99" s="2" customFormat="1" ht="16.5" customHeight="1">
      <c r="A99" s="40"/>
      <c r="B99" s="41"/>
      <c r="C99" s="199" t="s">
        <v>127</v>
      </c>
      <c r="D99" s="199" t="s">
        <v>121</v>
      </c>
      <c r="E99" s="200" t="s">
        <v>133</v>
      </c>
      <c r="F99" s="201" t="s">
        <v>134</v>
      </c>
      <c r="G99" s="202" t="s">
        <v>135</v>
      </c>
      <c r="H99" s="203">
        <v>0.33000000000000002</v>
      </c>
      <c r="I99" s="204"/>
      <c r="J99" s="205">
        <f>ROUND(I99*H99,2)</f>
        <v>0</v>
      </c>
      <c r="K99" s="201" t="s">
        <v>125</v>
      </c>
      <c r="L99" s="46"/>
      <c r="M99" s="206" t="s">
        <v>19</v>
      </c>
      <c r="N99" s="207" t="s">
        <v>43</v>
      </c>
      <c r="O99" s="86"/>
      <c r="P99" s="208">
        <f>O99*H99</f>
        <v>0</v>
      </c>
      <c r="Q99" s="208">
        <v>0.0027499999999999998</v>
      </c>
      <c r="R99" s="208">
        <f>Q99*H99</f>
        <v>0.0009075</v>
      </c>
      <c r="S99" s="208">
        <v>0</v>
      </c>
      <c r="T99" s="20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126</v>
      </c>
      <c r="AT99" s="210" t="s">
        <v>121</v>
      </c>
      <c r="AU99" s="210" t="s">
        <v>127</v>
      </c>
      <c r="AY99" s="19" t="s">
        <v>118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9" t="s">
        <v>127</v>
      </c>
      <c r="BK99" s="211">
        <f>ROUND(I99*H99,2)</f>
        <v>0</v>
      </c>
      <c r="BL99" s="19" t="s">
        <v>126</v>
      </c>
      <c r="BM99" s="210" t="s">
        <v>136</v>
      </c>
    </row>
    <row r="100" s="2" customFormat="1">
      <c r="A100" s="40"/>
      <c r="B100" s="41"/>
      <c r="C100" s="42"/>
      <c r="D100" s="212" t="s">
        <v>129</v>
      </c>
      <c r="E100" s="42"/>
      <c r="F100" s="213" t="s">
        <v>137</v>
      </c>
      <c r="G100" s="42"/>
      <c r="H100" s="42"/>
      <c r="I100" s="214"/>
      <c r="J100" s="42"/>
      <c r="K100" s="42"/>
      <c r="L100" s="46"/>
      <c r="M100" s="215"/>
      <c r="N100" s="21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129</v>
      </c>
      <c r="AU100" s="19" t="s">
        <v>127</v>
      </c>
    </row>
    <row r="101" s="13" customFormat="1">
      <c r="A101" s="13"/>
      <c r="B101" s="217"/>
      <c r="C101" s="218"/>
      <c r="D101" s="219" t="s">
        <v>131</v>
      </c>
      <c r="E101" s="220" t="s">
        <v>19</v>
      </c>
      <c r="F101" s="221" t="s">
        <v>138</v>
      </c>
      <c r="G101" s="218"/>
      <c r="H101" s="222">
        <v>0.33000000000000002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131</v>
      </c>
      <c r="AU101" s="228" t="s">
        <v>127</v>
      </c>
      <c r="AV101" s="13" t="s">
        <v>127</v>
      </c>
      <c r="AW101" s="13" t="s">
        <v>33</v>
      </c>
      <c r="AX101" s="13" t="s">
        <v>76</v>
      </c>
      <c r="AY101" s="228" t="s">
        <v>118</v>
      </c>
    </row>
    <row r="102" s="2" customFormat="1" ht="16.5" customHeight="1">
      <c r="A102" s="40"/>
      <c r="B102" s="41"/>
      <c r="C102" s="199" t="s">
        <v>119</v>
      </c>
      <c r="D102" s="199" t="s">
        <v>121</v>
      </c>
      <c r="E102" s="200" t="s">
        <v>139</v>
      </c>
      <c r="F102" s="201" t="s">
        <v>140</v>
      </c>
      <c r="G102" s="202" t="s">
        <v>135</v>
      </c>
      <c r="H102" s="203">
        <v>0.33000000000000002</v>
      </c>
      <c r="I102" s="204"/>
      <c r="J102" s="205">
        <f>ROUND(I102*H102,2)</f>
        <v>0</v>
      </c>
      <c r="K102" s="201" t="s">
        <v>125</v>
      </c>
      <c r="L102" s="46"/>
      <c r="M102" s="206" t="s">
        <v>19</v>
      </c>
      <c r="N102" s="207" t="s">
        <v>43</v>
      </c>
      <c r="O102" s="86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126</v>
      </c>
      <c r="AT102" s="210" t="s">
        <v>121</v>
      </c>
      <c r="AU102" s="210" t="s">
        <v>127</v>
      </c>
      <c r="AY102" s="19" t="s">
        <v>118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127</v>
      </c>
      <c r="BK102" s="211">
        <f>ROUND(I102*H102,2)</f>
        <v>0</v>
      </c>
      <c r="BL102" s="19" t="s">
        <v>126</v>
      </c>
      <c r="BM102" s="210" t="s">
        <v>141</v>
      </c>
    </row>
    <row r="103" s="2" customFormat="1">
      <c r="A103" s="40"/>
      <c r="B103" s="41"/>
      <c r="C103" s="42"/>
      <c r="D103" s="212" t="s">
        <v>129</v>
      </c>
      <c r="E103" s="42"/>
      <c r="F103" s="213" t="s">
        <v>142</v>
      </c>
      <c r="G103" s="42"/>
      <c r="H103" s="42"/>
      <c r="I103" s="214"/>
      <c r="J103" s="42"/>
      <c r="K103" s="42"/>
      <c r="L103" s="46"/>
      <c r="M103" s="215"/>
      <c r="N103" s="21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127</v>
      </c>
    </row>
    <row r="104" s="2" customFormat="1" ht="24.15" customHeight="1">
      <c r="A104" s="40"/>
      <c r="B104" s="41"/>
      <c r="C104" s="199" t="s">
        <v>126</v>
      </c>
      <c r="D104" s="199" t="s">
        <v>121</v>
      </c>
      <c r="E104" s="200" t="s">
        <v>143</v>
      </c>
      <c r="F104" s="201" t="s">
        <v>144</v>
      </c>
      <c r="G104" s="202" t="s">
        <v>145</v>
      </c>
      <c r="H104" s="203">
        <v>0.0016999999999999999</v>
      </c>
      <c r="I104" s="204"/>
      <c r="J104" s="205">
        <f>ROUND(I104*H104,2)</f>
        <v>0</v>
      </c>
      <c r="K104" s="201" t="s">
        <v>125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1.04922</v>
      </c>
      <c r="R104" s="208">
        <f>Q104*H104</f>
        <v>0.0017836740000000001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126</v>
      </c>
      <c r="AT104" s="210" t="s">
        <v>121</v>
      </c>
      <c r="AU104" s="210" t="s">
        <v>127</v>
      </c>
      <c r="AY104" s="19" t="s">
        <v>118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127</v>
      </c>
      <c r="BK104" s="211">
        <f>ROUND(I104*H104,2)</f>
        <v>0</v>
      </c>
      <c r="BL104" s="19" t="s">
        <v>126</v>
      </c>
      <c r="BM104" s="210" t="s">
        <v>146</v>
      </c>
    </row>
    <row r="105" s="2" customFormat="1">
      <c r="A105" s="40"/>
      <c r="B105" s="41"/>
      <c r="C105" s="42"/>
      <c r="D105" s="212" t="s">
        <v>129</v>
      </c>
      <c r="E105" s="42"/>
      <c r="F105" s="213" t="s">
        <v>147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129</v>
      </c>
      <c r="AU105" s="19" t="s">
        <v>127</v>
      </c>
    </row>
    <row r="106" s="13" customFormat="1">
      <c r="A106" s="13"/>
      <c r="B106" s="217"/>
      <c r="C106" s="218"/>
      <c r="D106" s="219" t="s">
        <v>131</v>
      </c>
      <c r="E106" s="220" t="s">
        <v>19</v>
      </c>
      <c r="F106" s="221" t="s">
        <v>148</v>
      </c>
      <c r="G106" s="218"/>
      <c r="H106" s="222">
        <v>0.0016999999999999999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131</v>
      </c>
      <c r="AU106" s="228" t="s">
        <v>127</v>
      </c>
      <c r="AV106" s="13" t="s">
        <v>127</v>
      </c>
      <c r="AW106" s="13" t="s">
        <v>33</v>
      </c>
      <c r="AX106" s="13" t="s">
        <v>76</v>
      </c>
      <c r="AY106" s="228" t="s">
        <v>118</v>
      </c>
    </row>
    <row r="107" s="12" customFormat="1" ht="22.8" customHeight="1">
      <c r="A107" s="12"/>
      <c r="B107" s="183"/>
      <c r="C107" s="184"/>
      <c r="D107" s="185" t="s">
        <v>70</v>
      </c>
      <c r="E107" s="197" t="s">
        <v>149</v>
      </c>
      <c r="F107" s="197" t="s">
        <v>150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SUM(P108:P141)</f>
        <v>0</v>
      </c>
      <c r="Q107" s="191"/>
      <c r="R107" s="192">
        <f>SUM(R108:R141)</f>
        <v>1.2434133829999998</v>
      </c>
      <c r="S107" s="191"/>
      <c r="T107" s="193">
        <f>SUM(T108:T141)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4" t="s">
        <v>76</v>
      </c>
      <c r="AT107" s="195" t="s">
        <v>70</v>
      </c>
      <c r="AU107" s="195" t="s">
        <v>76</v>
      </c>
      <c r="AY107" s="194" t="s">
        <v>118</v>
      </c>
      <c r="BK107" s="196">
        <f>SUM(BK108:BK141)</f>
        <v>0</v>
      </c>
    </row>
    <row r="108" s="2" customFormat="1" ht="16.5" customHeight="1">
      <c r="A108" s="40"/>
      <c r="B108" s="41"/>
      <c r="C108" s="199" t="s">
        <v>151</v>
      </c>
      <c r="D108" s="199" t="s">
        <v>121</v>
      </c>
      <c r="E108" s="200" t="s">
        <v>152</v>
      </c>
      <c r="F108" s="201" t="s">
        <v>153</v>
      </c>
      <c r="G108" s="202" t="s">
        <v>135</v>
      </c>
      <c r="H108" s="203">
        <v>38.600000000000001</v>
      </c>
      <c r="I108" s="204"/>
      <c r="J108" s="205">
        <f>ROUND(I108*H108,2)</f>
        <v>0</v>
      </c>
      <c r="K108" s="201" t="s">
        <v>125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0.00025999999999999998</v>
      </c>
      <c r="R108" s="208">
        <f>Q108*H108</f>
        <v>0.010036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126</v>
      </c>
      <c r="AT108" s="210" t="s">
        <v>121</v>
      </c>
      <c r="AU108" s="210" t="s">
        <v>127</v>
      </c>
      <c r="AY108" s="19" t="s">
        <v>118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127</v>
      </c>
      <c r="BK108" s="211">
        <f>ROUND(I108*H108,2)</f>
        <v>0</v>
      </c>
      <c r="BL108" s="19" t="s">
        <v>126</v>
      </c>
      <c r="BM108" s="210" t="s">
        <v>154</v>
      </c>
    </row>
    <row r="109" s="2" customFormat="1">
      <c r="A109" s="40"/>
      <c r="B109" s="41"/>
      <c r="C109" s="42"/>
      <c r="D109" s="212" t="s">
        <v>129</v>
      </c>
      <c r="E109" s="42"/>
      <c r="F109" s="213" t="s">
        <v>155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127</v>
      </c>
    </row>
    <row r="110" s="13" customFormat="1">
      <c r="A110" s="13"/>
      <c r="B110" s="217"/>
      <c r="C110" s="218"/>
      <c r="D110" s="219" t="s">
        <v>131</v>
      </c>
      <c r="E110" s="220" t="s">
        <v>19</v>
      </c>
      <c r="F110" s="221" t="s">
        <v>156</v>
      </c>
      <c r="G110" s="218"/>
      <c r="H110" s="222">
        <v>2.98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131</v>
      </c>
      <c r="AU110" s="228" t="s">
        <v>127</v>
      </c>
      <c r="AV110" s="13" t="s">
        <v>127</v>
      </c>
      <c r="AW110" s="13" t="s">
        <v>33</v>
      </c>
      <c r="AX110" s="13" t="s">
        <v>71</v>
      </c>
      <c r="AY110" s="228" t="s">
        <v>118</v>
      </c>
    </row>
    <row r="111" s="13" customFormat="1">
      <c r="A111" s="13"/>
      <c r="B111" s="217"/>
      <c r="C111" s="218"/>
      <c r="D111" s="219" t="s">
        <v>131</v>
      </c>
      <c r="E111" s="220" t="s">
        <v>19</v>
      </c>
      <c r="F111" s="221" t="s">
        <v>157</v>
      </c>
      <c r="G111" s="218"/>
      <c r="H111" s="222">
        <v>21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131</v>
      </c>
      <c r="AU111" s="228" t="s">
        <v>127</v>
      </c>
      <c r="AV111" s="13" t="s">
        <v>127</v>
      </c>
      <c r="AW111" s="13" t="s">
        <v>33</v>
      </c>
      <c r="AX111" s="13" t="s">
        <v>71</v>
      </c>
      <c r="AY111" s="228" t="s">
        <v>118</v>
      </c>
    </row>
    <row r="112" s="13" customFormat="1">
      <c r="A112" s="13"/>
      <c r="B112" s="217"/>
      <c r="C112" s="218"/>
      <c r="D112" s="219" t="s">
        <v>131</v>
      </c>
      <c r="E112" s="220" t="s">
        <v>19</v>
      </c>
      <c r="F112" s="221" t="s">
        <v>158</v>
      </c>
      <c r="G112" s="218"/>
      <c r="H112" s="222">
        <v>14.619999999999999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131</v>
      </c>
      <c r="AU112" s="228" t="s">
        <v>127</v>
      </c>
      <c r="AV112" s="13" t="s">
        <v>127</v>
      </c>
      <c r="AW112" s="13" t="s">
        <v>33</v>
      </c>
      <c r="AX112" s="13" t="s">
        <v>71</v>
      </c>
      <c r="AY112" s="228" t="s">
        <v>118</v>
      </c>
    </row>
    <row r="113" s="14" customFormat="1">
      <c r="A113" s="14"/>
      <c r="B113" s="229"/>
      <c r="C113" s="230"/>
      <c r="D113" s="219" t="s">
        <v>131</v>
      </c>
      <c r="E113" s="231" t="s">
        <v>19</v>
      </c>
      <c r="F113" s="232" t="s">
        <v>159</v>
      </c>
      <c r="G113" s="230"/>
      <c r="H113" s="233">
        <v>38.600000000000001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131</v>
      </c>
      <c r="AU113" s="239" t="s">
        <v>127</v>
      </c>
      <c r="AV113" s="14" t="s">
        <v>126</v>
      </c>
      <c r="AW113" s="14" t="s">
        <v>33</v>
      </c>
      <c r="AX113" s="14" t="s">
        <v>76</v>
      </c>
      <c r="AY113" s="239" t="s">
        <v>118</v>
      </c>
    </row>
    <row r="114" s="2" customFormat="1" ht="24.15" customHeight="1">
      <c r="A114" s="40"/>
      <c r="B114" s="41"/>
      <c r="C114" s="199" t="s">
        <v>149</v>
      </c>
      <c r="D114" s="199" t="s">
        <v>121</v>
      </c>
      <c r="E114" s="200" t="s">
        <v>160</v>
      </c>
      <c r="F114" s="201" t="s">
        <v>161</v>
      </c>
      <c r="G114" s="202" t="s">
        <v>135</v>
      </c>
      <c r="H114" s="203">
        <v>38.600000000000001</v>
      </c>
      <c r="I114" s="204"/>
      <c r="J114" s="205">
        <f>ROUND(I114*H114,2)</f>
        <v>0</v>
      </c>
      <c r="K114" s="201" t="s">
        <v>125</v>
      </c>
      <c r="L114" s="46"/>
      <c r="M114" s="206" t="s">
        <v>19</v>
      </c>
      <c r="N114" s="207" t="s">
        <v>43</v>
      </c>
      <c r="O114" s="86"/>
      <c r="P114" s="208">
        <f>O114*H114</f>
        <v>0</v>
      </c>
      <c r="Q114" s="208">
        <v>0.0043800000000000002</v>
      </c>
      <c r="R114" s="208">
        <f>Q114*H114</f>
        <v>0.16906800000000002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126</v>
      </c>
      <c r="AT114" s="210" t="s">
        <v>121</v>
      </c>
      <c r="AU114" s="210" t="s">
        <v>127</v>
      </c>
      <c r="AY114" s="19" t="s">
        <v>118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127</v>
      </c>
      <c r="BK114" s="211">
        <f>ROUND(I114*H114,2)</f>
        <v>0</v>
      </c>
      <c r="BL114" s="19" t="s">
        <v>126</v>
      </c>
      <c r="BM114" s="210" t="s">
        <v>162</v>
      </c>
    </row>
    <row r="115" s="2" customFormat="1">
      <c r="A115" s="40"/>
      <c r="B115" s="41"/>
      <c r="C115" s="42"/>
      <c r="D115" s="212" t="s">
        <v>129</v>
      </c>
      <c r="E115" s="42"/>
      <c r="F115" s="213" t="s">
        <v>163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129</v>
      </c>
      <c r="AU115" s="19" t="s">
        <v>127</v>
      </c>
    </row>
    <row r="116" s="2" customFormat="1" ht="16.5" customHeight="1">
      <c r="A116" s="40"/>
      <c r="B116" s="41"/>
      <c r="C116" s="199" t="s">
        <v>164</v>
      </c>
      <c r="D116" s="199" t="s">
        <v>121</v>
      </c>
      <c r="E116" s="200" t="s">
        <v>165</v>
      </c>
      <c r="F116" s="201" t="s">
        <v>166</v>
      </c>
      <c r="G116" s="202" t="s">
        <v>135</v>
      </c>
      <c r="H116" s="203">
        <v>38.600000000000001</v>
      </c>
      <c r="I116" s="204"/>
      <c r="J116" s="205">
        <f>ROUND(I116*H116,2)</f>
        <v>0</v>
      </c>
      <c r="K116" s="201" t="s">
        <v>125</v>
      </c>
      <c r="L116" s="46"/>
      <c r="M116" s="206" t="s">
        <v>19</v>
      </c>
      <c r="N116" s="207" t="s">
        <v>43</v>
      </c>
      <c r="O116" s="86"/>
      <c r="P116" s="208">
        <f>O116*H116</f>
        <v>0</v>
      </c>
      <c r="Q116" s="208">
        <v>0.0030000000000000001</v>
      </c>
      <c r="R116" s="208">
        <f>Q116*H116</f>
        <v>0.1158</v>
      </c>
      <c r="S116" s="208">
        <v>0</v>
      </c>
      <c r="T116" s="20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0" t="s">
        <v>126</v>
      </c>
      <c r="AT116" s="210" t="s">
        <v>121</v>
      </c>
      <c r="AU116" s="210" t="s">
        <v>127</v>
      </c>
      <c r="AY116" s="19" t="s">
        <v>118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9" t="s">
        <v>127</v>
      </c>
      <c r="BK116" s="211">
        <f>ROUND(I116*H116,2)</f>
        <v>0</v>
      </c>
      <c r="BL116" s="19" t="s">
        <v>126</v>
      </c>
      <c r="BM116" s="210" t="s">
        <v>167</v>
      </c>
    </row>
    <row r="117" s="2" customFormat="1">
      <c r="A117" s="40"/>
      <c r="B117" s="41"/>
      <c r="C117" s="42"/>
      <c r="D117" s="212" t="s">
        <v>129</v>
      </c>
      <c r="E117" s="42"/>
      <c r="F117" s="213" t="s">
        <v>168</v>
      </c>
      <c r="G117" s="42"/>
      <c r="H117" s="42"/>
      <c r="I117" s="214"/>
      <c r="J117" s="42"/>
      <c r="K117" s="42"/>
      <c r="L117" s="46"/>
      <c r="M117" s="215"/>
      <c r="N117" s="21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129</v>
      </c>
      <c r="AU117" s="19" t="s">
        <v>127</v>
      </c>
    </row>
    <row r="118" s="2" customFormat="1" ht="16.5" customHeight="1">
      <c r="A118" s="40"/>
      <c r="B118" s="41"/>
      <c r="C118" s="199" t="s">
        <v>169</v>
      </c>
      <c r="D118" s="199" t="s">
        <v>121</v>
      </c>
      <c r="E118" s="200" t="s">
        <v>170</v>
      </c>
      <c r="F118" s="201" t="s">
        <v>171</v>
      </c>
      <c r="G118" s="202" t="s">
        <v>135</v>
      </c>
      <c r="H118" s="203">
        <v>89.486999999999995</v>
      </c>
      <c r="I118" s="204"/>
      <c r="J118" s="205">
        <f>ROUND(I118*H118,2)</f>
        <v>0</v>
      </c>
      <c r="K118" s="201" t="s">
        <v>125</v>
      </c>
      <c r="L118" s="46"/>
      <c r="M118" s="206" t="s">
        <v>19</v>
      </c>
      <c r="N118" s="207" t="s">
        <v>43</v>
      </c>
      <c r="O118" s="86"/>
      <c r="P118" s="208">
        <f>O118*H118</f>
        <v>0</v>
      </c>
      <c r="Q118" s="208">
        <v>0.00025999999999999998</v>
      </c>
      <c r="R118" s="208">
        <f>Q118*H118</f>
        <v>0.023266619999999998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172</v>
      </c>
      <c r="AT118" s="210" t="s">
        <v>121</v>
      </c>
      <c r="AU118" s="210" t="s">
        <v>127</v>
      </c>
      <c r="AY118" s="19" t="s">
        <v>118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127</v>
      </c>
      <c r="BK118" s="211">
        <f>ROUND(I118*H118,2)</f>
        <v>0</v>
      </c>
      <c r="BL118" s="19" t="s">
        <v>172</v>
      </c>
      <c r="BM118" s="210" t="s">
        <v>173</v>
      </c>
    </row>
    <row r="119" s="2" customFormat="1">
      <c r="A119" s="40"/>
      <c r="B119" s="41"/>
      <c r="C119" s="42"/>
      <c r="D119" s="212" t="s">
        <v>129</v>
      </c>
      <c r="E119" s="42"/>
      <c r="F119" s="213" t="s">
        <v>174</v>
      </c>
      <c r="G119" s="42"/>
      <c r="H119" s="42"/>
      <c r="I119" s="214"/>
      <c r="J119" s="42"/>
      <c r="K119" s="42"/>
      <c r="L119" s="46"/>
      <c r="M119" s="215"/>
      <c r="N119" s="21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127</v>
      </c>
    </row>
    <row r="120" s="13" customFormat="1">
      <c r="A120" s="13"/>
      <c r="B120" s="217"/>
      <c r="C120" s="218"/>
      <c r="D120" s="219" t="s">
        <v>131</v>
      </c>
      <c r="E120" s="220" t="s">
        <v>19</v>
      </c>
      <c r="F120" s="221" t="s">
        <v>175</v>
      </c>
      <c r="G120" s="218"/>
      <c r="H120" s="222">
        <v>8.6620000000000008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131</v>
      </c>
      <c r="AU120" s="228" t="s">
        <v>127</v>
      </c>
      <c r="AV120" s="13" t="s">
        <v>127</v>
      </c>
      <c r="AW120" s="13" t="s">
        <v>33</v>
      </c>
      <c r="AX120" s="13" t="s">
        <v>71</v>
      </c>
      <c r="AY120" s="228" t="s">
        <v>118</v>
      </c>
    </row>
    <row r="121" s="13" customFormat="1">
      <c r="A121" s="13"/>
      <c r="B121" s="217"/>
      <c r="C121" s="218"/>
      <c r="D121" s="219" t="s">
        <v>131</v>
      </c>
      <c r="E121" s="220" t="s">
        <v>19</v>
      </c>
      <c r="F121" s="221" t="s">
        <v>176</v>
      </c>
      <c r="G121" s="218"/>
      <c r="H121" s="222">
        <v>44.011499999999998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131</v>
      </c>
      <c r="AU121" s="228" t="s">
        <v>127</v>
      </c>
      <c r="AV121" s="13" t="s">
        <v>127</v>
      </c>
      <c r="AW121" s="13" t="s">
        <v>33</v>
      </c>
      <c r="AX121" s="13" t="s">
        <v>71</v>
      </c>
      <c r="AY121" s="228" t="s">
        <v>118</v>
      </c>
    </row>
    <row r="122" s="13" customFormat="1">
      <c r="A122" s="13"/>
      <c r="B122" s="217"/>
      <c r="C122" s="218"/>
      <c r="D122" s="219" t="s">
        <v>131</v>
      </c>
      <c r="E122" s="220" t="s">
        <v>19</v>
      </c>
      <c r="F122" s="221" t="s">
        <v>177</v>
      </c>
      <c r="G122" s="218"/>
      <c r="H122" s="222">
        <v>36.813499999999998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131</v>
      </c>
      <c r="AU122" s="228" t="s">
        <v>127</v>
      </c>
      <c r="AV122" s="13" t="s">
        <v>127</v>
      </c>
      <c r="AW122" s="13" t="s">
        <v>33</v>
      </c>
      <c r="AX122" s="13" t="s">
        <v>71</v>
      </c>
      <c r="AY122" s="228" t="s">
        <v>118</v>
      </c>
    </row>
    <row r="123" s="13" customFormat="1">
      <c r="A123" s="13"/>
      <c r="B123" s="217"/>
      <c r="C123" s="218"/>
      <c r="D123" s="219" t="s">
        <v>131</v>
      </c>
      <c r="E123" s="220" t="s">
        <v>19</v>
      </c>
      <c r="F123" s="221" t="s">
        <v>178</v>
      </c>
      <c r="G123" s="218"/>
      <c r="H123" s="222">
        <v>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131</v>
      </c>
      <c r="AU123" s="228" t="s">
        <v>127</v>
      </c>
      <c r="AV123" s="13" t="s">
        <v>127</v>
      </c>
      <c r="AW123" s="13" t="s">
        <v>4</v>
      </c>
      <c r="AX123" s="13" t="s">
        <v>71</v>
      </c>
      <c r="AY123" s="228" t="s">
        <v>118</v>
      </c>
    </row>
    <row r="124" s="14" customFormat="1">
      <c r="A124" s="14"/>
      <c r="B124" s="229"/>
      <c r="C124" s="230"/>
      <c r="D124" s="219" t="s">
        <v>131</v>
      </c>
      <c r="E124" s="231" t="s">
        <v>19</v>
      </c>
      <c r="F124" s="232" t="s">
        <v>159</v>
      </c>
      <c r="G124" s="230"/>
      <c r="H124" s="233">
        <v>89.486999999999995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131</v>
      </c>
      <c r="AU124" s="239" t="s">
        <v>127</v>
      </c>
      <c r="AV124" s="14" t="s">
        <v>126</v>
      </c>
      <c r="AW124" s="14" t="s">
        <v>33</v>
      </c>
      <c r="AX124" s="14" t="s">
        <v>76</v>
      </c>
      <c r="AY124" s="239" t="s">
        <v>118</v>
      </c>
    </row>
    <row r="125" s="2" customFormat="1" ht="24.15" customHeight="1">
      <c r="A125" s="40"/>
      <c r="B125" s="41"/>
      <c r="C125" s="199" t="s">
        <v>179</v>
      </c>
      <c r="D125" s="199" t="s">
        <v>121</v>
      </c>
      <c r="E125" s="200" t="s">
        <v>180</v>
      </c>
      <c r="F125" s="201" t="s">
        <v>181</v>
      </c>
      <c r="G125" s="202" t="s">
        <v>135</v>
      </c>
      <c r="H125" s="203">
        <v>89.486999999999995</v>
      </c>
      <c r="I125" s="204"/>
      <c r="J125" s="205">
        <f>ROUND(I125*H125,2)</f>
        <v>0</v>
      </c>
      <c r="K125" s="201" t="s">
        <v>125</v>
      </c>
      <c r="L125" s="46"/>
      <c r="M125" s="206" t="s">
        <v>19</v>
      </c>
      <c r="N125" s="207" t="s">
        <v>43</v>
      </c>
      <c r="O125" s="86"/>
      <c r="P125" s="208">
        <f>O125*H125</f>
        <v>0</v>
      </c>
      <c r="Q125" s="208">
        <v>0.0043800000000000002</v>
      </c>
      <c r="R125" s="208">
        <f>Q125*H125</f>
        <v>0.39195306000000002</v>
      </c>
      <c r="S125" s="208">
        <v>0</v>
      </c>
      <c r="T125" s="20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0" t="s">
        <v>126</v>
      </c>
      <c r="AT125" s="210" t="s">
        <v>121</v>
      </c>
      <c r="AU125" s="210" t="s">
        <v>127</v>
      </c>
      <c r="AY125" s="19" t="s">
        <v>118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9" t="s">
        <v>127</v>
      </c>
      <c r="BK125" s="211">
        <f>ROUND(I125*H125,2)</f>
        <v>0</v>
      </c>
      <c r="BL125" s="19" t="s">
        <v>126</v>
      </c>
      <c r="BM125" s="210" t="s">
        <v>182</v>
      </c>
    </row>
    <row r="126" s="2" customFormat="1">
      <c r="A126" s="40"/>
      <c r="B126" s="41"/>
      <c r="C126" s="42"/>
      <c r="D126" s="212" t="s">
        <v>129</v>
      </c>
      <c r="E126" s="42"/>
      <c r="F126" s="213" t="s">
        <v>183</v>
      </c>
      <c r="G126" s="42"/>
      <c r="H126" s="42"/>
      <c r="I126" s="214"/>
      <c r="J126" s="42"/>
      <c r="K126" s="42"/>
      <c r="L126" s="46"/>
      <c r="M126" s="215"/>
      <c r="N126" s="21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129</v>
      </c>
      <c r="AU126" s="19" t="s">
        <v>127</v>
      </c>
    </row>
    <row r="127" s="2" customFormat="1" ht="16.5" customHeight="1">
      <c r="A127" s="40"/>
      <c r="B127" s="41"/>
      <c r="C127" s="199" t="s">
        <v>184</v>
      </c>
      <c r="D127" s="199" t="s">
        <v>121</v>
      </c>
      <c r="E127" s="200" t="s">
        <v>185</v>
      </c>
      <c r="F127" s="201" t="s">
        <v>186</v>
      </c>
      <c r="G127" s="202" t="s">
        <v>135</v>
      </c>
      <c r="H127" s="203">
        <v>89.486999999999995</v>
      </c>
      <c r="I127" s="204"/>
      <c r="J127" s="205">
        <f>ROUND(I127*H127,2)</f>
        <v>0</v>
      </c>
      <c r="K127" s="201" t="s">
        <v>125</v>
      </c>
      <c r="L127" s="46"/>
      <c r="M127" s="206" t="s">
        <v>19</v>
      </c>
      <c r="N127" s="207" t="s">
        <v>43</v>
      </c>
      <c r="O127" s="86"/>
      <c r="P127" s="208">
        <f>O127*H127</f>
        <v>0</v>
      </c>
      <c r="Q127" s="208">
        <v>0.0030000000000000001</v>
      </c>
      <c r="R127" s="208">
        <f>Q127*H127</f>
        <v>0.26846100000000001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126</v>
      </c>
      <c r="AT127" s="210" t="s">
        <v>121</v>
      </c>
      <c r="AU127" s="210" t="s">
        <v>127</v>
      </c>
      <c r="AY127" s="19" t="s">
        <v>118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127</v>
      </c>
      <c r="BK127" s="211">
        <f>ROUND(I127*H127,2)</f>
        <v>0</v>
      </c>
      <c r="BL127" s="19" t="s">
        <v>126</v>
      </c>
      <c r="BM127" s="210" t="s">
        <v>187</v>
      </c>
    </row>
    <row r="128" s="2" customFormat="1">
      <c r="A128" s="40"/>
      <c r="B128" s="41"/>
      <c r="C128" s="42"/>
      <c r="D128" s="212" t="s">
        <v>129</v>
      </c>
      <c r="E128" s="42"/>
      <c r="F128" s="213" t="s">
        <v>188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129</v>
      </c>
      <c r="AU128" s="19" t="s">
        <v>127</v>
      </c>
    </row>
    <row r="129" s="2" customFormat="1" ht="16.5" customHeight="1">
      <c r="A129" s="40"/>
      <c r="B129" s="41"/>
      <c r="C129" s="199" t="s">
        <v>189</v>
      </c>
      <c r="D129" s="199" t="s">
        <v>121</v>
      </c>
      <c r="E129" s="200" t="s">
        <v>190</v>
      </c>
      <c r="F129" s="201" t="s">
        <v>191</v>
      </c>
      <c r="G129" s="202" t="s">
        <v>135</v>
      </c>
      <c r="H129" s="203">
        <v>1.9199999999999999</v>
      </c>
      <c r="I129" s="204"/>
      <c r="J129" s="205">
        <f>ROUND(I129*H129,2)</f>
        <v>0</v>
      </c>
      <c r="K129" s="201" t="s">
        <v>125</v>
      </c>
      <c r="L129" s="46"/>
      <c r="M129" s="206" t="s">
        <v>19</v>
      </c>
      <c r="N129" s="207" t="s">
        <v>43</v>
      </c>
      <c r="O129" s="86"/>
      <c r="P129" s="208">
        <f>O129*H129</f>
        <v>0</v>
      </c>
      <c r="Q129" s="208">
        <v>0.033579999999999999</v>
      </c>
      <c r="R129" s="208">
        <f>Q129*H129</f>
        <v>0.064473599999999992</v>
      </c>
      <c r="S129" s="208">
        <v>0</v>
      </c>
      <c r="T129" s="20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126</v>
      </c>
      <c r="AT129" s="210" t="s">
        <v>121</v>
      </c>
      <c r="AU129" s="210" t="s">
        <v>127</v>
      </c>
      <c r="AY129" s="19" t="s">
        <v>118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127</v>
      </c>
      <c r="BK129" s="211">
        <f>ROUND(I129*H129,2)</f>
        <v>0</v>
      </c>
      <c r="BL129" s="19" t="s">
        <v>126</v>
      </c>
      <c r="BM129" s="210" t="s">
        <v>192</v>
      </c>
    </row>
    <row r="130" s="2" customFormat="1">
      <c r="A130" s="40"/>
      <c r="B130" s="41"/>
      <c r="C130" s="42"/>
      <c r="D130" s="212" t="s">
        <v>129</v>
      </c>
      <c r="E130" s="42"/>
      <c r="F130" s="213" t="s">
        <v>193</v>
      </c>
      <c r="G130" s="42"/>
      <c r="H130" s="42"/>
      <c r="I130" s="214"/>
      <c r="J130" s="42"/>
      <c r="K130" s="42"/>
      <c r="L130" s="46"/>
      <c r="M130" s="215"/>
      <c r="N130" s="21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129</v>
      </c>
      <c r="AU130" s="19" t="s">
        <v>127</v>
      </c>
    </row>
    <row r="131" s="13" customFormat="1">
      <c r="A131" s="13"/>
      <c r="B131" s="217"/>
      <c r="C131" s="218"/>
      <c r="D131" s="219" t="s">
        <v>131</v>
      </c>
      <c r="E131" s="220" t="s">
        <v>19</v>
      </c>
      <c r="F131" s="221" t="s">
        <v>194</v>
      </c>
      <c r="G131" s="218"/>
      <c r="H131" s="222">
        <v>1.9199999999999999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131</v>
      </c>
      <c r="AU131" s="228" t="s">
        <v>127</v>
      </c>
      <c r="AV131" s="13" t="s">
        <v>127</v>
      </c>
      <c r="AW131" s="13" t="s">
        <v>33</v>
      </c>
      <c r="AX131" s="13" t="s">
        <v>76</v>
      </c>
      <c r="AY131" s="228" t="s">
        <v>118</v>
      </c>
    </row>
    <row r="132" s="2" customFormat="1" ht="21.75" customHeight="1">
      <c r="A132" s="40"/>
      <c r="B132" s="41"/>
      <c r="C132" s="199" t="s">
        <v>8</v>
      </c>
      <c r="D132" s="199" t="s">
        <v>121</v>
      </c>
      <c r="E132" s="200" t="s">
        <v>195</v>
      </c>
      <c r="F132" s="201" t="s">
        <v>196</v>
      </c>
      <c r="G132" s="202" t="s">
        <v>124</v>
      </c>
      <c r="H132" s="203">
        <v>0.066900000000000001</v>
      </c>
      <c r="I132" s="204"/>
      <c r="J132" s="205">
        <f>ROUND(I132*H132,2)</f>
        <v>0</v>
      </c>
      <c r="K132" s="201" t="s">
        <v>125</v>
      </c>
      <c r="L132" s="46"/>
      <c r="M132" s="206" t="s">
        <v>19</v>
      </c>
      <c r="N132" s="207" t="s">
        <v>43</v>
      </c>
      <c r="O132" s="86"/>
      <c r="P132" s="208">
        <f>O132*H132</f>
        <v>0</v>
      </c>
      <c r="Q132" s="208">
        <v>2.5018699999999998</v>
      </c>
      <c r="R132" s="208">
        <f>Q132*H132</f>
        <v>0.167375103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126</v>
      </c>
      <c r="AT132" s="210" t="s">
        <v>121</v>
      </c>
      <c r="AU132" s="210" t="s">
        <v>127</v>
      </c>
      <c r="AY132" s="19" t="s">
        <v>118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127</v>
      </c>
      <c r="BK132" s="211">
        <f>ROUND(I132*H132,2)</f>
        <v>0</v>
      </c>
      <c r="BL132" s="19" t="s">
        <v>126</v>
      </c>
      <c r="BM132" s="210" t="s">
        <v>197</v>
      </c>
    </row>
    <row r="133" s="2" customFormat="1">
      <c r="A133" s="40"/>
      <c r="B133" s="41"/>
      <c r="C133" s="42"/>
      <c r="D133" s="212" t="s">
        <v>129</v>
      </c>
      <c r="E133" s="42"/>
      <c r="F133" s="213" t="s">
        <v>198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129</v>
      </c>
      <c r="AU133" s="19" t="s">
        <v>127</v>
      </c>
    </row>
    <row r="134" s="13" customFormat="1">
      <c r="A134" s="13"/>
      <c r="B134" s="217"/>
      <c r="C134" s="218"/>
      <c r="D134" s="219" t="s">
        <v>131</v>
      </c>
      <c r="E134" s="220" t="s">
        <v>19</v>
      </c>
      <c r="F134" s="221" t="s">
        <v>199</v>
      </c>
      <c r="G134" s="218"/>
      <c r="H134" s="222">
        <v>0.066900000000000001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131</v>
      </c>
      <c r="AU134" s="228" t="s">
        <v>127</v>
      </c>
      <c r="AV134" s="13" t="s">
        <v>127</v>
      </c>
      <c r="AW134" s="13" t="s">
        <v>33</v>
      </c>
      <c r="AX134" s="13" t="s">
        <v>76</v>
      </c>
      <c r="AY134" s="228" t="s">
        <v>118</v>
      </c>
    </row>
    <row r="135" s="2" customFormat="1" ht="24.15" customHeight="1">
      <c r="A135" s="40"/>
      <c r="B135" s="41"/>
      <c r="C135" s="199" t="s">
        <v>200</v>
      </c>
      <c r="D135" s="199" t="s">
        <v>121</v>
      </c>
      <c r="E135" s="200" t="s">
        <v>201</v>
      </c>
      <c r="F135" s="201" t="s">
        <v>202</v>
      </c>
      <c r="G135" s="202" t="s">
        <v>203</v>
      </c>
      <c r="H135" s="203">
        <v>1</v>
      </c>
      <c r="I135" s="204"/>
      <c r="J135" s="205">
        <f>ROUND(I135*H135,2)</f>
        <v>0</v>
      </c>
      <c r="K135" s="201" t="s">
        <v>125</v>
      </c>
      <c r="L135" s="46"/>
      <c r="M135" s="206" t="s">
        <v>19</v>
      </c>
      <c r="N135" s="207" t="s">
        <v>43</v>
      </c>
      <c r="O135" s="86"/>
      <c r="P135" s="208">
        <f>O135*H135</f>
        <v>0</v>
      </c>
      <c r="Q135" s="208">
        <v>0.017770000000000001</v>
      </c>
      <c r="R135" s="208">
        <f>Q135*H135</f>
        <v>0.017770000000000001</v>
      </c>
      <c r="S135" s="208">
        <v>0</v>
      </c>
      <c r="T135" s="20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0" t="s">
        <v>126</v>
      </c>
      <c r="AT135" s="210" t="s">
        <v>121</v>
      </c>
      <c r="AU135" s="210" t="s">
        <v>127</v>
      </c>
      <c r="AY135" s="19" t="s">
        <v>118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9" t="s">
        <v>127</v>
      </c>
      <c r="BK135" s="211">
        <f>ROUND(I135*H135,2)</f>
        <v>0</v>
      </c>
      <c r="BL135" s="19" t="s">
        <v>126</v>
      </c>
      <c r="BM135" s="210" t="s">
        <v>204</v>
      </c>
    </row>
    <row r="136" s="2" customFormat="1">
      <c r="A136" s="40"/>
      <c r="B136" s="41"/>
      <c r="C136" s="42"/>
      <c r="D136" s="212" t="s">
        <v>129</v>
      </c>
      <c r="E136" s="42"/>
      <c r="F136" s="213" t="s">
        <v>205</v>
      </c>
      <c r="G136" s="42"/>
      <c r="H136" s="42"/>
      <c r="I136" s="214"/>
      <c r="J136" s="42"/>
      <c r="K136" s="42"/>
      <c r="L136" s="46"/>
      <c r="M136" s="215"/>
      <c r="N136" s="21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129</v>
      </c>
      <c r="AU136" s="19" t="s">
        <v>127</v>
      </c>
    </row>
    <row r="137" s="13" customFormat="1">
      <c r="A137" s="13"/>
      <c r="B137" s="217"/>
      <c r="C137" s="218"/>
      <c r="D137" s="219" t="s">
        <v>131</v>
      </c>
      <c r="E137" s="220" t="s">
        <v>19</v>
      </c>
      <c r="F137" s="221" t="s">
        <v>206</v>
      </c>
      <c r="G137" s="218"/>
      <c r="H137" s="222">
        <v>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131</v>
      </c>
      <c r="AU137" s="228" t="s">
        <v>127</v>
      </c>
      <c r="AV137" s="13" t="s">
        <v>127</v>
      </c>
      <c r="AW137" s="13" t="s">
        <v>33</v>
      </c>
      <c r="AX137" s="13" t="s">
        <v>76</v>
      </c>
      <c r="AY137" s="228" t="s">
        <v>118</v>
      </c>
    </row>
    <row r="138" s="2" customFormat="1" ht="16.5" customHeight="1">
      <c r="A138" s="40"/>
      <c r="B138" s="41"/>
      <c r="C138" s="240" t="s">
        <v>207</v>
      </c>
      <c r="D138" s="240" t="s">
        <v>208</v>
      </c>
      <c r="E138" s="241" t="s">
        <v>209</v>
      </c>
      <c r="F138" s="242" t="s">
        <v>210</v>
      </c>
      <c r="G138" s="243" t="s">
        <v>203</v>
      </c>
      <c r="H138" s="244">
        <v>1</v>
      </c>
      <c r="I138" s="245"/>
      <c r="J138" s="246">
        <f>ROUND(I138*H138,2)</f>
        <v>0</v>
      </c>
      <c r="K138" s="242" t="s">
        <v>125</v>
      </c>
      <c r="L138" s="247"/>
      <c r="M138" s="248" t="s">
        <v>19</v>
      </c>
      <c r="N138" s="249" t="s">
        <v>43</v>
      </c>
      <c r="O138" s="86"/>
      <c r="P138" s="208">
        <f>O138*H138</f>
        <v>0</v>
      </c>
      <c r="Q138" s="208">
        <v>0.01521</v>
      </c>
      <c r="R138" s="208">
        <f>Q138*H138</f>
        <v>0.01521</v>
      </c>
      <c r="S138" s="208">
        <v>0</v>
      </c>
      <c r="T138" s="20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169</v>
      </c>
      <c r="AT138" s="210" t="s">
        <v>208</v>
      </c>
      <c r="AU138" s="210" t="s">
        <v>127</v>
      </c>
      <c r="AY138" s="19" t="s">
        <v>118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127</v>
      </c>
      <c r="BK138" s="211">
        <f>ROUND(I138*H138,2)</f>
        <v>0</v>
      </c>
      <c r="BL138" s="19" t="s">
        <v>126</v>
      </c>
      <c r="BM138" s="210" t="s">
        <v>211</v>
      </c>
    </row>
    <row r="139" s="13" customFormat="1">
      <c r="A139" s="13"/>
      <c r="B139" s="217"/>
      <c r="C139" s="218"/>
      <c r="D139" s="219" t="s">
        <v>131</v>
      </c>
      <c r="E139" s="220" t="s">
        <v>19</v>
      </c>
      <c r="F139" s="221" t="s">
        <v>212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131</v>
      </c>
      <c r="AU139" s="228" t="s">
        <v>127</v>
      </c>
      <c r="AV139" s="13" t="s">
        <v>127</v>
      </c>
      <c r="AW139" s="13" t="s">
        <v>33</v>
      </c>
      <c r="AX139" s="13" t="s">
        <v>71</v>
      </c>
      <c r="AY139" s="228" t="s">
        <v>118</v>
      </c>
    </row>
    <row r="140" s="13" customFormat="1">
      <c r="A140" s="13"/>
      <c r="B140" s="217"/>
      <c r="C140" s="218"/>
      <c r="D140" s="219" t="s">
        <v>131</v>
      </c>
      <c r="E140" s="220" t="s">
        <v>19</v>
      </c>
      <c r="F140" s="221" t="s">
        <v>213</v>
      </c>
      <c r="G140" s="218"/>
      <c r="H140" s="222">
        <v>0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131</v>
      </c>
      <c r="AU140" s="228" t="s">
        <v>127</v>
      </c>
      <c r="AV140" s="13" t="s">
        <v>127</v>
      </c>
      <c r="AW140" s="13" t="s">
        <v>4</v>
      </c>
      <c r="AX140" s="13" t="s">
        <v>71</v>
      </c>
      <c r="AY140" s="228" t="s">
        <v>118</v>
      </c>
    </row>
    <row r="141" s="14" customFormat="1">
      <c r="A141" s="14"/>
      <c r="B141" s="229"/>
      <c r="C141" s="230"/>
      <c r="D141" s="219" t="s">
        <v>131</v>
      </c>
      <c r="E141" s="231" t="s">
        <v>19</v>
      </c>
      <c r="F141" s="232" t="s">
        <v>159</v>
      </c>
      <c r="G141" s="230"/>
      <c r="H141" s="233">
        <v>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131</v>
      </c>
      <c r="AU141" s="239" t="s">
        <v>127</v>
      </c>
      <c r="AV141" s="14" t="s">
        <v>126</v>
      </c>
      <c r="AW141" s="14" t="s">
        <v>33</v>
      </c>
      <c r="AX141" s="14" t="s">
        <v>76</v>
      </c>
      <c r="AY141" s="239" t="s">
        <v>118</v>
      </c>
    </row>
    <row r="142" s="12" customFormat="1" ht="22.8" customHeight="1">
      <c r="A142" s="12"/>
      <c r="B142" s="183"/>
      <c r="C142" s="184"/>
      <c r="D142" s="185" t="s">
        <v>70</v>
      </c>
      <c r="E142" s="197" t="s">
        <v>179</v>
      </c>
      <c r="F142" s="197" t="s">
        <v>214</v>
      </c>
      <c r="G142" s="184"/>
      <c r="H142" s="184"/>
      <c r="I142" s="187"/>
      <c r="J142" s="198">
        <f>BK142</f>
        <v>0</v>
      </c>
      <c r="K142" s="184"/>
      <c r="L142" s="189"/>
      <c r="M142" s="190"/>
      <c r="N142" s="191"/>
      <c r="O142" s="191"/>
      <c r="P142" s="192">
        <f>SUM(P143:P160)</f>
        <v>0</v>
      </c>
      <c r="Q142" s="191"/>
      <c r="R142" s="192">
        <f>SUM(R143:R160)</f>
        <v>0.0018804000000000002</v>
      </c>
      <c r="S142" s="191"/>
      <c r="T142" s="193">
        <f>SUM(T143:T160)</f>
        <v>1.1031600000000001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4" t="s">
        <v>76</v>
      </c>
      <c r="AT142" s="195" t="s">
        <v>70</v>
      </c>
      <c r="AU142" s="195" t="s">
        <v>76</v>
      </c>
      <c r="AY142" s="194" t="s">
        <v>118</v>
      </c>
      <c r="BK142" s="196">
        <f>SUM(BK143:BK160)</f>
        <v>0</v>
      </c>
    </row>
    <row r="143" s="2" customFormat="1" ht="24.15" customHeight="1">
      <c r="A143" s="40"/>
      <c r="B143" s="41"/>
      <c r="C143" s="199" t="s">
        <v>215</v>
      </c>
      <c r="D143" s="199" t="s">
        <v>121</v>
      </c>
      <c r="E143" s="200" t="s">
        <v>216</v>
      </c>
      <c r="F143" s="201" t="s">
        <v>217</v>
      </c>
      <c r="G143" s="202" t="s">
        <v>135</v>
      </c>
      <c r="H143" s="203">
        <v>47.009999999999998</v>
      </c>
      <c r="I143" s="204"/>
      <c r="J143" s="205">
        <f>ROUND(I143*H143,2)</f>
        <v>0</v>
      </c>
      <c r="K143" s="201" t="s">
        <v>125</v>
      </c>
      <c r="L143" s="46"/>
      <c r="M143" s="206" t="s">
        <v>19</v>
      </c>
      <c r="N143" s="207" t="s">
        <v>43</v>
      </c>
      <c r="O143" s="86"/>
      <c r="P143" s="208">
        <f>O143*H143</f>
        <v>0</v>
      </c>
      <c r="Q143" s="208">
        <v>4.0000000000000003E-05</v>
      </c>
      <c r="R143" s="208">
        <f>Q143*H143</f>
        <v>0.0018804000000000002</v>
      </c>
      <c r="S143" s="208">
        <v>0</v>
      </c>
      <c r="T143" s="20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126</v>
      </c>
      <c r="AT143" s="210" t="s">
        <v>121</v>
      </c>
      <c r="AU143" s="210" t="s">
        <v>127</v>
      </c>
      <c r="AY143" s="19" t="s">
        <v>118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127</v>
      </c>
      <c r="BK143" s="211">
        <f>ROUND(I143*H143,2)</f>
        <v>0</v>
      </c>
      <c r="BL143" s="19" t="s">
        <v>126</v>
      </c>
      <c r="BM143" s="210" t="s">
        <v>218</v>
      </c>
    </row>
    <row r="144" s="2" customFormat="1">
      <c r="A144" s="40"/>
      <c r="B144" s="41"/>
      <c r="C144" s="42"/>
      <c r="D144" s="212" t="s">
        <v>129</v>
      </c>
      <c r="E144" s="42"/>
      <c r="F144" s="213" t="s">
        <v>219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129</v>
      </c>
      <c r="AU144" s="19" t="s">
        <v>127</v>
      </c>
    </row>
    <row r="145" s="13" customFormat="1">
      <c r="A145" s="13"/>
      <c r="B145" s="217"/>
      <c r="C145" s="218"/>
      <c r="D145" s="219" t="s">
        <v>131</v>
      </c>
      <c r="E145" s="220" t="s">
        <v>19</v>
      </c>
      <c r="F145" s="221" t="s">
        <v>156</v>
      </c>
      <c r="G145" s="218"/>
      <c r="H145" s="222">
        <v>2.98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131</v>
      </c>
      <c r="AU145" s="228" t="s">
        <v>127</v>
      </c>
      <c r="AV145" s="13" t="s">
        <v>127</v>
      </c>
      <c r="AW145" s="13" t="s">
        <v>33</v>
      </c>
      <c r="AX145" s="13" t="s">
        <v>71</v>
      </c>
      <c r="AY145" s="228" t="s">
        <v>118</v>
      </c>
    </row>
    <row r="146" s="13" customFormat="1">
      <c r="A146" s="13"/>
      <c r="B146" s="217"/>
      <c r="C146" s="218"/>
      <c r="D146" s="219" t="s">
        <v>131</v>
      </c>
      <c r="E146" s="220" t="s">
        <v>19</v>
      </c>
      <c r="F146" s="221" t="s">
        <v>157</v>
      </c>
      <c r="G146" s="218"/>
      <c r="H146" s="222">
        <v>21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131</v>
      </c>
      <c r="AU146" s="228" t="s">
        <v>127</v>
      </c>
      <c r="AV146" s="13" t="s">
        <v>127</v>
      </c>
      <c r="AW146" s="13" t="s">
        <v>33</v>
      </c>
      <c r="AX146" s="13" t="s">
        <v>71</v>
      </c>
      <c r="AY146" s="228" t="s">
        <v>118</v>
      </c>
    </row>
    <row r="147" s="13" customFormat="1">
      <c r="A147" s="13"/>
      <c r="B147" s="217"/>
      <c r="C147" s="218"/>
      <c r="D147" s="219" t="s">
        <v>131</v>
      </c>
      <c r="E147" s="220" t="s">
        <v>19</v>
      </c>
      <c r="F147" s="221" t="s">
        <v>158</v>
      </c>
      <c r="G147" s="218"/>
      <c r="H147" s="222">
        <v>14.619999999999999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131</v>
      </c>
      <c r="AU147" s="228" t="s">
        <v>127</v>
      </c>
      <c r="AV147" s="13" t="s">
        <v>127</v>
      </c>
      <c r="AW147" s="13" t="s">
        <v>33</v>
      </c>
      <c r="AX147" s="13" t="s">
        <v>71</v>
      </c>
      <c r="AY147" s="228" t="s">
        <v>118</v>
      </c>
    </row>
    <row r="148" s="13" customFormat="1">
      <c r="A148" s="13"/>
      <c r="B148" s="217"/>
      <c r="C148" s="218"/>
      <c r="D148" s="219" t="s">
        <v>131</v>
      </c>
      <c r="E148" s="220" t="s">
        <v>19</v>
      </c>
      <c r="F148" s="221" t="s">
        <v>220</v>
      </c>
      <c r="G148" s="218"/>
      <c r="H148" s="222">
        <v>0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131</v>
      </c>
      <c r="AU148" s="228" t="s">
        <v>127</v>
      </c>
      <c r="AV148" s="13" t="s">
        <v>127</v>
      </c>
      <c r="AW148" s="13" t="s">
        <v>4</v>
      </c>
      <c r="AX148" s="13" t="s">
        <v>71</v>
      </c>
      <c r="AY148" s="228" t="s">
        <v>118</v>
      </c>
    </row>
    <row r="149" s="13" customFormat="1">
      <c r="A149" s="13"/>
      <c r="B149" s="217"/>
      <c r="C149" s="218"/>
      <c r="D149" s="219" t="s">
        <v>131</v>
      </c>
      <c r="E149" s="220" t="s">
        <v>19</v>
      </c>
      <c r="F149" s="221" t="s">
        <v>221</v>
      </c>
      <c r="G149" s="218"/>
      <c r="H149" s="222">
        <v>2.77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131</v>
      </c>
      <c r="AU149" s="228" t="s">
        <v>127</v>
      </c>
      <c r="AV149" s="13" t="s">
        <v>127</v>
      </c>
      <c r="AW149" s="13" t="s">
        <v>33</v>
      </c>
      <c r="AX149" s="13" t="s">
        <v>71</v>
      </c>
      <c r="AY149" s="228" t="s">
        <v>118</v>
      </c>
    </row>
    <row r="150" s="13" customFormat="1">
      <c r="A150" s="13"/>
      <c r="B150" s="217"/>
      <c r="C150" s="218"/>
      <c r="D150" s="219" t="s">
        <v>131</v>
      </c>
      <c r="E150" s="220" t="s">
        <v>19</v>
      </c>
      <c r="F150" s="221" t="s">
        <v>222</v>
      </c>
      <c r="G150" s="218"/>
      <c r="H150" s="222">
        <v>5.6399999999999997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131</v>
      </c>
      <c r="AU150" s="228" t="s">
        <v>127</v>
      </c>
      <c r="AV150" s="13" t="s">
        <v>127</v>
      </c>
      <c r="AW150" s="13" t="s">
        <v>33</v>
      </c>
      <c r="AX150" s="13" t="s">
        <v>71</v>
      </c>
      <c r="AY150" s="228" t="s">
        <v>118</v>
      </c>
    </row>
    <row r="151" s="14" customFormat="1">
      <c r="A151" s="14"/>
      <c r="B151" s="229"/>
      <c r="C151" s="230"/>
      <c r="D151" s="219" t="s">
        <v>131</v>
      </c>
      <c r="E151" s="231" t="s">
        <v>19</v>
      </c>
      <c r="F151" s="232" t="s">
        <v>159</v>
      </c>
      <c r="G151" s="230"/>
      <c r="H151" s="233">
        <v>47.009999999999998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131</v>
      </c>
      <c r="AU151" s="239" t="s">
        <v>127</v>
      </c>
      <c r="AV151" s="14" t="s">
        <v>126</v>
      </c>
      <c r="AW151" s="14" t="s">
        <v>33</v>
      </c>
      <c r="AX151" s="14" t="s">
        <v>76</v>
      </c>
      <c r="AY151" s="239" t="s">
        <v>118</v>
      </c>
    </row>
    <row r="152" s="2" customFormat="1" ht="16.5" customHeight="1">
      <c r="A152" s="40"/>
      <c r="B152" s="41"/>
      <c r="C152" s="199" t="s">
        <v>172</v>
      </c>
      <c r="D152" s="199" t="s">
        <v>121</v>
      </c>
      <c r="E152" s="200" t="s">
        <v>223</v>
      </c>
      <c r="F152" s="201" t="s">
        <v>224</v>
      </c>
      <c r="G152" s="202" t="s">
        <v>135</v>
      </c>
      <c r="H152" s="203">
        <v>24.539000000000001</v>
      </c>
      <c r="I152" s="204"/>
      <c r="J152" s="205">
        <f>ROUND(I152*H152,2)</f>
        <v>0</v>
      </c>
      <c r="K152" s="201" t="s">
        <v>125</v>
      </c>
      <c r="L152" s="46"/>
      <c r="M152" s="206" t="s">
        <v>19</v>
      </c>
      <c r="N152" s="207" t="s">
        <v>43</v>
      </c>
      <c r="O152" s="86"/>
      <c r="P152" s="208">
        <f>O152*H152</f>
        <v>0</v>
      </c>
      <c r="Q152" s="208">
        <v>0</v>
      </c>
      <c r="R152" s="208">
        <f>Q152*H152</f>
        <v>0</v>
      </c>
      <c r="S152" s="208">
        <v>0.040000000000000001</v>
      </c>
      <c r="T152" s="209">
        <f>S152*H152</f>
        <v>0.9815600000000001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126</v>
      </c>
      <c r="AT152" s="210" t="s">
        <v>121</v>
      </c>
      <c r="AU152" s="210" t="s">
        <v>127</v>
      </c>
      <c r="AY152" s="19" t="s">
        <v>118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127</v>
      </c>
      <c r="BK152" s="211">
        <f>ROUND(I152*H152,2)</f>
        <v>0</v>
      </c>
      <c r="BL152" s="19" t="s">
        <v>126</v>
      </c>
      <c r="BM152" s="210" t="s">
        <v>225</v>
      </c>
    </row>
    <row r="153" s="2" customFormat="1">
      <c r="A153" s="40"/>
      <c r="B153" s="41"/>
      <c r="C153" s="42"/>
      <c r="D153" s="212" t="s">
        <v>129</v>
      </c>
      <c r="E153" s="42"/>
      <c r="F153" s="213" t="s">
        <v>226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129</v>
      </c>
      <c r="AU153" s="19" t="s">
        <v>127</v>
      </c>
    </row>
    <row r="154" s="13" customFormat="1">
      <c r="A154" s="13"/>
      <c r="B154" s="217"/>
      <c r="C154" s="218"/>
      <c r="D154" s="219" t="s">
        <v>131</v>
      </c>
      <c r="E154" s="220" t="s">
        <v>19</v>
      </c>
      <c r="F154" s="221" t="s">
        <v>227</v>
      </c>
      <c r="G154" s="218"/>
      <c r="H154" s="222">
        <v>24.539000000000001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131</v>
      </c>
      <c r="AU154" s="228" t="s">
        <v>127</v>
      </c>
      <c r="AV154" s="13" t="s">
        <v>127</v>
      </c>
      <c r="AW154" s="13" t="s">
        <v>33</v>
      </c>
      <c r="AX154" s="13" t="s">
        <v>76</v>
      </c>
      <c r="AY154" s="228" t="s">
        <v>118</v>
      </c>
    </row>
    <row r="155" s="2" customFormat="1" ht="24.15" customHeight="1">
      <c r="A155" s="40"/>
      <c r="B155" s="41"/>
      <c r="C155" s="199" t="s">
        <v>228</v>
      </c>
      <c r="D155" s="199" t="s">
        <v>121</v>
      </c>
      <c r="E155" s="200" t="s">
        <v>229</v>
      </c>
      <c r="F155" s="201" t="s">
        <v>230</v>
      </c>
      <c r="G155" s="202" t="s">
        <v>135</v>
      </c>
      <c r="H155" s="203">
        <v>1.6000000000000001</v>
      </c>
      <c r="I155" s="204"/>
      <c r="J155" s="205">
        <f>ROUND(I155*H155,2)</f>
        <v>0</v>
      </c>
      <c r="K155" s="201" t="s">
        <v>125</v>
      </c>
      <c r="L155" s="46"/>
      <c r="M155" s="206" t="s">
        <v>19</v>
      </c>
      <c r="N155" s="207" t="s">
        <v>43</v>
      </c>
      <c r="O155" s="86"/>
      <c r="P155" s="208">
        <f>O155*H155</f>
        <v>0</v>
      </c>
      <c r="Q155" s="208">
        <v>0</v>
      </c>
      <c r="R155" s="208">
        <f>Q155*H155</f>
        <v>0</v>
      </c>
      <c r="S155" s="208">
        <v>0.075999999999999998</v>
      </c>
      <c r="T155" s="209">
        <f>S155*H155</f>
        <v>0.1216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0" t="s">
        <v>126</v>
      </c>
      <c r="AT155" s="210" t="s">
        <v>121</v>
      </c>
      <c r="AU155" s="210" t="s">
        <v>127</v>
      </c>
      <c r="AY155" s="19" t="s">
        <v>118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9" t="s">
        <v>127</v>
      </c>
      <c r="BK155" s="211">
        <f>ROUND(I155*H155,2)</f>
        <v>0</v>
      </c>
      <c r="BL155" s="19" t="s">
        <v>126</v>
      </c>
      <c r="BM155" s="210" t="s">
        <v>231</v>
      </c>
    </row>
    <row r="156" s="2" customFormat="1">
      <c r="A156" s="40"/>
      <c r="B156" s="41"/>
      <c r="C156" s="42"/>
      <c r="D156" s="212" t="s">
        <v>129</v>
      </c>
      <c r="E156" s="42"/>
      <c r="F156" s="213" t="s">
        <v>232</v>
      </c>
      <c r="G156" s="42"/>
      <c r="H156" s="42"/>
      <c r="I156" s="214"/>
      <c r="J156" s="42"/>
      <c r="K156" s="42"/>
      <c r="L156" s="46"/>
      <c r="M156" s="215"/>
      <c r="N156" s="21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129</v>
      </c>
      <c r="AU156" s="19" t="s">
        <v>127</v>
      </c>
    </row>
    <row r="157" s="13" customFormat="1">
      <c r="A157" s="13"/>
      <c r="B157" s="217"/>
      <c r="C157" s="218"/>
      <c r="D157" s="219" t="s">
        <v>131</v>
      </c>
      <c r="E157" s="220" t="s">
        <v>19</v>
      </c>
      <c r="F157" s="221" t="s">
        <v>233</v>
      </c>
      <c r="G157" s="218"/>
      <c r="H157" s="222">
        <v>1.6000000000000001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131</v>
      </c>
      <c r="AU157" s="228" t="s">
        <v>127</v>
      </c>
      <c r="AV157" s="13" t="s">
        <v>127</v>
      </c>
      <c r="AW157" s="13" t="s">
        <v>33</v>
      </c>
      <c r="AX157" s="13" t="s">
        <v>71</v>
      </c>
      <c r="AY157" s="228" t="s">
        <v>118</v>
      </c>
    </row>
    <row r="158" s="13" customFormat="1">
      <c r="A158" s="13"/>
      <c r="B158" s="217"/>
      <c r="C158" s="218"/>
      <c r="D158" s="219" t="s">
        <v>131</v>
      </c>
      <c r="E158" s="220" t="s">
        <v>19</v>
      </c>
      <c r="F158" s="221" t="s">
        <v>234</v>
      </c>
      <c r="G158" s="218"/>
      <c r="H158" s="222">
        <v>0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131</v>
      </c>
      <c r="AU158" s="228" t="s">
        <v>127</v>
      </c>
      <c r="AV158" s="13" t="s">
        <v>127</v>
      </c>
      <c r="AW158" s="13" t="s">
        <v>4</v>
      </c>
      <c r="AX158" s="13" t="s">
        <v>71</v>
      </c>
      <c r="AY158" s="228" t="s">
        <v>118</v>
      </c>
    </row>
    <row r="159" s="13" customFormat="1">
      <c r="A159" s="13"/>
      <c r="B159" s="217"/>
      <c r="C159" s="218"/>
      <c r="D159" s="219" t="s">
        <v>131</v>
      </c>
      <c r="E159" s="220" t="s">
        <v>19</v>
      </c>
      <c r="F159" s="221" t="s">
        <v>235</v>
      </c>
      <c r="G159" s="218"/>
      <c r="H159" s="222">
        <v>0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131</v>
      </c>
      <c r="AU159" s="228" t="s">
        <v>127</v>
      </c>
      <c r="AV159" s="13" t="s">
        <v>127</v>
      </c>
      <c r="AW159" s="13" t="s">
        <v>4</v>
      </c>
      <c r="AX159" s="13" t="s">
        <v>71</v>
      </c>
      <c r="AY159" s="228" t="s">
        <v>118</v>
      </c>
    </row>
    <row r="160" s="14" customFormat="1">
      <c r="A160" s="14"/>
      <c r="B160" s="229"/>
      <c r="C160" s="230"/>
      <c r="D160" s="219" t="s">
        <v>131</v>
      </c>
      <c r="E160" s="231" t="s">
        <v>19</v>
      </c>
      <c r="F160" s="232" t="s">
        <v>159</v>
      </c>
      <c r="G160" s="230"/>
      <c r="H160" s="233">
        <v>1.6000000000000001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131</v>
      </c>
      <c r="AU160" s="239" t="s">
        <v>127</v>
      </c>
      <c r="AV160" s="14" t="s">
        <v>126</v>
      </c>
      <c r="AW160" s="14" t="s">
        <v>33</v>
      </c>
      <c r="AX160" s="14" t="s">
        <v>76</v>
      </c>
      <c r="AY160" s="239" t="s">
        <v>118</v>
      </c>
    </row>
    <row r="161" s="12" customFormat="1" ht="22.8" customHeight="1">
      <c r="A161" s="12"/>
      <c r="B161" s="183"/>
      <c r="C161" s="184"/>
      <c r="D161" s="185" t="s">
        <v>70</v>
      </c>
      <c r="E161" s="197" t="s">
        <v>236</v>
      </c>
      <c r="F161" s="197" t="s">
        <v>237</v>
      </c>
      <c r="G161" s="184"/>
      <c r="H161" s="184"/>
      <c r="I161" s="187"/>
      <c r="J161" s="198">
        <f>BK161</f>
        <v>0</v>
      </c>
      <c r="K161" s="184"/>
      <c r="L161" s="189"/>
      <c r="M161" s="190"/>
      <c r="N161" s="191"/>
      <c r="O161" s="191"/>
      <c r="P161" s="192">
        <f>SUM(P162:P170)</f>
        <v>0</v>
      </c>
      <c r="Q161" s="191"/>
      <c r="R161" s="192">
        <f>SUM(R162:R170)</f>
        <v>0</v>
      </c>
      <c r="S161" s="191"/>
      <c r="T161" s="193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4" t="s">
        <v>76</v>
      </c>
      <c r="AT161" s="195" t="s">
        <v>70</v>
      </c>
      <c r="AU161" s="195" t="s">
        <v>76</v>
      </c>
      <c r="AY161" s="194" t="s">
        <v>118</v>
      </c>
      <c r="BK161" s="196">
        <f>SUM(BK162:BK170)</f>
        <v>0</v>
      </c>
    </row>
    <row r="162" s="2" customFormat="1" ht="24.15" customHeight="1">
      <c r="A162" s="40"/>
      <c r="B162" s="41"/>
      <c r="C162" s="199" t="s">
        <v>238</v>
      </c>
      <c r="D162" s="199" t="s">
        <v>121</v>
      </c>
      <c r="E162" s="200" t="s">
        <v>239</v>
      </c>
      <c r="F162" s="201" t="s">
        <v>240</v>
      </c>
      <c r="G162" s="202" t="s">
        <v>145</v>
      </c>
      <c r="H162" s="203">
        <v>1.6227</v>
      </c>
      <c r="I162" s="204"/>
      <c r="J162" s="205">
        <f>ROUND(I162*H162,2)</f>
        <v>0</v>
      </c>
      <c r="K162" s="201" t="s">
        <v>125</v>
      </c>
      <c r="L162" s="46"/>
      <c r="M162" s="206" t="s">
        <v>19</v>
      </c>
      <c r="N162" s="207" t="s">
        <v>43</v>
      </c>
      <c r="O162" s="86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126</v>
      </c>
      <c r="AT162" s="210" t="s">
        <v>121</v>
      </c>
      <c r="AU162" s="210" t="s">
        <v>127</v>
      </c>
      <c r="AY162" s="19" t="s">
        <v>118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127</v>
      </c>
      <c r="BK162" s="211">
        <f>ROUND(I162*H162,2)</f>
        <v>0</v>
      </c>
      <c r="BL162" s="19" t="s">
        <v>126</v>
      </c>
      <c r="BM162" s="210" t="s">
        <v>241</v>
      </c>
    </row>
    <row r="163" s="2" customFormat="1">
      <c r="A163" s="40"/>
      <c r="B163" s="41"/>
      <c r="C163" s="42"/>
      <c r="D163" s="212" t="s">
        <v>129</v>
      </c>
      <c r="E163" s="42"/>
      <c r="F163" s="213" t="s">
        <v>242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129</v>
      </c>
      <c r="AU163" s="19" t="s">
        <v>127</v>
      </c>
    </row>
    <row r="164" s="2" customFormat="1" ht="21.75" customHeight="1">
      <c r="A164" s="40"/>
      <c r="B164" s="41"/>
      <c r="C164" s="199" t="s">
        <v>243</v>
      </c>
      <c r="D164" s="199" t="s">
        <v>121</v>
      </c>
      <c r="E164" s="200" t="s">
        <v>244</v>
      </c>
      <c r="F164" s="201" t="s">
        <v>245</v>
      </c>
      <c r="G164" s="202" t="s">
        <v>145</v>
      </c>
      <c r="H164" s="203">
        <v>1.6227</v>
      </c>
      <c r="I164" s="204"/>
      <c r="J164" s="205">
        <f>ROUND(I164*H164,2)</f>
        <v>0</v>
      </c>
      <c r="K164" s="201" t="s">
        <v>125</v>
      </c>
      <c r="L164" s="46"/>
      <c r="M164" s="206" t="s">
        <v>19</v>
      </c>
      <c r="N164" s="207" t="s">
        <v>43</v>
      </c>
      <c r="O164" s="86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126</v>
      </c>
      <c r="AT164" s="210" t="s">
        <v>121</v>
      </c>
      <c r="AU164" s="210" t="s">
        <v>127</v>
      </c>
      <c r="AY164" s="19" t="s">
        <v>118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127</v>
      </c>
      <c r="BK164" s="211">
        <f>ROUND(I164*H164,2)</f>
        <v>0</v>
      </c>
      <c r="BL164" s="19" t="s">
        <v>126</v>
      </c>
      <c r="BM164" s="210" t="s">
        <v>246</v>
      </c>
    </row>
    <row r="165" s="2" customFormat="1">
      <c r="A165" s="40"/>
      <c r="B165" s="41"/>
      <c r="C165" s="42"/>
      <c r="D165" s="212" t="s">
        <v>129</v>
      </c>
      <c r="E165" s="42"/>
      <c r="F165" s="213" t="s">
        <v>247</v>
      </c>
      <c r="G165" s="42"/>
      <c r="H165" s="42"/>
      <c r="I165" s="214"/>
      <c r="J165" s="42"/>
      <c r="K165" s="42"/>
      <c r="L165" s="46"/>
      <c r="M165" s="215"/>
      <c r="N165" s="21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127</v>
      </c>
    </row>
    <row r="166" s="2" customFormat="1" ht="24.15" customHeight="1">
      <c r="A166" s="40"/>
      <c r="B166" s="41"/>
      <c r="C166" s="199" t="s">
        <v>248</v>
      </c>
      <c r="D166" s="199" t="s">
        <v>121</v>
      </c>
      <c r="E166" s="200" t="s">
        <v>249</v>
      </c>
      <c r="F166" s="201" t="s">
        <v>250</v>
      </c>
      <c r="G166" s="202" t="s">
        <v>145</v>
      </c>
      <c r="H166" s="203">
        <v>16.227</v>
      </c>
      <c r="I166" s="204"/>
      <c r="J166" s="205">
        <f>ROUND(I166*H166,2)</f>
        <v>0</v>
      </c>
      <c r="K166" s="201" t="s">
        <v>125</v>
      </c>
      <c r="L166" s="46"/>
      <c r="M166" s="206" t="s">
        <v>19</v>
      </c>
      <c r="N166" s="207" t="s">
        <v>43</v>
      </c>
      <c r="O166" s="86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0" t="s">
        <v>126</v>
      </c>
      <c r="AT166" s="210" t="s">
        <v>121</v>
      </c>
      <c r="AU166" s="210" t="s">
        <v>127</v>
      </c>
      <c r="AY166" s="19" t="s">
        <v>118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9" t="s">
        <v>127</v>
      </c>
      <c r="BK166" s="211">
        <f>ROUND(I166*H166,2)</f>
        <v>0</v>
      </c>
      <c r="BL166" s="19" t="s">
        <v>126</v>
      </c>
      <c r="BM166" s="210" t="s">
        <v>251</v>
      </c>
    </row>
    <row r="167" s="2" customFormat="1">
      <c r="A167" s="40"/>
      <c r="B167" s="41"/>
      <c r="C167" s="42"/>
      <c r="D167" s="212" t="s">
        <v>129</v>
      </c>
      <c r="E167" s="42"/>
      <c r="F167" s="213" t="s">
        <v>252</v>
      </c>
      <c r="G167" s="42"/>
      <c r="H167" s="42"/>
      <c r="I167" s="214"/>
      <c r="J167" s="42"/>
      <c r="K167" s="42"/>
      <c r="L167" s="46"/>
      <c r="M167" s="215"/>
      <c r="N167" s="216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129</v>
      </c>
      <c r="AU167" s="19" t="s">
        <v>127</v>
      </c>
    </row>
    <row r="168" s="13" customFormat="1">
      <c r="A168" s="13"/>
      <c r="B168" s="217"/>
      <c r="C168" s="218"/>
      <c r="D168" s="219" t="s">
        <v>131</v>
      </c>
      <c r="E168" s="218"/>
      <c r="F168" s="221" t="s">
        <v>253</v>
      </c>
      <c r="G168" s="218"/>
      <c r="H168" s="222">
        <v>16.227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131</v>
      </c>
      <c r="AU168" s="228" t="s">
        <v>127</v>
      </c>
      <c r="AV168" s="13" t="s">
        <v>127</v>
      </c>
      <c r="AW168" s="13" t="s">
        <v>4</v>
      </c>
      <c r="AX168" s="13" t="s">
        <v>76</v>
      </c>
      <c r="AY168" s="228" t="s">
        <v>118</v>
      </c>
    </row>
    <row r="169" s="2" customFormat="1" ht="24.15" customHeight="1">
      <c r="A169" s="40"/>
      <c r="B169" s="41"/>
      <c r="C169" s="199" t="s">
        <v>7</v>
      </c>
      <c r="D169" s="199" t="s">
        <v>121</v>
      </c>
      <c r="E169" s="200" t="s">
        <v>254</v>
      </c>
      <c r="F169" s="201" t="s">
        <v>255</v>
      </c>
      <c r="G169" s="202" t="s">
        <v>145</v>
      </c>
      <c r="H169" s="203">
        <v>1.6227</v>
      </c>
      <c r="I169" s="204"/>
      <c r="J169" s="205">
        <f>ROUND(I169*H169,2)</f>
        <v>0</v>
      </c>
      <c r="K169" s="201" t="s">
        <v>125</v>
      </c>
      <c r="L169" s="46"/>
      <c r="M169" s="206" t="s">
        <v>19</v>
      </c>
      <c r="N169" s="207" t="s">
        <v>43</v>
      </c>
      <c r="O169" s="86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0" t="s">
        <v>126</v>
      </c>
      <c r="AT169" s="210" t="s">
        <v>121</v>
      </c>
      <c r="AU169" s="210" t="s">
        <v>127</v>
      </c>
      <c r="AY169" s="19" t="s">
        <v>118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9" t="s">
        <v>127</v>
      </c>
      <c r="BK169" s="211">
        <f>ROUND(I169*H169,2)</f>
        <v>0</v>
      </c>
      <c r="BL169" s="19" t="s">
        <v>126</v>
      </c>
      <c r="BM169" s="210" t="s">
        <v>256</v>
      </c>
    </row>
    <row r="170" s="2" customFormat="1">
      <c r="A170" s="40"/>
      <c r="B170" s="41"/>
      <c r="C170" s="42"/>
      <c r="D170" s="212" t="s">
        <v>129</v>
      </c>
      <c r="E170" s="42"/>
      <c r="F170" s="213" t="s">
        <v>257</v>
      </c>
      <c r="G170" s="42"/>
      <c r="H170" s="42"/>
      <c r="I170" s="214"/>
      <c r="J170" s="42"/>
      <c r="K170" s="42"/>
      <c r="L170" s="46"/>
      <c r="M170" s="215"/>
      <c r="N170" s="21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129</v>
      </c>
      <c r="AU170" s="19" t="s">
        <v>127</v>
      </c>
    </row>
    <row r="171" s="12" customFormat="1" ht="22.8" customHeight="1">
      <c r="A171" s="12"/>
      <c r="B171" s="183"/>
      <c r="C171" s="184"/>
      <c r="D171" s="185" t="s">
        <v>70</v>
      </c>
      <c r="E171" s="197" t="s">
        <v>258</v>
      </c>
      <c r="F171" s="197" t="s">
        <v>259</v>
      </c>
      <c r="G171" s="184"/>
      <c r="H171" s="184"/>
      <c r="I171" s="187"/>
      <c r="J171" s="198">
        <f>BK171</f>
        <v>0</v>
      </c>
      <c r="K171" s="184"/>
      <c r="L171" s="189"/>
      <c r="M171" s="190"/>
      <c r="N171" s="191"/>
      <c r="O171" s="191"/>
      <c r="P171" s="192">
        <f>SUM(P172:P173)</f>
        <v>0</v>
      </c>
      <c r="Q171" s="191"/>
      <c r="R171" s="192">
        <f>SUM(R172:R173)</f>
        <v>0</v>
      </c>
      <c r="S171" s="191"/>
      <c r="T171" s="193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4" t="s">
        <v>76</v>
      </c>
      <c r="AT171" s="195" t="s">
        <v>70</v>
      </c>
      <c r="AU171" s="195" t="s">
        <v>76</v>
      </c>
      <c r="AY171" s="194" t="s">
        <v>118</v>
      </c>
      <c r="BK171" s="196">
        <f>SUM(BK172:BK173)</f>
        <v>0</v>
      </c>
    </row>
    <row r="172" s="2" customFormat="1" ht="33" customHeight="1">
      <c r="A172" s="40"/>
      <c r="B172" s="41"/>
      <c r="C172" s="199" t="s">
        <v>260</v>
      </c>
      <c r="D172" s="199" t="s">
        <v>121</v>
      </c>
      <c r="E172" s="200" t="s">
        <v>261</v>
      </c>
      <c r="F172" s="201" t="s">
        <v>262</v>
      </c>
      <c r="G172" s="202" t="s">
        <v>145</v>
      </c>
      <c r="H172" s="203">
        <v>1.266</v>
      </c>
      <c r="I172" s="204"/>
      <c r="J172" s="205">
        <f>ROUND(I172*H172,2)</f>
        <v>0</v>
      </c>
      <c r="K172" s="201" t="s">
        <v>125</v>
      </c>
      <c r="L172" s="46"/>
      <c r="M172" s="206" t="s">
        <v>19</v>
      </c>
      <c r="N172" s="207" t="s">
        <v>43</v>
      </c>
      <c r="O172" s="86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126</v>
      </c>
      <c r="AT172" s="210" t="s">
        <v>121</v>
      </c>
      <c r="AU172" s="210" t="s">
        <v>127</v>
      </c>
      <c r="AY172" s="19" t="s">
        <v>118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127</v>
      </c>
      <c r="BK172" s="211">
        <f>ROUND(I172*H172,2)</f>
        <v>0</v>
      </c>
      <c r="BL172" s="19" t="s">
        <v>126</v>
      </c>
      <c r="BM172" s="210" t="s">
        <v>263</v>
      </c>
    </row>
    <row r="173" s="2" customFormat="1">
      <c r="A173" s="40"/>
      <c r="B173" s="41"/>
      <c r="C173" s="42"/>
      <c r="D173" s="212" t="s">
        <v>129</v>
      </c>
      <c r="E173" s="42"/>
      <c r="F173" s="213" t="s">
        <v>264</v>
      </c>
      <c r="G173" s="42"/>
      <c r="H173" s="42"/>
      <c r="I173" s="214"/>
      <c r="J173" s="42"/>
      <c r="K173" s="42"/>
      <c r="L173" s="46"/>
      <c r="M173" s="215"/>
      <c r="N173" s="21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129</v>
      </c>
      <c r="AU173" s="19" t="s">
        <v>127</v>
      </c>
    </row>
    <row r="174" s="12" customFormat="1" ht="25.92" customHeight="1">
      <c r="A174" s="12"/>
      <c r="B174" s="183"/>
      <c r="C174" s="184"/>
      <c r="D174" s="185" t="s">
        <v>70</v>
      </c>
      <c r="E174" s="186" t="s">
        <v>265</v>
      </c>
      <c r="F174" s="186" t="s">
        <v>266</v>
      </c>
      <c r="G174" s="184"/>
      <c r="H174" s="184"/>
      <c r="I174" s="187"/>
      <c r="J174" s="188">
        <f>BK174</f>
        <v>0</v>
      </c>
      <c r="K174" s="184"/>
      <c r="L174" s="189"/>
      <c r="M174" s="190"/>
      <c r="N174" s="191"/>
      <c r="O174" s="191"/>
      <c r="P174" s="192">
        <f>P175+P198+P213+P251+P260+P309+P346+P378+P390+P437+P447+P482+P524</f>
        <v>0</v>
      </c>
      <c r="Q174" s="191"/>
      <c r="R174" s="192">
        <f>R175+R198+R213+R251+R260+R309+R346+R378+R390+R437+R447+R482+R524</f>
        <v>1.948972846</v>
      </c>
      <c r="S174" s="191"/>
      <c r="T174" s="193">
        <f>T175+T198+T213+T251+T260+T309+T346+T378+T390+T437+T447+T482+T524</f>
        <v>0.51956007999999998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4" t="s">
        <v>127</v>
      </c>
      <c r="AT174" s="195" t="s">
        <v>70</v>
      </c>
      <c r="AU174" s="195" t="s">
        <v>71</v>
      </c>
      <c r="AY174" s="194" t="s">
        <v>118</v>
      </c>
      <c r="BK174" s="196">
        <f>BK175+BK198+BK213+BK251+BK260+BK309+BK346+BK378+BK390+BK437+BK447+BK482+BK524</f>
        <v>0</v>
      </c>
    </row>
    <row r="175" s="12" customFormat="1" ht="22.8" customHeight="1">
      <c r="A175" s="12"/>
      <c r="B175" s="183"/>
      <c r="C175" s="184"/>
      <c r="D175" s="185" t="s">
        <v>70</v>
      </c>
      <c r="E175" s="197" t="s">
        <v>267</v>
      </c>
      <c r="F175" s="197" t="s">
        <v>268</v>
      </c>
      <c r="G175" s="184"/>
      <c r="H175" s="184"/>
      <c r="I175" s="187"/>
      <c r="J175" s="198">
        <f>BK175</f>
        <v>0</v>
      </c>
      <c r="K175" s="184"/>
      <c r="L175" s="189"/>
      <c r="M175" s="190"/>
      <c r="N175" s="191"/>
      <c r="O175" s="191"/>
      <c r="P175" s="192">
        <f>SUM(P176:P197)</f>
        <v>0</v>
      </c>
      <c r="Q175" s="191"/>
      <c r="R175" s="192">
        <f>SUM(R176:R197)</f>
        <v>0.010880000000000001</v>
      </c>
      <c r="S175" s="191"/>
      <c r="T175" s="193">
        <f>SUM(T176:T197)</f>
        <v>0.0083999999999999995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4" t="s">
        <v>127</v>
      </c>
      <c r="AT175" s="195" t="s">
        <v>70</v>
      </c>
      <c r="AU175" s="195" t="s">
        <v>76</v>
      </c>
      <c r="AY175" s="194" t="s">
        <v>118</v>
      </c>
      <c r="BK175" s="196">
        <f>SUM(BK176:BK197)</f>
        <v>0</v>
      </c>
    </row>
    <row r="176" s="2" customFormat="1" ht="16.5" customHeight="1">
      <c r="A176" s="40"/>
      <c r="B176" s="41"/>
      <c r="C176" s="199" t="s">
        <v>269</v>
      </c>
      <c r="D176" s="199" t="s">
        <v>121</v>
      </c>
      <c r="E176" s="200" t="s">
        <v>270</v>
      </c>
      <c r="F176" s="201" t="s">
        <v>271</v>
      </c>
      <c r="G176" s="202" t="s">
        <v>272</v>
      </c>
      <c r="H176" s="203">
        <v>4</v>
      </c>
      <c r="I176" s="204"/>
      <c r="J176" s="205">
        <f>ROUND(I176*H176,2)</f>
        <v>0</v>
      </c>
      <c r="K176" s="201" t="s">
        <v>125</v>
      </c>
      <c r="L176" s="46"/>
      <c r="M176" s="206" t="s">
        <v>19</v>
      </c>
      <c r="N176" s="207" t="s">
        <v>43</v>
      </c>
      <c r="O176" s="86"/>
      <c r="P176" s="208">
        <f>O176*H176</f>
        <v>0</v>
      </c>
      <c r="Q176" s="208">
        <v>0</v>
      </c>
      <c r="R176" s="208">
        <f>Q176*H176</f>
        <v>0</v>
      </c>
      <c r="S176" s="208">
        <v>0.0020999999999999999</v>
      </c>
      <c r="T176" s="209">
        <f>S176*H176</f>
        <v>0.0083999999999999995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172</v>
      </c>
      <c r="AT176" s="210" t="s">
        <v>121</v>
      </c>
      <c r="AU176" s="210" t="s">
        <v>127</v>
      </c>
      <c r="AY176" s="19" t="s">
        <v>118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127</v>
      </c>
      <c r="BK176" s="211">
        <f>ROUND(I176*H176,2)</f>
        <v>0</v>
      </c>
      <c r="BL176" s="19" t="s">
        <v>172</v>
      </c>
      <c r="BM176" s="210" t="s">
        <v>273</v>
      </c>
    </row>
    <row r="177" s="2" customFormat="1">
      <c r="A177" s="40"/>
      <c r="B177" s="41"/>
      <c r="C177" s="42"/>
      <c r="D177" s="212" t="s">
        <v>129</v>
      </c>
      <c r="E177" s="42"/>
      <c r="F177" s="213" t="s">
        <v>274</v>
      </c>
      <c r="G177" s="42"/>
      <c r="H177" s="42"/>
      <c r="I177" s="214"/>
      <c r="J177" s="42"/>
      <c r="K177" s="42"/>
      <c r="L177" s="46"/>
      <c r="M177" s="215"/>
      <c r="N177" s="21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129</v>
      </c>
      <c r="AU177" s="19" t="s">
        <v>127</v>
      </c>
    </row>
    <row r="178" s="2" customFormat="1" ht="16.5" customHeight="1">
      <c r="A178" s="40"/>
      <c r="B178" s="41"/>
      <c r="C178" s="199" t="s">
        <v>275</v>
      </c>
      <c r="D178" s="199" t="s">
        <v>121</v>
      </c>
      <c r="E178" s="200" t="s">
        <v>276</v>
      </c>
      <c r="F178" s="201" t="s">
        <v>277</v>
      </c>
      <c r="G178" s="202" t="s">
        <v>203</v>
      </c>
      <c r="H178" s="203">
        <v>1</v>
      </c>
      <c r="I178" s="204"/>
      <c r="J178" s="205">
        <f>ROUND(I178*H178,2)</f>
        <v>0</v>
      </c>
      <c r="K178" s="201" t="s">
        <v>125</v>
      </c>
      <c r="L178" s="46"/>
      <c r="M178" s="206" t="s">
        <v>19</v>
      </c>
      <c r="N178" s="207" t="s">
        <v>43</v>
      </c>
      <c r="O178" s="86"/>
      <c r="P178" s="208">
        <f>O178*H178</f>
        <v>0</v>
      </c>
      <c r="Q178" s="208">
        <v>0.0017899999999999999</v>
      </c>
      <c r="R178" s="208">
        <f>Q178*H178</f>
        <v>0.0017899999999999999</v>
      </c>
      <c r="S178" s="208">
        <v>0</v>
      </c>
      <c r="T178" s="20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0" t="s">
        <v>172</v>
      </c>
      <c r="AT178" s="210" t="s">
        <v>121</v>
      </c>
      <c r="AU178" s="210" t="s">
        <v>127</v>
      </c>
      <c r="AY178" s="19" t="s">
        <v>118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9" t="s">
        <v>127</v>
      </c>
      <c r="BK178" s="211">
        <f>ROUND(I178*H178,2)</f>
        <v>0</v>
      </c>
      <c r="BL178" s="19" t="s">
        <v>172</v>
      </c>
      <c r="BM178" s="210" t="s">
        <v>278</v>
      </c>
    </row>
    <row r="179" s="2" customFormat="1">
      <c r="A179" s="40"/>
      <c r="B179" s="41"/>
      <c r="C179" s="42"/>
      <c r="D179" s="212" t="s">
        <v>129</v>
      </c>
      <c r="E179" s="42"/>
      <c r="F179" s="213" t="s">
        <v>279</v>
      </c>
      <c r="G179" s="42"/>
      <c r="H179" s="42"/>
      <c r="I179" s="214"/>
      <c r="J179" s="42"/>
      <c r="K179" s="42"/>
      <c r="L179" s="46"/>
      <c r="M179" s="215"/>
      <c r="N179" s="21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129</v>
      </c>
      <c r="AU179" s="19" t="s">
        <v>127</v>
      </c>
    </row>
    <row r="180" s="2" customFormat="1" ht="16.5" customHeight="1">
      <c r="A180" s="40"/>
      <c r="B180" s="41"/>
      <c r="C180" s="199" t="s">
        <v>280</v>
      </c>
      <c r="D180" s="199" t="s">
        <v>121</v>
      </c>
      <c r="E180" s="200" t="s">
        <v>281</v>
      </c>
      <c r="F180" s="201" t="s">
        <v>282</v>
      </c>
      <c r="G180" s="202" t="s">
        <v>272</v>
      </c>
      <c r="H180" s="203">
        <v>5.7000000000000002</v>
      </c>
      <c r="I180" s="204"/>
      <c r="J180" s="205">
        <f>ROUND(I180*H180,2)</f>
        <v>0</v>
      </c>
      <c r="K180" s="201" t="s">
        <v>125</v>
      </c>
      <c r="L180" s="46"/>
      <c r="M180" s="206" t="s">
        <v>19</v>
      </c>
      <c r="N180" s="207" t="s">
        <v>43</v>
      </c>
      <c r="O180" s="86"/>
      <c r="P180" s="208">
        <f>O180*H180</f>
        <v>0</v>
      </c>
      <c r="Q180" s="208">
        <v>0.00048000000000000001</v>
      </c>
      <c r="R180" s="208">
        <f>Q180*H180</f>
        <v>0.0027360000000000002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172</v>
      </c>
      <c r="AT180" s="210" t="s">
        <v>121</v>
      </c>
      <c r="AU180" s="210" t="s">
        <v>127</v>
      </c>
      <c r="AY180" s="19" t="s">
        <v>118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127</v>
      </c>
      <c r="BK180" s="211">
        <f>ROUND(I180*H180,2)</f>
        <v>0</v>
      </c>
      <c r="BL180" s="19" t="s">
        <v>172</v>
      </c>
      <c r="BM180" s="210" t="s">
        <v>283</v>
      </c>
    </row>
    <row r="181" s="2" customFormat="1">
      <c r="A181" s="40"/>
      <c r="B181" s="41"/>
      <c r="C181" s="42"/>
      <c r="D181" s="212" t="s">
        <v>129</v>
      </c>
      <c r="E181" s="42"/>
      <c r="F181" s="213" t="s">
        <v>284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129</v>
      </c>
      <c r="AU181" s="19" t="s">
        <v>127</v>
      </c>
    </row>
    <row r="182" s="2" customFormat="1" ht="16.5" customHeight="1">
      <c r="A182" s="40"/>
      <c r="B182" s="41"/>
      <c r="C182" s="199" t="s">
        <v>285</v>
      </c>
      <c r="D182" s="199" t="s">
        <v>121</v>
      </c>
      <c r="E182" s="200" t="s">
        <v>286</v>
      </c>
      <c r="F182" s="201" t="s">
        <v>287</v>
      </c>
      <c r="G182" s="202" t="s">
        <v>272</v>
      </c>
      <c r="H182" s="203">
        <v>0.40000000000000002</v>
      </c>
      <c r="I182" s="204"/>
      <c r="J182" s="205">
        <f>ROUND(I182*H182,2)</f>
        <v>0</v>
      </c>
      <c r="K182" s="201" t="s">
        <v>125</v>
      </c>
      <c r="L182" s="46"/>
      <c r="M182" s="206" t="s">
        <v>19</v>
      </c>
      <c r="N182" s="207" t="s">
        <v>43</v>
      </c>
      <c r="O182" s="86"/>
      <c r="P182" s="208">
        <f>O182*H182</f>
        <v>0</v>
      </c>
      <c r="Q182" s="208">
        <v>0.00071000000000000002</v>
      </c>
      <c r="R182" s="208">
        <f>Q182*H182</f>
        <v>0.00028400000000000002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172</v>
      </c>
      <c r="AT182" s="210" t="s">
        <v>121</v>
      </c>
      <c r="AU182" s="210" t="s">
        <v>127</v>
      </c>
      <c r="AY182" s="19" t="s">
        <v>118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127</v>
      </c>
      <c r="BK182" s="211">
        <f>ROUND(I182*H182,2)</f>
        <v>0</v>
      </c>
      <c r="BL182" s="19" t="s">
        <v>172</v>
      </c>
      <c r="BM182" s="210" t="s">
        <v>288</v>
      </c>
    </row>
    <row r="183" s="2" customFormat="1">
      <c r="A183" s="40"/>
      <c r="B183" s="41"/>
      <c r="C183" s="42"/>
      <c r="D183" s="212" t="s">
        <v>129</v>
      </c>
      <c r="E183" s="42"/>
      <c r="F183" s="213" t="s">
        <v>289</v>
      </c>
      <c r="G183" s="42"/>
      <c r="H183" s="42"/>
      <c r="I183" s="214"/>
      <c r="J183" s="42"/>
      <c r="K183" s="42"/>
      <c r="L183" s="46"/>
      <c r="M183" s="215"/>
      <c r="N183" s="21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129</v>
      </c>
      <c r="AU183" s="19" t="s">
        <v>127</v>
      </c>
    </row>
    <row r="184" s="2" customFormat="1" ht="16.5" customHeight="1">
      <c r="A184" s="40"/>
      <c r="B184" s="41"/>
      <c r="C184" s="199" t="s">
        <v>290</v>
      </c>
      <c r="D184" s="199" t="s">
        <v>121</v>
      </c>
      <c r="E184" s="200" t="s">
        <v>291</v>
      </c>
      <c r="F184" s="201" t="s">
        <v>292</v>
      </c>
      <c r="G184" s="202" t="s">
        <v>272</v>
      </c>
      <c r="H184" s="203">
        <v>0.5</v>
      </c>
      <c r="I184" s="204"/>
      <c r="J184" s="205">
        <f>ROUND(I184*H184,2)</f>
        <v>0</v>
      </c>
      <c r="K184" s="201" t="s">
        <v>125</v>
      </c>
      <c r="L184" s="46"/>
      <c r="M184" s="206" t="s">
        <v>19</v>
      </c>
      <c r="N184" s="207" t="s">
        <v>43</v>
      </c>
      <c r="O184" s="86"/>
      <c r="P184" s="208">
        <f>O184*H184</f>
        <v>0</v>
      </c>
      <c r="Q184" s="208">
        <v>0.0022399999999999998</v>
      </c>
      <c r="R184" s="208">
        <f>Q184*H184</f>
        <v>0.0011199999999999999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172</v>
      </c>
      <c r="AT184" s="210" t="s">
        <v>121</v>
      </c>
      <c r="AU184" s="210" t="s">
        <v>127</v>
      </c>
      <c r="AY184" s="19" t="s">
        <v>118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127</v>
      </c>
      <c r="BK184" s="211">
        <f>ROUND(I184*H184,2)</f>
        <v>0</v>
      </c>
      <c r="BL184" s="19" t="s">
        <v>172</v>
      </c>
      <c r="BM184" s="210" t="s">
        <v>293</v>
      </c>
    </row>
    <row r="185" s="2" customFormat="1">
      <c r="A185" s="40"/>
      <c r="B185" s="41"/>
      <c r="C185" s="42"/>
      <c r="D185" s="212" t="s">
        <v>129</v>
      </c>
      <c r="E185" s="42"/>
      <c r="F185" s="213" t="s">
        <v>294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129</v>
      </c>
      <c r="AU185" s="19" t="s">
        <v>127</v>
      </c>
    </row>
    <row r="186" s="2" customFormat="1" ht="16.5" customHeight="1">
      <c r="A186" s="40"/>
      <c r="B186" s="41"/>
      <c r="C186" s="199" t="s">
        <v>295</v>
      </c>
      <c r="D186" s="199" t="s">
        <v>121</v>
      </c>
      <c r="E186" s="200" t="s">
        <v>296</v>
      </c>
      <c r="F186" s="201" t="s">
        <v>297</v>
      </c>
      <c r="G186" s="202" t="s">
        <v>203</v>
      </c>
      <c r="H186" s="203">
        <v>3</v>
      </c>
      <c r="I186" s="204"/>
      <c r="J186" s="205">
        <f>ROUND(I186*H186,2)</f>
        <v>0</v>
      </c>
      <c r="K186" s="201" t="s">
        <v>125</v>
      </c>
      <c r="L186" s="46"/>
      <c r="M186" s="206" t="s">
        <v>19</v>
      </c>
      <c r="N186" s="207" t="s">
        <v>43</v>
      </c>
      <c r="O186" s="86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172</v>
      </c>
      <c r="AT186" s="210" t="s">
        <v>121</v>
      </c>
      <c r="AU186" s="210" t="s">
        <v>127</v>
      </c>
      <c r="AY186" s="19" t="s">
        <v>118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9" t="s">
        <v>127</v>
      </c>
      <c r="BK186" s="211">
        <f>ROUND(I186*H186,2)</f>
        <v>0</v>
      </c>
      <c r="BL186" s="19" t="s">
        <v>172</v>
      </c>
      <c r="BM186" s="210" t="s">
        <v>298</v>
      </c>
    </row>
    <row r="187" s="2" customFormat="1">
      <c r="A187" s="40"/>
      <c r="B187" s="41"/>
      <c r="C187" s="42"/>
      <c r="D187" s="212" t="s">
        <v>129</v>
      </c>
      <c r="E187" s="42"/>
      <c r="F187" s="213" t="s">
        <v>299</v>
      </c>
      <c r="G187" s="42"/>
      <c r="H187" s="42"/>
      <c r="I187" s="214"/>
      <c r="J187" s="42"/>
      <c r="K187" s="42"/>
      <c r="L187" s="46"/>
      <c r="M187" s="215"/>
      <c r="N187" s="216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129</v>
      </c>
      <c r="AU187" s="19" t="s">
        <v>127</v>
      </c>
    </row>
    <row r="188" s="2" customFormat="1" ht="16.5" customHeight="1">
      <c r="A188" s="40"/>
      <c r="B188" s="41"/>
      <c r="C188" s="199" t="s">
        <v>300</v>
      </c>
      <c r="D188" s="199" t="s">
        <v>121</v>
      </c>
      <c r="E188" s="200" t="s">
        <v>301</v>
      </c>
      <c r="F188" s="201" t="s">
        <v>302</v>
      </c>
      <c r="G188" s="202" t="s">
        <v>203</v>
      </c>
      <c r="H188" s="203">
        <v>1</v>
      </c>
      <c r="I188" s="204"/>
      <c r="J188" s="205">
        <f>ROUND(I188*H188,2)</f>
        <v>0</v>
      </c>
      <c r="K188" s="201" t="s">
        <v>125</v>
      </c>
      <c r="L188" s="46"/>
      <c r="M188" s="206" t="s">
        <v>19</v>
      </c>
      <c r="N188" s="207" t="s">
        <v>43</v>
      </c>
      <c r="O188" s="86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0" t="s">
        <v>172</v>
      </c>
      <c r="AT188" s="210" t="s">
        <v>121</v>
      </c>
      <c r="AU188" s="210" t="s">
        <v>127</v>
      </c>
      <c r="AY188" s="19" t="s">
        <v>118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9" t="s">
        <v>127</v>
      </c>
      <c r="BK188" s="211">
        <f>ROUND(I188*H188,2)</f>
        <v>0</v>
      </c>
      <c r="BL188" s="19" t="s">
        <v>172</v>
      </c>
      <c r="BM188" s="210" t="s">
        <v>303</v>
      </c>
    </row>
    <row r="189" s="2" customFormat="1">
      <c r="A189" s="40"/>
      <c r="B189" s="41"/>
      <c r="C189" s="42"/>
      <c r="D189" s="212" t="s">
        <v>129</v>
      </c>
      <c r="E189" s="42"/>
      <c r="F189" s="213" t="s">
        <v>304</v>
      </c>
      <c r="G189" s="42"/>
      <c r="H189" s="42"/>
      <c r="I189" s="214"/>
      <c r="J189" s="42"/>
      <c r="K189" s="42"/>
      <c r="L189" s="46"/>
      <c r="M189" s="215"/>
      <c r="N189" s="216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129</v>
      </c>
      <c r="AU189" s="19" t="s">
        <v>127</v>
      </c>
    </row>
    <row r="190" s="2" customFormat="1" ht="16.5" customHeight="1">
      <c r="A190" s="40"/>
      <c r="B190" s="41"/>
      <c r="C190" s="199" t="s">
        <v>305</v>
      </c>
      <c r="D190" s="199" t="s">
        <v>121</v>
      </c>
      <c r="E190" s="200" t="s">
        <v>306</v>
      </c>
      <c r="F190" s="201" t="s">
        <v>307</v>
      </c>
      <c r="G190" s="202" t="s">
        <v>203</v>
      </c>
      <c r="H190" s="203">
        <v>1</v>
      </c>
      <c r="I190" s="204"/>
      <c r="J190" s="205">
        <f>ROUND(I190*H190,2)</f>
        <v>0</v>
      </c>
      <c r="K190" s="201" t="s">
        <v>125</v>
      </c>
      <c r="L190" s="46"/>
      <c r="M190" s="206" t="s">
        <v>19</v>
      </c>
      <c r="N190" s="207" t="s">
        <v>43</v>
      </c>
      <c r="O190" s="86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0" t="s">
        <v>172</v>
      </c>
      <c r="AT190" s="210" t="s">
        <v>121</v>
      </c>
      <c r="AU190" s="210" t="s">
        <v>127</v>
      </c>
      <c r="AY190" s="19" t="s">
        <v>118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9" t="s">
        <v>127</v>
      </c>
      <c r="BK190" s="211">
        <f>ROUND(I190*H190,2)</f>
        <v>0</v>
      </c>
      <c r="BL190" s="19" t="s">
        <v>172</v>
      </c>
      <c r="BM190" s="210" t="s">
        <v>308</v>
      </c>
    </row>
    <row r="191" s="2" customFormat="1">
      <c r="A191" s="40"/>
      <c r="B191" s="41"/>
      <c r="C191" s="42"/>
      <c r="D191" s="212" t="s">
        <v>129</v>
      </c>
      <c r="E191" s="42"/>
      <c r="F191" s="213" t="s">
        <v>309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129</v>
      </c>
      <c r="AU191" s="19" t="s">
        <v>127</v>
      </c>
    </row>
    <row r="192" s="2" customFormat="1" ht="16.5" customHeight="1">
      <c r="A192" s="40"/>
      <c r="B192" s="41"/>
      <c r="C192" s="199" t="s">
        <v>310</v>
      </c>
      <c r="D192" s="199" t="s">
        <v>121</v>
      </c>
      <c r="E192" s="200" t="s">
        <v>311</v>
      </c>
      <c r="F192" s="201" t="s">
        <v>312</v>
      </c>
      <c r="G192" s="202" t="s">
        <v>203</v>
      </c>
      <c r="H192" s="203">
        <v>1</v>
      </c>
      <c r="I192" s="204"/>
      <c r="J192" s="205">
        <f>ROUND(I192*H192,2)</f>
        <v>0</v>
      </c>
      <c r="K192" s="201" t="s">
        <v>125</v>
      </c>
      <c r="L192" s="46"/>
      <c r="M192" s="206" t="s">
        <v>19</v>
      </c>
      <c r="N192" s="207" t="s">
        <v>43</v>
      </c>
      <c r="O192" s="86"/>
      <c r="P192" s="208">
        <f>O192*H192</f>
        <v>0</v>
      </c>
      <c r="Q192" s="208">
        <v>0.0049500000000000004</v>
      </c>
      <c r="R192" s="208">
        <f>Q192*H192</f>
        <v>0.0049500000000000004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172</v>
      </c>
      <c r="AT192" s="210" t="s">
        <v>121</v>
      </c>
      <c r="AU192" s="210" t="s">
        <v>127</v>
      </c>
      <c r="AY192" s="19" t="s">
        <v>118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127</v>
      </c>
      <c r="BK192" s="211">
        <f>ROUND(I192*H192,2)</f>
        <v>0</v>
      </c>
      <c r="BL192" s="19" t="s">
        <v>172</v>
      </c>
      <c r="BM192" s="210" t="s">
        <v>313</v>
      </c>
    </row>
    <row r="193" s="2" customFormat="1">
      <c r="A193" s="40"/>
      <c r="B193" s="41"/>
      <c r="C193" s="42"/>
      <c r="D193" s="212" t="s">
        <v>129</v>
      </c>
      <c r="E193" s="42"/>
      <c r="F193" s="213" t="s">
        <v>314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129</v>
      </c>
      <c r="AU193" s="19" t="s">
        <v>127</v>
      </c>
    </row>
    <row r="194" s="2" customFormat="1" ht="16.5" customHeight="1">
      <c r="A194" s="40"/>
      <c r="B194" s="41"/>
      <c r="C194" s="199" t="s">
        <v>315</v>
      </c>
      <c r="D194" s="199" t="s">
        <v>121</v>
      </c>
      <c r="E194" s="200" t="s">
        <v>316</v>
      </c>
      <c r="F194" s="201" t="s">
        <v>317</v>
      </c>
      <c r="G194" s="202" t="s">
        <v>272</v>
      </c>
      <c r="H194" s="203">
        <v>6.5999999999999996</v>
      </c>
      <c r="I194" s="204"/>
      <c r="J194" s="205">
        <f>ROUND(I194*H194,2)</f>
        <v>0</v>
      </c>
      <c r="K194" s="201" t="s">
        <v>125</v>
      </c>
      <c r="L194" s="46"/>
      <c r="M194" s="206" t="s">
        <v>19</v>
      </c>
      <c r="N194" s="207" t="s">
        <v>43</v>
      </c>
      <c r="O194" s="86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0" t="s">
        <v>172</v>
      </c>
      <c r="AT194" s="210" t="s">
        <v>121</v>
      </c>
      <c r="AU194" s="210" t="s">
        <v>127</v>
      </c>
      <c r="AY194" s="19" t="s">
        <v>118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127</v>
      </c>
      <c r="BK194" s="211">
        <f>ROUND(I194*H194,2)</f>
        <v>0</v>
      </c>
      <c r="BL194" s="19" t="s">
        <v>172</v>
      </c>
      <c r="BM194" s="210" t="s">
        <v>318</v>
      </c>
    </row>
    <row r="195" s="2" customFormat="1">
      <c r="A195" s="40"/>
      <c r="B195" s="41"/>
      <c r="C195" s="42"/>
      <c r="D195" s="212" t="s">
        <v>129</v>
      </c>
      <c r="E195" s="42"/>
      <c r="F195" s="213" t="s">
        <v>319</v>
      </c>
      <c r="G195" s="42"/>
      <c r="H195" s="42"/>
      <c r="I195" s="214"/>
      <c r="J195" s="42"/>
      <c r="K195" s="42"/>
      <c r="L195" s="46"/>
      <c r="M195" s="215"/>
      <c r="N195" s="21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127</v>
      </c>
    </row>
    <row r="196" s="2" customFormat="1" ht="24.15" customHeight="1">
      <c r="A196" s="40"/>
      <c r="B196" s="41"/>
      <c r="C196" s="199" t="s">
        <v>320</v>
      </c>
      <c r="D196" s="199" t="s">
        <v>121</v>
      </c>
      <c r="E196" s="200" t="s">
        <v>321</v>
      </c>
      <c r="F196" s="201" t="s">
        <v>322</v>
      </c>
      <c r="G196" s="202" t="s">
        <v>145</v>
      </c>
      <c r="H196" s="203">
        <v>0.0109</v>
      </c>
      <c r="I196" s="204"/>
      <c r="J196" s="205">
        <f>ROUND(I196*H196,2)</f>
        <v>0</v>
      </c>
      <c r="K196" s="201" t="s">
        <v>125</v>
      </c>
      <c r="L196" s="46"/>
      <c r="M196" s="206" t="s">
        <v>19</v>
      </c>
      <c r="N196" s="207" t="s">
        <v>43</v>
      </c>
      <c r="O196" s="86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0" t="s">
        <v>172</v>
      </c>
      <c r="AT196" s="210" t="s">
        <v>121</v>
      </c>
      <c r="AU196" s="210" t="s">
        <v>127</v>
      </c>
      <c r="AY196" s="19" t="s">
        <v>118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9" t="s">
        <v>127</v>
      </c>
      <c r="BK196" s="211">
        <f>ROUND(I196*H196,2)</f>
        <v>0</v>
      </c>
      <c r="BL196" s="19" t="s">
        <v>172</v>
      </c>
      <c r="BM196" s="210" t="s">
        <v>323</v>
      </c>
    </row>
    <row r="197" s="2" customFormat="1">
      <c r="A197" s="40"/>
      <c r="B197" s="41"/>
      <c r="C197" s="42"/>
      <c r="D197" s="212" t="s">
        <v>129</v>
      </c>
      <c r="E197" s="42"/>
      <c r="F197" s="213" t="s">
        <v>324</v>
      </c>
      <c r="G197" s="42"/>
      <c r="H197" s="42"/>
      <c r="I197" s="214"/>
      <c r="J197" s="42"/>
      <c r="K197" s="42"/>
      <c r="L197" s="46"/>
      <c r="M197" s="215"/>
      <c r="N197" s="21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129</v>
      </c>
      <c r="AU197" s="19" t="s">
        <v>127</v>
      </c>
    </row>
    <row r="198" s="12" customFormat="1" ht="22.8" customHeight="1">
      <c r="A198" s="12"/>
      <c r="B198" s="183"/>
      <c r="C198" s="184"/>
      <c r="D198" s="185" t="s">
        <v>70</v>
      </c>
      <c r="E198" s="197" t="s">
        <v>325</v>
      </c>
      <c r="F198" s="197" t="s">
        <v>326</v>
      </c>
      <c r="G198" s="184"/>
      <c r="H198" s="184"/>
      <c r="I198" s="187"/>
      <c r="J198" s="198">
        <f>BK198</f>
        <v>0</v>
      </c>
      <c r="K198" s="184"/>
      <c r="L198" s="189"/>
      <c r="M198" s="190"/>
      <c r="N198" s="191"/>
      <c r="O198" s="191"/>
      <c r="P198" s="192">
        <f>SUM(P199:P212)</f>
        <v>0</v>
      </c>
      <c r="Q198" s="191"/>
      <c r="R198" s="192">
        <f>SUM(R199:R212)</f>
        <v>0.011462</v>
      </c>
      <c r="S198" s="191"/>
      <c r="T198" s="193">
        <f>SUM(T199:T212)</f>
        <v>0.0022099999999999997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4" t="s">
        <v>127</v>
      </c>
      <c r="AT198" s="195" t="s">
        <v>70</v>
      </c>
      <c r="AU198" s="195" t="s">
        <v>76</v>
      </c>
      <c r="AY198" s="194" t="s">
        <v>118</v>
      </c>
      <c r="BK198" s="196">
        <f>SUM(BK199:BK212)</f>
        <v>0</v>
      </c>
    </row>
    <row r="199" s="2" customFormat="1" ht="16.5" customHeight="1">
      <c r="A199" s="40"/>
      <c r="B199" s="41"/>
      <c r="C199" s="199" t="s">
        <v>327</v>
      </c>
      <c r="D199" s="199" t="s">
        <v>121</v>
      </c>
      <c r="E199" s="200" t="s">
        <v>328</v>
      </c>
      <c r="F199" s="201" t="s">
        <v>329</v>
      </c>
      <c r="G199" s="202" t="s">
        <v>272</v>
      </c>
      <c r="H199" s="203">
        <v>6</v>
      </c>
      <c r="I199" s="204"/>
      <c r="J199" s="205">
        <f>ROUND(I199*H199,2)</f>
        <v>0</v>
      </c>
      <c r="K199" s="201" t="s">
        <v>125</v>
      </c>
      <c r="L199" s="46"/>
      <c r="M199" s="206" t="s">
        <v>19</v>
      </c>
      <c r="N199" s="207" t="s">
        <v>43</v>
      </c>
      <c r="O199" s="86"/>
      <c r="P199" s="208">
        <f>O199*H199</f>
        <v>0</v>
      </c>
      <c r="Q199" s="208">
        <v>0</v>
      </c>
      <c r="R199" s="208">
        <f>Q199*H199</f>
        <v>0</v>
      </c>
      <c r="S199" s="208">
        <v>0.00027999999999999998</v>
      </c>
      <c r="T199" s="209">
        <f>S199*H199</f>
        <v>0.0016799999999999999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0" t="s">
        <v>172</v>
      </c>
      <c r="AT199" s="210" t="s">
        <v>121</v>
      </c>
      <c r="AU199" s="210" t="s">
        <v>127</v>
      </c>
      <c r="AY199" s="19" t="s">
        <v>118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9" t="s">
        <v>127</v>
      </c>
      <c r="BK199" s="211">
        <f>ROUND(I199*H199,2)</f>
        <v>0</v>
      </c>
      <c r="BL199" s="19" t="s">
        <v>172</v>
      </c>
      <c r="BM199" s="210" t="s">
        <v>330</v>
      </c>
    </row>
    <row r="200" s="2" customFormat="1">
      <c r="A200" s="40"/>
      <c r="B200" s="41"/>
      <c r="C200" s="42"/>
      <c r="D200" s="212" t="s">
        <v>129</v>
      </c>
      <c r="E200" s="42"/>
      <c r="F200" s="213" t="s">
        <v>331</v>
      </c>
      <c r="G200" s="42"/>
      <c r="H200" s="42"/>
      <c r="I200" s="214"/>
      <c r="J200" s="42"/>
      <c r="K200" s="42"/>
      <c r="L200" s="46"/>
      <c r="M200" s="215"/>
      <c r="N200" s="21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129</v>
      </c>
      <c r="AU200" s="19" t="s">
        <v>127</v>
      </c>
    </row>
    <row r="201" s="2" customFormat="1" ht="21.75" customHeight="1">
      <c r="A201" s="40"/>
      <c r="B201" s="41"/>
      <c r="C201" s="199" t="s">
        <v>332</v>
      </c>
      <c r="D201" s="199" t="s">
        <v>121</v>
      </c>
      <c r="E201" s="200" t="s">
        <v>333</v>
      </c>
      <c r="F201" s="201" t="s">
        <v>334</v>
      </c>
      <c r="G201" s="202" t="s">
        <v>272</v>
      </c>
      <c r="H201" s="203">
        <v>6.7000000000000002</v>
      </c>
      <c r="I201" s="204"/>
      <c r="J201" s="205">
        <f>ROUND(I201*H201,2)</f>
        <v>0</v>
      </c>
      <c r="K201" s="201" t="s">
        <v>125</v>
      </c>
      <c r="L201" s="46"/>
      <c r="M201" s="206" t="s">
        <v>19</v>
      </c>
      <c r="N201" s="207" t="s">
        <v>43</v>
      </c>
      <c r="O201" s="86"/>
      <c r="P201" s="208">
        <f>O201*H201</f>
        <v>0</v>
      </c>
      <c r="Q201" s="208">
        <v>0.00084000000000000003</v>
      </c>
      <c r="R201" s="208">
        <f>Q201*H201</f>
        <v>0.0056280000000000002</v>
      </c>
      <c r="S201" s="208">
        <v>0</v>
      </c>
      <c r="T201" s="20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0" t="s">
        <v>172</v>
      </c>
      <c r="AT201" s="210" t="s">
        <v>121</v>
      </c>
      <c r="AU201" s="210" t="s">
        <v>127</v>
      </c>
      <c r="AY201" s="19" t="s">
        <v>118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127</v>
      </c>
      <c r="BK201" s="211">
        <f>ROUND(I201*H201,2)</f>
        <v>0</v>
      </c>
      <c r="BL201" s="19" t="s">
        <v>172</v>
      </c>
      <c r="BM201" s="210" t="s">
        <v>335</v>
      </c>
    </row>
    <row r="202" s="2" customFormat="1">
      <c r="A202" s="40"/>
      <c r="B202" s="41"/>
      <c r="C202" s="42"/>
      <c r="D202" s="212" t="s">
        <v>129</v>
      </c>
      <c r="E202" s="42"/>
      <c r="F202" s="213" t="s">
        <v>336</v>
      </c>
      <c r="G202" s="42"/>
      <c r="H202" s="42"/>
      <c r="I202" s="214"/>
      <c r="J202" s="42"/>
      <c r="K202" s="42"/>
      <c r="L202" s="46"/>
      <c r="M202" s="215"/>
      <c r="N202" s="21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129</v>
      </c>
      <c r="AU202" s="19" t="s">
        <v>127</v>
      </c>
    </row>
    <row r="203" s="2" customFormat="1" ht="21.75" customHeight="1">
      <c r="A203" s="40"/>
      <c r="B203" s="41"/>
      <c r="C203" s="199" t="s">
        <v>337</v>
      </c>
      <c r="D203" s="199" t="s">
        <v>121</v>
      </c>
      <c r="E203" s="200" t="s">
        <v>338</v>
      </c>
      <c r="F203" s="201" t="s">
        <v>339</v>
      </c>
      <c r="G203" s="202" t="s">
        <v>272</v>
      </c>
      <c r="H203" s="203">
        <v>5.7000000000000002</v>
      </c>
      <c r="I203" s="204"/>
      <c r="J203" s="205">
        <f>ROUND(I203*H203,2)</f>
        <v>0</v>
      </c>
      <c r="K203" s="201" t="s">
        <v>125</v>
      </c>
      <c r="L203" s="46"/>
      <c r="M203" s="206" t="s">
        <v>19</v>
      </c>
      <c r="N203" s="207" t="s">
        <v>43</v>
      </c>
      <c r="O203" s="86"/>
      <c r="P203" s="208">
        <f>O203*H203</f>
        <v>0</v>
      </c>
      <c r="Q203" s="208">
        <v>0.00097999999999999997</v>
      </c>
      <c r="R203" s="208">
        <f>Q203*H203</f>
        <v>0.0055859999999999998</v>
      </c>
      <c r="S203" s="208">
        <v>0</v>
      </c>
      <c r="T203" s="20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0" t="s">
        <v>172</v>
      </c>
      <c r="AT203" s="210" t="s">
        <v>121</v>
      </c>
      <c r="AU203" s="210" t="s">
        <v>127</v>
      </c>
      <c r="AY203" s="19" t="s">
        <v>118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9" t="s">
        <v>127</v>
      </c>
      <c r="BK203" s="211">
        <f>ROUND(I203*H203,2)</f>
        <v>0</v>
      </c>
      <c r="BL203" s="19" t="s">
        <v>172</v>
      </c>
      <c r="BM203" s="210" t="s">
        <v>340</v>
      </c>
    </row>
    <row r="204" s="2" customFormat="1">
      <c r="A204" s="40"/>
      <c r="B204" s="41"/>
      <c r="C204" s="42"/>
      <c r="D204" s="212" t="s">
        <v>129</v>
      </c>
      <c r="E204" s="42"/>
      <c r="F204" s="213" t="s">
        <v>341</v>
      </c>
      <c r="G204" s="42"/>
      <c r="H204" s="42"/>
      <c r="I204" s="214"/>
      <c r="J204" s="42"/>
      <c r="K204" s="42"/>
      <c r="L204" s="46"/>
      <c r="M204" s="215"/>
      <c r="N204" s="216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129</v>
      </c>
      <c r="AU204" s="19" t="s">
        <v>127</v>
      </c>
    </row>
    <row r="205" s="2" customFormat="1" ht="16.5" customHeight="1">
      <c r="A205" s="40"/>
      <c r="B205" s="41"/>
      <c r="C205" s="199" t="s">
        <v>342</v>
      </c>
      <c r="D205" s="199" t="s">
        <v>121</v>
      </c>
      <c r="E205" s="200" t="s">
        <v>343</v>
      </c>
      <c r="F205" s="201" t="s">
        <v>344</v>
      </c>
      <c r="G205" s="202" t="s">
        <v>203</v>
      </c>
      <c r="H205" s="203">
        <v>9</v>
      </c>
      <c r="I205" s="204"/>
      <c r="J205" s="205">
        <f>ROUND(I205*H205,2)</f>
        <v>0</v>
      </c>
      <c r="K205" s="201" t="s">
        <v>125</v>
      </c>
      <c r="L205" s="46"/>
      <c r="M205" s="206" t="s">
        <v>19</v>
      </c>
      <c r="N205" s="207" t="s">
        <v>43</v>
      </c>
      <c r="O205" s="86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0" t="s">
        <v>172</v>
      </c>
      <c r="AT205" s="210" t="s">
        <v>121</v>
      </c>
      <c r="AU205" s="210" t="s">
        <v>127</v>
      </c>
      <c r="AY205" s="19" t="s">
        <v>118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9" t="s">
        <v>127</v>
      </c>
      <c r="BK205" s="211">
        <f>ROUND(I205*H205,2)</f>
        <v>0</v>
      </c>
      <c r="BL205" s="19" t="s">
        <v>172</v>
      </c>
      <c r="BM205" s="210" t="s">
        <v>345</v>
      </c>
    </row>
    <row r="206" s="2" customFormat="1">
      <c r="A206" s="40"/>
      <c r="B206" s="41"/>
      <c r="C206" s="42"/>
      <c r="D206" s="212" t="s">
        <v>129</v>
      </c>
      <c r="E206" s="42"/>
      <c r="F206" s="213" t="s">
        <v>346</v>
      </c>
      <c r="G206" s="42"/>
      <c r="H206" s="42"/>
      <c r="I206" s="214"/>
      <c r="J206" s="42"/>
      <c r="K206" s="42"/>
      <c r="L206" s="46"/>
      <c r="M206" s="215"/>
      <c r="N206" s="21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129</v>
      </c>
      <c r="AU206" s="19" t="s">
        <v>127</v>
      </c>
    </row>
    <row r="207" s="2" customFormat="1" ht="16.5" customHeight="1">
      <c r="A207" s="40"/>
      <c r="B207" s="41"/>
      <c r="C207" s="199" t="s">
        <v>347</v>
      </c>
      <c r="D207" s="199" t="s">
        <v>121</v>
      </c>
      <c r="E207" s="200" t="s">
        <v>348</v>
      </c>
      <c r="F207" s="201" t="s">
        <v>349</v>
      </c>
      <c r="G207" s="202" t="s">
        <v>203</v>
      </c>
      <c r="H207" s="203">
        <v>1</v>
      </c>
      <c r="I207" s="204"/>
      <c r="J207" s="205">
        <f>ROUND(I207*H207,2)</f>
        <v>0</v>
      </c>
      <c r="K207" s="201" t="s">
        <v>125</v>
      </c>
      <c r="L207" s="46"/>
      <c r="M207" s="206" t="s">
        <v>19</v>
      </c>
      <c r="N207" s="207" t="s">
        <v>43</v>
      </c>
      <c r="O207" s="86"/>
      <c r="P207" s="208">
        <f>O207*H207</f>
        <v>0</v>
      </c>
      <c r="Q207" s="208">
        <v>0</v>
      </c>
      <c r="R207" s="208">
        <f>Q207*H207</f>
        <v>0</v>
      </c>
      <c r="S207" s="208">
        <v>0.00052999999999999998</v>
      </c>
      <c r="T207" s="209">
        <f>S207*H207</f>
        <v>0.00052999999999999998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172</v>
      </c>
      <c r="AT207" s="210" t="s">
        <v>121</v>
      </c>
      <c r="AU207" s="210" t="s">
        <v>127</v>
      </c>
      <c r="AY207" s="19" t="s">
        <v>118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127</v>
      </c>
      <c r="BK207" s="211">
        <f>ROUND(I207*H207,2)</f>
        <v>0</v>
      </c>
      <c r="BL207" s="19" t="s">
        <v>172</v>
      </c>
      <c r="BM207" s="210" t="s">
        <v>350</v>
      </c>
    </row>
    <row r="208" s="2" customFormat="1">
      <c r="A208" s="40"/>
      <c r="B208" s="41"/>
      <c r="C208" s="42"/>
      <c r="D208" s="212" t="s">
        <v>129</v>
      </c>
      <c r="E208" s="42"/>
      <c r="F208" s="213" t="s">
        <v>351</v>
      </c>
      <c r="G208" s="42"/>
      <c r="H208" s="42"/>
      <c r="I208" s="214"/>
      <c r="J208" s="42"/>
      <c r="K208" s="42"/>
      <c r="L208" s="46"/>
      <c r="M208" s="215"/>
      <c r="N208" s="21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129</v>
      </c>
      <c r="AU208" s="19" t="s">
        <v>127</v>
      </c>
    </row>
    <row r="209" s="2" customFormat="1" ht="24.15" customHeight="1">
      <c r="A209" s="40"/>
      <c r="B209" s="41"/>
      <c r="C209" s="199" t="s">
        <v>352</v>
      </c>
      <c r="D209" s="199" t="s">
        <v>121</v>
      </c>
      <c r="E209" s="200" t="s">
        <v>353</v>
      </c>
      <c r="F209" s="201" t="s">
        <v>354</v>
      </c>
      <c r="G209" s="202" t="s">
        <v>272</v>
      </c>
      <c r="H209" s="203">
        <v>12.4</v>
      </c>
      <c r="I209" s="204"/>
      <c r="J209" s="205">
        <f>ROUND(I209*H209,2)</f>
        <v>0</v>
      </c>
      <c r="K209" s="201" t="s">
        <v>125</v>
      </c>
      <c r="L209" s="46"/>
      <c r="M209" s="206" t="s">
        <v>19</v>
      </c>
      <c r="N209" s="207" t="s">
        <v>43</v>
      </c>
      <c r="O209" s="86"/>
      <c r="P209" s="208">
        <f>O209*H209</f>
        <v>0</v>
      </c>
      <c r="Q209" s="208">
        <v>2.0000000000000002E-05</v>
      </c>
      <c r="R209" s="208">
        <f>Q209*H209</f>
        <v>0.00024800000000000001</v>
      </c>
      <c r="S209" s="208">
        <v>0</v>
      </c>
      <c r="T209" s="20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172</v>
      </c>
      <c r="AT209" s="210" t="s">
        <v>121</v>
      </c>
      <c r="AU209" s="210" t="s">
        <v>127</v>
      </c>
      <c r="AY209" s="19" t="s">
        <v>118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127</v>
      </c>
      <c r="BK209" s="211">
        <f>ROUND(I209*H209,2)</f>
        <v>0</v>
      </c>
      <c r="BL209" s="19" t="s">
        <v>172</v>
      </c>
      <c r="BM209" s="210" t="s">
        <v>355</v>
      </c>
    </row>
    <row r="210" s="2" customFormat="1">
      <c r="A210" s="40"/>
      <c r="B210" s="41"/>
      <c r="C210" s="42"/>
      <c r="D210" s="212" t="s">
        <v>129</v>
      </c>
      <c r="E210" s="42"/>
      <c r="F210" s="213" t="s">
        <v>356</v>
      </c>
      <c r="G210" s="42"/>
      <c r="H210" s="42"/>
      <c r="I210" s="214"/>
      <c r="J210" s="42"/>
      <c r="K210" s="42"/>
      <c r="L210" s="46"/>
      <c r="M210" s="215"/>
      <c r="N210" s="21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129</v>
      </c>
      <c r="AU210" s="19" t="s">
        <v>127</v>
      </c>
    </row>
    <row r="211" s="2" customFormat="1" ht="24.15" customHeight="1">
      <c r="A211" s="40"/>
      <c r="B211" s="41"/>
      <c r="C211" s="199" t="s">
        <v>357</v>
      </c>
      <c r="D211" s="199" t="s">
        <v>121</v>
      </c>
      <c r="E211" s="200" t="s">
        <v>358</v>
      </c>
      <c r="F211" s="201" t="s">
        <v>359</v>
      </c>
      <c r="G211" s="202" t="s">
        <v>145</v>
      </c>
      <c r="H211" s="203">
        <v>0.0115</v>
      </c>
      <c r="I211" s="204"/>
      <c r="J211" s="205">
        <f>ROUND(I211*H211,2)</f>
        <v>0</v>
      </c>
      <c r="K211" s="201" t="s">
        <v>125</v>
      </c>
      <c r="L211" s="46"/>
      <c r="M211" s="206" t="s">
        <v>19</v>
      </c>
      <c r="N211" s="207" t="s">
        <v>43</v>
      </c>
      <c r="O211" s="86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0" t="s">
        <v>172</v>
      </c>
      <c r="AT211" s="210" t="s">
        <v>121</v>
      </c>
      <c r="AU211" s="210" t="s">
        <v>127</v>
      </c>
      <c r="AY211" s="19" t="s">
        <v>118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9" t="s">
        <v>127</v>
      </c>
      <c r="BK211" s="211">
        <f>ROUND(I211*H211,2)</f>
        <v>0</v>
      </c>
      <c r="BL211" s="19" t="s">
        <v>172</v>
      </c>
      <c r="BM211" s="210" t="s">
        <v>360</v>
      </c>
    </row>
    <row r="212" s="2" customFormat="1">
      <c r="A212" s="40"/>
      <c r="B212" s="41"/>
      <c r="C212" s="42"/>
      <c r="D212" s="212" t="s">
        <v>129</v>
      </c>
      <c r="E212" s="42"/>
      <c r="F212" s="213" t="s">
        <v>361</v>
      </c>
      <c r="G212" s="42"/>
      <c r="H212" s="42"/>
      <c r="I212" s="214"/>
      <c r="J212" s="42"/>
      <c r="K212" s="42"/>
      <c r="L212" s="46"/>
      <c r="M212" s="215"/>
      <c r="N212" s="216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129</v>
      </c>
      <c r="AU212" s="19" t="s">
        <v>127</v>
      </c>
    </row>
    <row r="213" s="12" customFormat="1" ht="22.8" customHeight="1">
      <c r="A213" s="12"/>
      <c r="B213" s="183"/>
      <c r="C213" s="184"/>
      <c r="D213" s="185" t="s">
        <v>70</v>
      </c>
      <c r="E213" s="197" t="s">
        <v>362</v>
      </c>
      <c r="F213" s="197" t="s">
        <v>363</v>
      </c>
      <c r="G213" s="184"/>
      <c r="H213" s="184"/>
      <c r="I213" s="187"/>
      <c r="J213" s="198">
        <f>BK213</f>
        <v>0</v>
      </c>
      <c r="K213" s="184"/>
      <c r="L213" s="189"/>
      <c r="M213" s="190"/>
      <c r="N213" s="191"/>
      <c r="O213" s="191"/>
      <c r="P213" s="192">
        <f>SUM(P214:P250)</f>
        <v>0</v>
      </c>
      <c r="Q213" s="191"/>
      <c r="R213" s="192">
        <f>SUM(R214:R250)</f>
        <v>0.083809999999999996</v>
      </c>
      <c r="S213" s="191"/>
      <c r="T213" s="193">
        <f>SUM(T214:T250)</f>
        <v>0.089840000000000003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4" t="s">
        <v>127</v>
      </c>
      <c r="AT213" s="195" t="s">
        <v>70</v>
      </c>
      <c r="AU213" s="195" t="s">
        <v>76</v>
      </c>
      <c r="AY213" s="194" t="s">
        <v>118</v>
      </c>
      <c r="BK213" s="196">
        <f>SUM(BK214:BK250)</f>
        <v>0</v>
      </c>
    </row>
    <row r="214" s="2" customFormat="1" ht="16.5" customHeight="1">
      <c r="A214" s="40"/>
      <c r="B214" s="41"/>
      <c r="C214" s="199" t="s">
        <v>364</v>
      </c>
      <c r="D214" s="199" t="s">
        <v>121</v>
      </c>
      <c r="E214" s="200" t="s">
        <v>365</v>
      </c>
      <c r="F214" s="201" t="s">
        <v>366</v>
      </c>
      <c r="G214" s="202" t="s">
        <v>367</v>
      </c>
      <c r="H214" s="203">
        <v>1</v>
      </c>
      <c r="I214" s="204"/>
      <c r="J214" s="205">
        <f>ROUND(I214*H214,2)</f>
        <v>0</v>
      </c>
      <c r="K214" s="201" t="s">
        <v>125</v>
      </c>
      <c r="L214" s="46"/>
      <c r="M214" s="206" t="s">
        <v>19</v>
      </c>
      <c r="N214" s="207" t="s">
        <v>43</v>
      </c>
      <c r="O214" s="86"/>
      <c r="P214" s="208">
        <f>O214*H214</f>
        <v>0</v>
      </c>
      <c r="Q214" s="208">
        <v>0</v>
      </c>
      <c r="R214" s="208">
        <f>Q214*H214</f>
        <v>0</v>
      </c>
      <c r="S214" s="208">
        <v>0.034200000000000001</v>
      </c>
      <c r="T214" s="209">
        <f>S214*H214</f>
        <v>0.034200000000000001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172</v>
      </c>
      <c r="AT214" s="210" t="s">
        <v>121</v>
      </c>
      <c r="AU214" s="210" t="s">
        <v>127</v>
      </c>
      <c r="AY214" s="19" t="s">
        <v>118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9" t="s">
        <v>127</v>
      </c>
      <c r="BK214" s="211">
        <f>ROUND(I214*H214,2)</f>
        <v>0</v>
      </c>
      <c r="BL214" s="19" t="s">
        <v>172</v>
      </c>
      <c r="BM214" s="210" t="s">
        <v>368</v>
      </c>
    </row>
    <row r="215" s="2" customFormat="1">
      <c r="A215" s="40"/>
      <c r="B215" s="41"/>
      <c r="C215" s="42"/>
      <c r="D215" s="212" t="s">
        <v>129</v>
      </c>
      <c r="E215" s="42"/>
      <c r="F215" s="213" t="s">
        <v>369</v>
      </c>
      <c r="G215" s="42"/>
      <c r="H215" s="42"/>
      <c r="I215" s="214"/>
      <c r="J215" s="42"/>
      <c r="K215" s="42"/>
      <c r="L215" s="46"/>
      <c r="M215" s="215"/>
      <c r="N215" s="21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129</v>
      </c>
      <c r="AU215" s="19" t="s">
        <v>127</v>
      </c>
    </row>
    <row r="216" s="2" customFormat="1" ht="16.5" customHeight="1">
      <c r="A216" s="40"/>
      <c r="B216" s="41"/>
      <c r="C216" s="199" t="s">
        <v>370</v>
      </c>
      <c r="D216" s="199" t="s">
        <v>121</v>
      </c>
      <c r="E216" s="200" t="s">
        <v>371</v>
      </c>
      <c r="F216" s="201" t="s">
        <v>372</v>
      </c>
      <c r="G216" s="202" t="s">
        <v>203</v>
      </c>
      <c r="H216" s="203">
        <v>1</v>
      </c>
      <c r="I216" s="204"/>
      <c r="J216" s="205">
        <f>ROUND(I216*H216,2)</f>
        <v>0</v>
      </c>
      <c r="K216" s="201" t="s">
        <v>125</v>
      </c>
      <c r="L216" s="46"/>
      <c r="M216" s="206" t="s">
        <v>19</v>
      </c>
      <c r="N216" s="207" t="s">
        <v>43</v>
      </c>
      <c r="O216" s="86"/>
      <c r="P216" s="208">
        <f>O216*H216</f>
        <v>0</v>
      </c>
      <c r="Q216" s="208">
        <v>0.00055000000000000003</v>
      </c>
      <c r="R216" s="208">
        <f>Q216*H216</f>
        <v>0.00055000000000000003</v>
      </c>
      <c r="S216" s="208">
        <v>0</v>
      </c>
      <c r="T216" s="20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172</v>
      </c>
      <c r="AT216" s="210" t="s">
        <v>121</v>
      </c>
      <c r="AU216" s="210" t="s">
        <v>127</v>
      </c>
      <c r="AY216" s="19" t="s">
        <v>118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127</v>
      </c>
      <c r="BK216" s="211">
        <f>ROUND(I216*H216,2)</f>
        <v>0</v>
      </c>
      <c r="BL216" s="19" t="s">
        <v>172</v>
      </c>
      <c r="BM216" s="210" t="s">
        <v>373</v>
      </c>
    </row>
    <row r="217" s="2" customFormat="1">
      <c r="A217" s="40"/>
      <c r="B217" s="41"/>
      <c r="C217" s="42"/>
      <c r="D217" s="212" t="s">
        <v>129</v>
      </c>
      <c r="E217" s="42"/>
      <c r="F217" s="213" t="s">
        <v>374</v>
      </c>
      <c r="G217" s="42"/>
      <c r="H217" s="42"/>
      <c r="I217" s="214"/>
      <c r="J217" s="42"/>
      <c r="K217" s="42"/>
      <c r="L217" s="46"/>
      <c r="M217" s="215"/>
      <c r="N217" s="21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129</v>
      </c>
      <c r="AU217" s="19" t="s">
        <v>127</v>
      </c>
    </row>
    <row r="218" s="2" customFormat="1" ht="37.8" customHeight="1">
      <c r="A218" s="40"/>
      <c r="B218" s="41"/>
      <c r="C218" s="240" t="s">
        <v>375</v>
      </c>
      <c r="D218" s="240" t="s">
        <v>208</v>
      </c>
      <c r="E218" s="241" t="s">
        <v>376</v>
      </c>
      <c r="F218" s="242" t="s">
        <v>377</v>
      </c>
      <c r="G218" s="243" t="s">
        <v>203</v>
      </c>
      <c r="H218" s="244">
        <v>1</v>
      </c>
      <c r="I218" s="245"/>
      <c r="J218" s="246">
        <f>ROUND(I218*H218,2)</f>
        <v>0</v>
      </c>
      <c r="K218" s="242" t="s">
        <v>19</v>
      </c>
      <c r="L218" s="247"/>
      <c r="M218" s="248" t="s">
        <v>19</v>
      </c>
      <c r="N218" s="249" t="s">
        <v>43</v>
      </c>
      <c r="O218" s="86"/>
      <c r="P218" s="208">
        <f>O218*H218</f>
        <v>0</v>
      </c>
      <c r="Q218" s="208">
        <v>0.0327</v>
      </c>
      <c r="R218" s="208">
        <f>Q218*H218</f>
        <v>0.0327</v>
      </c>
      <c r="S218" s="208">
        <v>0</v>
      </c>
      <c r="T218" s="2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315</v>
      </c>
      <c r="AT218" s="210" t="s">
        <v>208</v>
      </c>
      <c r="AU218" s="210" t="s">
        <v>127</v>
      </c>
      <c r="AY218" s="19" t="s">
        <v>118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127</v>
      </c>
      <c r="BK218" s="211">
        <f>ROUND(I218*H218,2)</f>
        <v>0</v>
      </c>
      <c r="BL218" s="19" t="s">
        <v>172</v>
      </c>
      <c r="BM218" s="210" t="s">
        <v>378</v>
      </c>
    </row>
    <row r="219" s="2" customFormat="1" ht="16.5" customHeight="1">
      <c r="A219" s="40"/>
      <c r="B219" s="41"/>
      <c r="C219" s="199" t="s">
        <v>379</v>
      </c>
      <c r="D219" s="199" t="s">
        <v>121</v>
      </c>
      <c r="E219" s="200" t="s">
        <v>380</v>
      </c>
      <c r="F219" s="201" t="s">
        <v>381</v>
      </c>
      <c r="G219" s="202" t="s">
        <v>367</v>
      </c>
      <c r="H219" s="203">
        <v>1</v>
      </c>
      <c r="I219" s="204"/>
      <c r="J219" s="205">
        <f>ROUND(I219*H219,2)</f>
        <v>0</v>
      </c>
      <c r="K219" s="201" t="s">
        <v>125</v>
      </c>
      <c r="L219" s="46"/>
      <c r="M219" s="206" t="s">
        <v>19</v>
      </c>
      <c r="N219" s="207" t="s">
        <v>43</v>
      </c>
      <c r="O219" s="86"/>
      <c r="P219" s="208">
        <f>O219*H219</f>
        <v>0</v>
      </c>
      <c r="Q219" s="208">
        <v>0</v>
      </c>
      <c r="R219" s="208">
        <f>Q219*H219</f>
        <v>0</v>
      </c>
      <c r="S219" s="208">
        <v>0.019460000000000002</v>
      </c>
      <c r="T219" s="209">
        <f>S219*H219</f>
        <v>0.019460000000000002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172</v>
      </c>
      <c r="AT219" s="210" t="s">
        <v>121</v>
      </c>
      <c r="AU219" s="210" t="s">
        <v>127</v>
      </c>
      <c r="AY219" s="19" t="s">
        <v>118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9" t="s">
        <v>127</v>
      </c>
      <c r="BK219" s="211">
        <f>ROUND(I219*H219,2)</f>
        <v>0</v>
      </c>
      <c r="BL219" s="19" t="s">
        <v>172</v>
      </c>
      <c r="BM219" s="210" t="s">
        <v>382</v>
      </c>
    </row>
    <row r="220" s="2" customFormat="1">
      <c r="A220" s="40"/>
      <c r="B220" s="41"/>
      <c r="C220" s="42"/>
      <c r="D220" s="212" t="s">
        <v>129</v>
      </c>
      <c r="E220" s="42"/>
      <c r="F220" s="213" t="s">
        <v>383</v>
      </c>
      <c r="G220" s="42"/>
      <c r="H220" s="42"/>
      <c r="I220" s="214"/>
      <c r="J220" s="42"/>
      <c r="K220" s="42"/>
      <c r="L220" s="46"/>
      <c r="M220" s="215"/>
      <c r="N220" s="21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129</v>
      </c>
      <c r="AU220" s="19" t="s">
        <v>127</v>
      </c>
    </row>
    <row r="221" s="2" customFormat="1" ht="16.5" customHeight="1">
      <c r="A221" s="40"/>
      <c r="B221" s="41"/>
      <c r="C221" s="199" t="s">
        <v>384</v>
      </c>
      <c r="D221" s="199" t="s">
        <v>121</v>
      </c>
      <c r="E221" s="200" t="s">
        <v>385</v>
      </c>
      <c r="F221" s="201" t="s">
        <v>386</v>
      </c>
      <c r="G221" s="202" t="s">
        <v>367</v>
      </c>
      <c r="H221" s="203">
        <v>1</v>
      </c>
      <c r="I221" s="204"/>
      <c r="J221" s="205">
        <f>ROUND(I221*H221,2)</f>
        <v>0</v>
      </c>
      <c r="K221" s="201" t="s">
        <v>125</v>
      </c>
      <c r="L221" s="46"/>
      <c r="M221" s="206" t="s">
        <v>19</v>
      </c>
      <c r="N221" s="207" t="s">
        <v>43</v>
      </c>
      <c r="O221" s="86"/>
      <c r="P221" s="208">
        <f>O221*H221</f>
        <v>0</v>
      </c>
      <c r="Q221" s="208">
        <v>0.00173</v>
      </c>
      <c r="R221" s="208">
        <f>Q221*H221</f>
        <v>0.00173</v>
      </c>
      <c r="S221" s="208">
        <v>0</v>
      </c>
      <c r="T221" s="20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172</v>
      </c>
      <c r="AT221" s="210" t="s">
        <v>121</v>
      </c>
      <c r="AU221" s="210" t="s">
        <v>127</v>
      </c>
      <c r="AY221" s="19" t="s">
        <v>118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127</v>
      </c>
      <c r="BK221" s="211">
        <f>ROUND(I221*H221,2)</f>
        <v>0</v>
      </c>
      <c r="BL221" s="19" t="s">
        <v>172</v>
      </c>
      <c r="BM221" s="210" t="s">
        <v>387</v>
      </c>
    </row>
    <row r="222" s="2" customFormat="1">
      <c r="A222" s="40"/>
      <c r="B222" s="41"/>
      <c r="C222" s="42"/>
      <c r="D222" s="212" t="s">
        <v>129</v>
      </c>
      <c r="E222" s="42"/>
      <c r="F222" s="213" t="s">
        <v>388</v>
      </c>
      <c r="G222" s="42"/>
      <c r="H222" s="42"/>
      <c r="I222" s="214"/>
      <c r="J222" s="42"/>
      <c r="K222" s="42"/>
      <c r="L222" s="46"/>
      <c r="M222" s="215"/>
      <c r="N222" s="216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129</v>
      </c>
      <c r="AU222" s="19" t="s">
        <v>127</v>
      </c>
    </row>
    <row r="223" s="2" customFormat="1" ht="16.5" customHeight="1">
      <c r="A223" s="40"/>
      <c r="B223" s="41"/>
      <c r="C223" s="240" t="s">
        <v>389</v>
      </c>
      <c r="D223" s="240" t="s">
        <v>208</v>
      </c>
      <c r="E223" s="241" t="s">
        <v>390</v>
      </c>
      <c r="F223" s="242" t="s">
        <v>391</v>
      </c>
      <c r="G223" s="243" t="s">
        <v>203</v>
      </c>
      <c r="H223" s="244">
        <v>1</v>
      </c>
      <c r="I223" s="245"/>
      <c r="J223" s="246">
        <f>ROUND(I223*H223,2)</f>
        <v>0</v>
      </c>
      <c r="K223" s="242" t="s">
        <v>125</v>
      </c>
      <c r="L223" s="247"/>
      <c r="M223" s="248" t="s">
        <v>19</v>
      </c>
      <c r="N223" s="249" t="s">
        <v>43</v>
      </c>
      <c r="O223" s="86"/>
      <c r="P223" s="208">
        <f>O223*H223</f>
        <v>0</v>
      </c>
      <c r="Q223" s="208">
        <v>0.0135</v>
      </c>
      <c r="R223" s="208">
        <f>Q223*H223</f>
        <v>0.0135</v>
      </c>
      <c r="S223" s="208">
        <v>0</v>
      </c>
      <c r="T223" s="20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0" t="s">
        <v>315</v>
      </c>
      <c r="AT223" s="210" t="s">
        <v>208</v>
      </c>
      <c r="AU223" s="210" t="s">
        <v>127</v>
      </c>
      <c r="AY223" s="19" t="s">
        <v>118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9" t="s">
        <v>127</v>
      </c>
      <c r="BK223" s="211">
        <f>ROUND(I223*H223,2)</f>
        <v>0</v>
      </c>
      <c r="BL223" s="19" t="s">
        <v>172</v>
      </c>
      <c r="BM223" s="210" t="s">
        <v>392</v>
      </c>
    </row>
    <row r="224" s="2" customFormat="1" ht="16.5" customHeight="1">
      <c r="A224" s="40"/>
      <c r="B224" s="41"/>
      <c r="C224" s="199" t="s">
        <v>393</v>
      </c>
      <c r="D224" s="199" t="s">
        <v>121</v>
      </c>
      <c r="E224" s="200" t="s">
        <v>394</v>
      </c>
      <c r="F224" s="201" t="s">
        <v>395</v>
      </c>
      <c r="G224" s="202" t="s">
        <v>367</v>
      </c>
      <c r="H224" s="203">
        <v>1</v>
      </c>
      <c r="I224" s="204"/>
      <c r="J224" s="205">
        <f>ROUND(I224*H224,2)</f>
        <v>0</v>
      </c>
      <c r="K224" s="201" t="s">
        <v>125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</v>
      </c>
      <c r="R224" s="208">
        <f>Q224*H224</f>
        <v>0</v>
      </c>
      <c r="S224" s="208">
        <v>0.032899999999999999</v>
      </c>
      <c r="T224" s="209">
        <f>S224*H224</f>
        <v>0.032899999999999999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172</v>
      </c>
      <c r="AT224" s="210" t="s">
        <v>121</v>
      </c>
      <c r="AU224" s="210" t="s">
        <v>127</v>
      </c>
      <c r="AY224" s="19" t="s">
        <v>118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127</v>
      </c>
      <c r="BK224" s="211">
        <f>ROUND(I224*H224,2)</f>
        <v>0</v>
      </c>
      <c r="BL224" s="19" t="s">
        <v>172</v>
      </c>
      <c r="BM224" s="210" t="s">
        <v>396</v>
      </c>
    </row>
    <row r="225" s="2" customFormat="1">
      <c r="A225" s="40"/>
      <c r="B225" s="41"/>
      <c r="C225" s="42"/>
      <c r="D225" s="212" t="s">
        <v>129</v>
      </c>
      <c r="E225" s="42"/>
      <c r="F225" s="213" t="s">
        <v>397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129</v>
      </c>
      <c r="AU225" s="19" t="s">
        <v>127</v>
      </c>
    </row>
    <row r="226" s="2" customFormat="1" ht="24.15" customHeight="1">
      <c r="A226" s="40"/>
      <c r="B226" s="41"/>
      <c r="C226" s="199" t="s">
        <v>398</v>
      </c>
      <c r="D226" s="199" t="s">
        <v>121</v>
      </c>
      <c r="E226" s="200" t="s">
        <v>399</v>
      </c>
      <c r="F226" s="201" t="s">
        <v>400</v>
      </c>
      <c r="G226" s="202" t="s">
        <v>367</v>
      </c>
      <c r="H226" s="203">
        <v>1</v>
      </c>
      <c r="I226" s="204"/>
      <c r="J226" s="205">
        <f>ROUND(I226*H226,2)</f>
        <v>0</v>
      </c>
      <c r="K226" s="201" t="s">
        <v>125</v>
      </c>
      <c r="L226" s="46"/>
      <c r="M226" s="206" t="s">
        <v>19</v>
      </c>
      <c r="N226" s="207" t="s">
        <v>43</v>
      </c>
      <c r="O226" s="86"/>
      <c r="P226" s="208">
        <f>O226*H226</f>
        <v>0</v>
      </c>
      <c r="Q226" s="208">
        <v>0.026429999999999999</v>
      </c>
      <c r="R226" s="208">
        <f>Q226*H226</f>
        <v>0.026429999999999999</v>
      </c>
      <c r="S226" s="208">
        <v>0</v>
      </c>
      <c r="T226" s="20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0" t="s">
        <v>172</v>
      </c>
      <c r="AT226" s="210" t="s">
        <v>121</v>
      </c>
      <c r="AU226" s="210" t="s">
        <v>127</v>
      </c>
      <c r="AY226" s="19" t="s">
        <v>118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127</v>
      </c>
      <c r="BK226" s="211">
        <f>ROUND(I226*H226,2)</f>
        <v>0</v>
      </c>
      <c r="BL226" s="19" t="s">
        <v>172</v>
      </c>
      <c r="BM226" s="210" t="s">
        <v>401</v>
      </c>
    </row>
    <row r="227" s="2" customFormat="1">
      <c r="A227" s="40"/>
      <c r="B227" s="41"/>
      <c r="C227" s="42"/>
      <c r="D227" s="212" t="s">
        <v>129</v>
      </c>
      <c r="E227" s="42"/>
      <c r="F227" s="213" t="s">
        <v>402</v>
      </c>
      <c r="G227" s="42"/>
      <c r="H227" s="42"/>
      <c r="I227" s="214"/>
      <c r="J227" s="42"/>
      <c r="K227" s="42"/>
      <c r="L227" s="46"/>
      <c r="M227" s="215"/>
      <c r="N227" s="21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129</v>
      </c>
      <c r="AU227" s="19" t="s">
        <v>127</v>
      </c>
    </row>
    <row r="228" s="2" customFormat="1" ht="16.5" customHeight="1">
      <c r="A228" s="40"/>
      <c r="B228" s="41"/>
      <c r="C228" s="199" t="s">
        <v>403</v>
      </c>
      <c r="D228" s="199" t="s">
        <v>121</v>
      </c>
      <c r="E228" s="200" t="s">
        <v>404</v>
      </c>
      <c r="F228" s="201" t="s">
        <v>405</v>
      </c>
      <c r="G228" s="202" t="s">
        <v>203</v>
      </c>
      <c r="H228" s="203">
        <v>2</v>
      </c>
      <c r="I228" s="204"/>
      <c r="J228" s="205">
        <f>ROUND(I228*H228,2)</f>
        <v>0</v>
      </c>
      <c r="K228" s="201" t="s">
        <v>125</v>
      </c>
      <c r="L228" s="46"/>
      <c r="M228" s="206" t="s">
        <v>19</v>
      </c>
      <c r="N228" s="207" t="s">
        <v>43</v>
      </c>
      <c r="O228" s="86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0" t="s">
        <v>172</v>
      </c>
      <c r="AT228" s="210" t="s">
        <v>121</v>
      </c>
      <c r="AU228" s="210" t="s">
        <v>127</v>
      </c>
      <c r="AY228" s="19" t="s">
        <v>118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127</v>
      </c>
      <c r="BK228" s="211">
        <f>ROUND(I228*H228,2)</f>
        <v>0</v>
      </c>
      <c r="BL228" s="19" t="s">
        <v>172</v>
      </c>
      <c r="BM228" s="210" t="s">
        <v>406</v>
      </c>
    </row>
    <row r="229" s="2" customFormat="1">
      <c r="A229" s="40"/>
      <c r="B229" s="41"/>
      <c r="C229" s="42"/>
      <c r="D229" s="212" t="s">
        <v>129</v>
      </c>
      <c r="E229" s="42"/>
      <c r="F229" s="213" t="s">
        <v>407</v>
      </c>
      <c r="G229" s="42"/>
      <c r="H229" s="42"/>
      <c r="I229" s="214"/>
      <c r="J229" s="42"/>
      <c r="K229" s="42"/>
      <c r="L229" s="46"/>
      <c r="M229" s="215"/>
      <c r="N229" s="216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129</v>
      </c>
      <c r="AU229" s="19" t="s">
        <v>127</v>
      </c>
    </row>
    <row r="230" s="13" customFormat="1">
      <c r="A230" s="13"/>
      <c r="B230" s="217"/>
      <c r="C230" s="218"/>
      <c r="D230" s="219" t="s">
        <v>131</v>
      </c>
      <c r="E230" s="220" t="s">
        <v>19</v>
      </c>
      <c r="F230" s="221" t="s">
        <v>408</v>
      </c>
      <c r="G230" s="218"/>
      <c r="H230" s="222">
        <v>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131</v>
      </c>
      <c r="AU230" s="228" t="s">
        <v>127</v>
      </c>
      <c r="AV230" s="13" t="s">
        <v>127</v>
      </c>
      <c r="AW230" s="13" t="s">
        <v>33</v>
      </c>
      <c r="AX230" s="13" t="s">
        <v>76</v>
      </c>
      <c r="AY230" s="228" t="s">
        <v>118</v>
      </c>
    </row>
    <row r="231" s="2" customFormat="1" ht="16.5" customHeight="1">
      <c r="A231" s="40"/>
      <c r="B231" s="41"/>
      <c r="C231" s="240" t="s">
        <v>409</v>
      </c>
      <c r="D231" s="240" t="s">
        <v>208</v>
      </c>
      <c r="E231" s="241" t="s">
        <v>410</v>
      </c>
      <c r="F231" s="242" t="s">
        <v>411</v>
      </c>
      <c r="G231" s="243" t="s">
        <v>203</v>
      </c>
      <c r="H231" s="244">
        <v>2</v>
      </c>
      <c r="I231" s="245"/>
      <c r="J231" s="246">
        <f>ROUND(I231*H231,2)</f>
        <v>0</v>
      </c>
      <c r="K231" s="242" t="s">
        <v>125</v>
      </c>
      <c r="L231" s="247"/>
      <c r="M231" s="248" t="s">
        <v>19</v>
      </c>
      <c r="N231" s="249" t="s">
        <v>43</v>
      </c>
      <c r="O231" s="86"/>
      <c r="P231" s="208">
        <f>O231*H231</f>
        <v>0</v>
      </c>
      <c r="Q231" s="208">
        <v>0.00069999999999999999</v>
      </c>
      <c r="R231" s="208">
        <f>Q231*H231</f>
        <v>0.0014</v>
      </c>
      <c r="S231" s="208">
        <v>0</v>
      </c>
      <c r="T231" s="20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315</v>
      </c>
      <c r="AT231" s="210" t="s">
        <v>208</v>
      </c>
      <c r="AU231" s="210" t="s">
        <v>127</v>
      </c>
      <c r="AY231" s="19" t="s">
        <v>118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9" t="s">
        <v>127</v>
      </c>
      <c r="BK231" s="211">
        <f>ROUND(I231*H231,2)</f>
        <v>0</v>
      </c>
      <c r="BL231" s="19" t="s">
        <v>172</v>
      </c>
      <c r="BM231" s="210" t="s">
        <v>412</v>
      </c>
    </row>
    <row r="232" s="2" customFormat="1" ht="16.5" customHeight="1">
      <c r="A232" s="40"/>
      <c r="B232" s="41"/>
      <c r="C232" s="199" t="s">
        <v>413</v>
      </c>
      <c r="D232" s="199" t="s">
        <v>121</v>
      </c>
      <c r="E232" s="200" t="s">
        <v>414</v>
      </c>
      <c r="F232" s="201" t="s">
        <v>415</v>
      </c>
      <c r="G232" s="202" t="s">
        <v>367</v>
      </c>
      <c r="H232" s="203">
        <v>5</v>
      </c>
      <c r="I232" s="204"/>
      <c r="J232" s="205">
        <f>ROUND(I232*H232,2)</f>
        <v>0</v>
      </c>
      <c r="K232" s="201" t="s">
        <v>125</v>
      </c>
      <c r="L232" s="46"/>
      <c r="M232" s="206" t="s">
        <v>19</v>
      </c>
      <c r="N232" s="207" t="s">
        <v>43</v>
      </c>
      <c r="O232" s="86"/>
      <c r="P232" s="208">
        <f>O232*H232</f>
        <v>0</v>
      </c>
      <c r="Q232" s="208">
        <v>0.00024000000000000001</v>
      </c>
      <c r="R232" s="208">
        <f>Q232*H232</f>
        <v>0.0012000000000000001</v>
      </c>
      <c r="S232" s="208">
        <v>0</v>
      </c>
      <c r="T232" s="20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0" t="s">
        <v>172</v>
      </c>
      <c r="AT232" s="210" t="s">
        <v>121</v>
      </c>
      <c r="AU232" s="210" t="s">
        <v>127</v>
      </c>
      <c r="AY232" s="19" t="s">
        <v>118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9" t="s">
        <v>127</v>
      </c>
      <c r="BK232" s="211">
        <f>ROUND(I232*H232,2)</f>
        <v>0</v>
      </c>
      <c r="BL232" s="19" t="s">
        <v>172</v>
      </c>
      <c r="BM232" s="210" t="s">
        <v>416</v>
      </c>
    </row>
    <row r="233" s="2" customFormat="1">
      <c r="A233" s="40"/>
      <c r="B233" s="41"/>
      <c r="C233" s="42"/>
      <c r="D233" s="212" t="s">
        <v>129</v>
      </c>
      <c r="E233" s="42"/>
      <c r="F233" s="213" t="s">
        <v>417</v>
      </c>
      <c r="G233" s="42"/>
      <c r="H233" s="42"/>
      <c r="I233" s="214"/>
      <c r="J233" s="42"/>
      <c r="K233" s="42"/>
      <c r="L233" s="46"/>
      <c r="M233" s="215"/>
      <c r="N233" s="216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129</v>
      </c>
      <c r="AU233" s="19" t="s">
        <v>127</v>
      </c>
    </row>
    <row r="234" s="2" customFormat="1" ht="16.5" customHeight="1">
      <c r="A234" s="40"/>
      <c r="B234" s="41"/>
      <c r="C234" s="199" t="s">
        <v>418</v>
      </c>
      <c r="D234" s="199" t="s">
        <v>121</v>
      </c>
      <c r="E234" s="200" t="s">
        <v>419</v>
      </c>
      <c r="F234" s="201" t="s">
        <v>420</v>
      </c>
      <c r="G234" s="202" t="s">
        <v>203</v>
      </c>
      <c r="H234" s="203">
        <v>1</v>
      </c>
      <c r="I234" s="204"/>
      <c r="J234" s="205">
        <f>ROUND(I234*H234,2)</f>
        <v>0</v>
      </c>
      <c r="K234" s="201" t="s">
        <v>125</v>
      </c>
      <c r="L234" s="46"/>
      <c r="M234" s="206" t="s">
        <v>19</v>
      </c>
      <c r="N234" s="207" t="s">
        <v>43</v>
      </c>
      <c r="O234" s="86"/>
      <c r="P234" s="208">
        <f>O234*H234</f>
        <v>0</v>
      </c>
      <c r="Q234" s="208">
        <v>0.00109</v>
      </c>
      <c r="R234" s="208">
        <f>Q234*H234</f>
        <v>0.00109</v>
      </c>
      <c r="S234" s="208">
        <v>0</v>
      </c>
      <c r="T234" s="20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172</v>
      </c>
      <c r="AT234" s="210" t="s">
        <v>121</v>
      </c>
      <c r="AU234" s="210" t="s">
        <v>127</v>
      </c>
      <c r="AY234" s="19" t="s">
        <v>118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9" t="s">
        <v>127</v>
      </c>
      <c r="BK234" s="211">
        <f>ROUND(I234*H234,2)</f>
        <v>0</v>
      </c>
      <c r="BL234" s="19" t="s">
        <v>172</v>
      </c>
      <c r="BM234" s="210" t="s">
        <v>421</v>
      </c>
    </row>
    <row r="235" s="2" customFormat="1">
      <c r="A235" s="40"/>
      <c r="B235" s="41"/>
      <c r="C235" s="42"/>
      <c r="D235" s="212" t="s">
        <v>129</v>
      </c>
      <c r="E235" s="42"/>
      <c r="F235" s="213" t="s">
        <v>422</v>
      </c>
      <c r="G235" s="42"/>
      <c r="H235" s="42"/>
      <c r="I235" s="214"/>
      <c r="J235" s="42"/>
      <c r="K235" s="42"/>
      <c r="L235" s="46"/>
      <c r="M235" s="215"/>
      <c r="N235" s="216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129</v>
      </c>
      <c r="AU235" s="19" t="s">
        <v>127</v>
      </c>
    </row>
    <row r="236" s="2" customFormat="1" ht="16.5" customHeight="1">
      <c r="A236" s="40"/>
      <c r="B236" s="41"/>
      <c r="C236" s="199" t="s">
        <v>423</v>
      </c>
      <c r="D236" s="199" t="s">
        <v>121</v>
      </c>
      <c r="E236" s="200" t="s">
        <v>424</v>
      </c>
      <c r="F236" s="201" t="s">
        <v>425</v>
      </c>
      <c r="G236" s="202" t="s">
        <v>367</v>
      </c>
      <c r="H236" s="203">
        <v>1</v>
      </c>
      <c r="I236" s="204"/>
      <c r="J236" s="205">
        <f>ROUND(I236*H236,2)</f>
        <v>0</v>
      </c>
      <c r="K236" s="201" t="s">
        <v>125</v>
      </c>
      <c r="L236" s="46"/>
      <c r="M236" s="206" t="s">
        <v>19</v>
      </c>
      <c r="N236" s="207" t="s">
        <v>43</v>
      </c>
      <c r="O236" s="86"/>
      <c r="P236" s="208">
        <f>O236*H236</f>
        <v>0</v>
      </c>
      <c r="Q236" s="208">
        <v>0</v>
      </c>
      <c r="R236" s="208">
        <f>Q236*H236</f>
        <v>0</v>
      </c>
      <c r="S236" s="208">
        <v>0.00156</v>
      </c>
      <c r="T236" s="209">
        <f>S236*H236</f>
        <v>0.00156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172</v>
      </c>
      <c r="AT236" s="210" t="s">
        <v>121</v>
      </c>
      <c r="AU236" s="210" t="s">
        <v>127</v>
      </c>
      <c r="AY236" s="19" t="s">
        <v>118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127</v>
      </c>
      <c r="BK236" s="211">
        <f>ROUND(I236*H236,2)</f>
        <v>0</v>
      </c>
      <c r="BL236" s="19" t="s">
        <v>172</v>
      </c>
      <c r="BM236" s="210" t="s">
        <v>426</v>
      </c>
    </row>
    <row r="237" s="2" customFormat="1">
      <c r="A237" s="40"/>
      <c r="B237" s="41"/>
      <c r="C237" s="42"/>
      <c r="D237" s="212" t="s">
        <v>129</v>
      </c>
      <c r="E237" s="42"/>
      <c r="F237" s="213" t="s">
        <v>427</v>
      </c>
      <c r="G237" s="42"/>
      <c r="H237" s="42"/>
      <c r="I237" s="214"/>
      <c r="J237" s="42"/>
      <c r="K237" s="42"/>
      <c r="L237" s="46"/>
      <c r="M237" s="215"/>
      <c r="N237" s="21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129</v>
      </c>
      <c r="AU237" s="19" t="s">
        <v>127</v>
      </c>
    </row>
    <row r="238" s="2" customFormat="1" ht="16.5" customHeight="1">
      <c r="A238" s="40"/>
      <c r="B238" s="41"/>
      <c r="C238" s="199" t="s">
        <v>428</v>
      </c>
      <c r="D238" s="199" t="s">
        <v>121</v>
      </c>
      <c r="E238" s="200" t="s">
        <v>429</v>
      </c>
      <c r="F238" s="201" t="s">
        <v>430</v>
      </c>
      <c r="G238" s="202" t="s">
        <v>367</v>
      </c>
      <c r="H238" s="203">
        <v>2</v>
      </c>
      <c r="I238" s="204"/>
      <c r="J238" s="205">
        <f>ROUND(I238*H238,2)</f>
        <v>0</v>
      </c>
      <c r="K238" s="201" t="s">
        <v>125</v>
      </c>
      <c r="L238" s="46"/>
      <c r="M238" s="206" t="s">
        <v>19</v>
      </c>
      <c r="N238" s="207" t="s">
        <v>43</v>
      </c>
      <c r="O238" s="86"/>
      <c r="P238" s="208">
        <f>O238*H238</f>
        <v>0</v>
      </c>
      <c r="Q238" s="208">
        <v>0</v>
      </c>
      <c r="R238" s="208">
        <f>Q238*H238</f>
        <v>0</v>
      </c>
      <c r="S238" s="208">
        <v>0.00085999999999999998</v>
      </c>
      <c r="T238" s="209">
        <f>S238*H238</f>
        <v>0.00172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0" t="s">
        <v>172</v>
      </c>
      <c r="AT238" s="210" t="s">
        <v>121</v>
      </c>
      <c r="AU238" s="210" t="s">
        <v>127</v>
      </c>
      <c r="AY238" s="19" t="s">
        <v>118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9" t="s">
        <v>127</v>
      </c>
      <c r="BK238" s="211">
        <f>ROUND(I238*H238,2)</f>
        <v>0</v>
      </c>
      <c r="BL238" s="19" t="s">
        <v>172</v>
      </c>
      <c r="BM238" s="210" t="s">
        <v>431</v>
      </c>
    </row>
    <row r="239" s="2" customFormat="1">
      <c r="A239" s="40"/>
      <c r="B239" s="41"/>
      <c r="C239" s="42"/>
      <c r="D239" s="212" t="s">
        <v>129</v>
      </c>
      <c r="E239" s="42"/>
      <c r="F239" s="213" t="s">
        <v>432</v>
      </c>
      <c r="G239" s="42"/>
      <c r="H239" s="42"/>
      <c r="I239" s="214"/>
      <c r="J239" s="42"/>
      <c r="K239" s="42"/>
      <c r="L239" s="46"/>
      <c r="M239" s="215"/>
      <c r="N239" s="216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129</v>
      </c>
      <c r="AU239" s="19" t="s">
        <v>127</v>
      </c>
    </row>
    <row r="240" s="2" customFormat="1" ht="16.5" customHeight="1">
      <c r="A240" s="40"/>
      <c r="B240" s="41"/>
      <c r="C240" s="199" t="s">
        <v>433</v>
      </c>
      <c r="D240" s="199" t="s">
        <v>121</v>
      </c>
      <c r="E240" s="200" t="s">
        <v>434</v>
      </c>
      <c r="F240" s="201" t="s">
        <v>435</v>
      </c>
      <c r="G240" s="202" t="s">
        <v>203</v>
      </c>
      <c r="H240" s="203">
        <v>1</v>
      </c>
      <c r="I240" s="204"/>
      <c r="J240" s="205">
        <f>ROUND(I240*H240,2)</f>
        <v>0</v>
      </c>
      <c r="K240" s="201" t="s">
        <v>125</v>
      </c>
      <c r="L240" s="46"/>
      <c r="M240" s="206" t="s">
        <v>19</v>
      </c>
      <c r="N240" s="207" t="s">
        <v>43</v>
      </c>
      <c r="O240" s="86"/>
      <c r="P240" s="208">
        <f>O240*H240</f>
        <v>0</v>
      </c>
      <c r="Q240" s="208">
        <v>4.0000000000000003E-05</v>
      </c>
      <c r="R240" s="208">
        <f>Q240*H240</f>
        <v>4.0000000000000003E-05</v>
      </c>
      <c r="S240" s="208">
        <v>0</v>
      </c>
      <c r="T240" s="20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0" t="s">
        <v>172</v>
      </c>
      <c r="AT240" s="210" t="s">
        <v>121</v>
      </c>
      <c r="AU240" s="210" t="s">
        <v>127</v>
      </c>
      <c r="AY240" s="19" t="s">
        <v>118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9" t="s">
        <v>127</v>
      </c>
      <c r="BK240" s="211">
        <f>ROUND(I240*H240,2)</f>
        <v>0</v>
      </c>
      <c r="BL240" s="19" t="s">
        <v>172</v>
      </c>
      <c r="BM240" s="210" t="s">
        <v>436</v>
      </c>
    </row>
    <row r="241" s="2" customFormat="1">
      <c r="A241" s="40"/>
      <c r="B241" s="41"/>
      <c r="C241" s="42"/>
      <c r="D241" s="212" t="s">
        <v>129</v>
      </c>
      <c r="E241" s="42"/>
      <c r="F241" s="213" t="s">
        <v>437</v>
      </c>
      <c r="G241" s="42"/>
      <c r="H241" s="42"/>
      <c r="I241" s="214"/>
      <c r="J241" s="42"/>
      <c r="K241" s="42"/>
      <c r="L241" s="46"/>
      <c r="M241" s="215"/>
      <c r="N241" s="21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129</v>
      </c>
      <c r="AU241" s="19" t="s">
        <v>127</v>
      </c>
    </row>
    <row r="242" s="2" customFormat="1" ht="16.5" customHeight="1">
      <c r="A242" s="40"/>
      <c r="B242" s="41"/>
      <c r="C242" s="240" t="s">
        <v>438</v>
      </c>
      <c r="D242" s="240" t="s">
        <v>208</v>
      </c>
      <c r="E242" s="241" t="s">
        <v>439</v>
      </c>
      <c r="F242" s="242" t="s">
        <v>440</v>
      </c>
      <c r="G242" s="243" t="s">
        <v>203</v>
      </c>
      <c r="H242" s="244">
        <v>1</v>
      </c>
      <c r="I242" s="245"/>
      <c r="J242" s="246">
        <f>ROUND(I242*H242,2)</f>
        <v>0</v>
      </c>
      <c r="K242" s="242" t="s">
        <v>125</v>
      </c>
      <c r="L242" s="247"/>
      <c r="M242" s="248" t="s">
        <v>19</v>
      </c>
      <c r="N242" s="249" t="s">
        <v>43</v>
      </c>
      <c r="O242" s="86"/>
      <c r="P242" s="208">
        <f>O242*H242</f>
        <v>0</v>
      </c>
      <c r="Q242" s="208">
        <v>0.0015</v>
      </c>
      <c r="R242" s="208">
        <f>Q242*H242</f>
        <v>0.0015</v>
      </c>
      <c r="S242" s="208">
        <v>0</v>
      </c>
      <c r="T242" s="20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0" t="s">
        <v>315</v>
      </c>
      <c r="AT242" s="210" t="s">
        <v>208</v>
      </c>
      <c r="AU242" s="210" t="s">
        <v>127</v>
      </c>
      <c r="AY242" s="19" t="s">
        <v>118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9" t="s">
        <v>127</v>
      </c>
      <c r="BK242" s="211">
        <f>ROUND(I242*H242,2)</f>
        <v>0</v>
      </c>
      <c r="BL242" s="19" t="s">
        <v>172</v>
      </c>
      <c r="BM242" s="210" t="s">
        <v>441</v>
      </c>
    </row>
    <row r="243" s="2" customFormat="1" ht="16.5" customHeight="1">
      <c r="A243" s="40"/>
      <c r="B243" s="41"/>
      <c r="C243" s="199" t="s">
        <v>442</v>
      </c>
      <c r="D243" s="199" t="s">
        <v>121</v>
      </c>
      <c r="E243" s="200" t="s">
        <v>443</v>
      </c>
      <c r="F243" s="201" t="s">
        <v>444</v>
      </c>
      <c r="G243" s="202" t="s">
        <v>203</v>
      </c>
      <c r="H243" s="203">
        <v>1</v>
      </c>
      <c r="I243" s="204"/>
      <c r="J243" s="205">
        <f>ROUND(I243*H243,2)</f>
        <v>0</v>
      </c>
      <c r="K243" s="201" t="s">
        <v>125</v>
      </c>
      <c r="L243" s="46"/>
      <c r="M243" s="206" t="s">
        <v>19</v>
      </c>
      <c r="N243" s="207" t="s">
        <v>43</v>
      </c>
      <c r="O243" s="86"/>
      <c r="P243" s="208">
        <f>O243*H243</f>
        <v>0</v>
      </c>
      <c r="Q243" s="208">
        <v>0.00012</v>
      </c>
      <c r="R243" s="208">
        <f>Q243*H243</f>
        <v>0.00012</v>
      </c>
      <c r="S243" s="208">
        <v>0</v>
      </c>
      <c r="T243" s="20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0" t="s">
        <v>172</v>
      </c>
      <c r="AT243" s="210" t="s">
        <v>121</v>
      </c>
      <c r="AU243" s="210" t="s">
        <v>127</v>
      </c>
      <c r="AY243" s="19" t="s">
        <v>118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9" t="s">
        <v>127</v>
      </c>
      <c r="BK243" s="211">
        <f>ROUND(I243*H243,2)</f>
        <v>0</v>
      </c>
      <c r="BL243" s="19" t="s">
        <v>172</v>
      </c>
      <c r="BM243" s="210" t="s">
        <v>445</v>
      </c>
    </row>
    <row r="244" s="2" customFormat="1">
      <c r="A244" s="40"/>
      <c r="B244" s="41"/>
      <c r="C244" s="42"/>
      <c r="D244" s="212" t="s">
        <v>129</v>
      </c>
      <c r="E244" s="42"/>
      <c r="F244" s="213" t="s">
        <v>446</v>
      </c>
      <c r="G244" s="42"/>
      <c r="H244" s="42"/>
      <c r="I244" s="214"/>
      <c r="J244" s="42"/>
      <c r="K244" s="42"/>
      <c r="L244" s="46"/>
      <c r="M244" s="215"/>
      <c r="N244" s="216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129</v>
      </c>
      <c r="AU244" s="19" t="s">
        <v>127</v>
      </c>
    </row>
    <row r="245" s="2" customFormat="1" ht="16.5" customHeight="1">
      <c r="A245" s="40"/>
      <c r="B245" s="41"/>
      <c r="C245" s="240" t="s">
        <v>447</v>
      </c>
      <c r="D245" s="240" t="s">
        <v>208</v>
      </c>
      <c r="E245" s="241" t="s">
        <v>448</v>
      </c>
      <c r="F245" s="242" t="s">
        <v>449</v>
      </c>
      <c r="G245" s="243" t="s">
        <v>203</v>
      </c>
      <c r="H245" s="244">
        <v>1</v>
      </c>
      <c r="I245" s="245"/>
      <c r="J245" s="246">
        <f>ROUND(I245*H245,2)</f>
        <v>0</v>
      </c>
      <c r="K245" s="242" t="s">
        <v>125</v>
      </c>
      <c r="L245" s="247"/>
      <c r="M245" s="248" t="s">
        <v>19</v>
      </c>
      <c r="N245" s="249" t="s">
        <v>43</v>
      </c>
      <c r="O245" s="86"/>
      <c r="P245" s="208">
        <f>O245*H245</f>
        <v>0</v>
      </c>
      <c r="Q245" s="208">
        <v>0.0020999999999999999</v>
      </c>
      <c r="R245" s="208">
        <f>Q245*H245</f>
        <v>0.0020999999999999999</v>
      </c>
      <c r="S245" s="208">
        <v>0</v>
      </c>
      <c r="T245" s="20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0" t="s">
        <v>315</v>
      </c>
      <c r="AT245" s="210" t="s">
        <v>208</v>
      </c>
      <c r="AU245" s="210" t="s">
        <v>127</v>
      </c>
      <c r="AY245" s="19" t="s">
        <v>118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127</v>
      </c>
      <c r="BK245" s="211">
        <f>ROUND(I245*H245,2)</f>
        <v>0</v>
      </c>
      <c r="BL245" s="19" t="s">
        <v>172</v>
      </c>
      <c r="BM245" s="210" t="s">
        <v>450</v>
      </c>
    </row>
    <row r="246" s="2" customFormat="1" ht="16.5" customHeight="1">
      <c r="A246" s="40"/>
      <c r="B246" s="41"/>
      <c r="C246" s="240" t="s">
        <v>451</v>
      </c>
      <c r="D246" s="240" t="s">
        <v>208</v>
      </c>
      <c r="E246" s="241" t="s">
        <v>452</v>
      </c>
      <c r="F246" s="242" t="s">
        <v>453</v>
      </c>
      <c r="G246" s="243" t="s">
        <v>454</v>
      </c>
      <c r="H246" s="244">
        <v>1</v>
      </c>
      <c r="I246" s="245"/>
      <c r="J246" s="246">
        <f>ROUND(I246*H246,2)</f>
        <v>0</v>
      </c>
      <c r="K246" s="242" t="s">
        <v>125</v>
      </c>
      <c r="L246" s="247"/>
      <c r="M246" s="248" t="s">
        <v>19</v>
      </c>
      <c r="N246" s="249" t="s">
        <v>43</v>
      </c>
      <c r="O246" s="86"/>
      <c r="P246" s="208">
        <f>O246*H246</f>
        <v>0</v>
      </c>
      <c r="Q246" s="208">
        <v>0.00097999999999999997</v>
      </c>
      <c r="R246" s="208">
        <f>Q246*H246</f>
        <v>0.00097999999999999997</v>
      </c>
      <c r="S246" s="208">
        <v>0</v>
      </c>
      <c r="T246" s="20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0" t="s">
        <v>315</v>
      </c>
      <c r="AT246" s="210" t="s">
        <v>208</v>
      </c>
      <c r="AU246" s="210" t="s">
        <v>127</v>
      </c>
      <c r="AY246" s="19" t="s">
        <v>118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9" t="s">
        <v>127</v>
      </c>
      <c r="BK246" s="211">
        <f>ROUND(I246*H246,2)</f>
        <v>0</v>
      </c>
      <c r="BL246" s="19" t="s">
        <v>172</v>
      </c>
      <c r="BM246" s="210" t="s">
        <v>455</v>
      </c>
    </row>
    <row r="247" s="2" customFormat="1" ht="21.75" customHeight="1">
      <c r="A247" s="40"/>
      <c r="B247" s="41"/>
      <c r="C247" s="199" t="s">
        <v>456</v>
      </c>
      <c r="D247" s="199" t="s">
        <v>121</v>
      </c>
      <c r="E247" s="200" t="s">
        <v>457</v>
      </c>
      <c r="F247" s="201" t="s">
        <v>458</v>
      </c>
      <c r="G247" s="202" t="s">
        <v>203</v>
      </c>
      <c r="H247" s="203">
        <v>1</v>
      </c>
      <c r="I247" s="204"/>
      <c r="J247" s="205">
        <f>ROUND(I247*H247,2)</f>
        <v>0</v>
      </c>
      <c r="K247" s="201" t="s">
        <v>125</v>
      </c>
      <c r="L247" s="46"/>
      <c r="M247" s="206" t="s">
        <v>19</v>
      </c>
      <c r="N247" s="207" t="s">
        <v>43</v>
      </c>
      <c r="O247" s="86"/>
      <c r="P247" s="208">
        <f>O247*H247</f>
        <v>0</v>
      </c>
      <c r="Q247" s="208">
        <v>0.00046999999999999999</v>
      </c>
      <c r="R247" s="208">
        <f>Q247*H247</f>
        <v>0.00046999999999999999</v>
      </c>
      <c r="S247" s="208">
        <v>0</v>
      </c>
      <c r="T247" s="20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172</v>
      </c>
      <c r="AT247" s="210" t="s">
        <v>121</v>
      </c>
      <c r="AU247" s="210" t="s">
        <v>127</v>
      </c>
      <c r="AY247" s="19" t="s">
        <v>118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9" t="s">
        <v>127</v>
      </c>
      <c r="BK247" s="211">
        <f>ROUND(I247*H247,2)</f>
        <v>0</v>
      </c>
      <c r="BL247" s="19" t="s">
        <v>172</v>
      </c>
      <c r="BM247" s="210" t="s">
        <v>459</v>
      </c>
    </row>
    <row r="248" s="2" customFormat="1">
      <c r="A248" s="40"/>
      <c r="B248" s="41"/>
      <c r="C248" s="42"/>
      <c r="D248" s="212" t="s">
        <v>129</v>
      </c>
      <c r="E248" s="42"/>
      <c r="F248" s="213" t="s">
        <v>460</v>
      </c>
      <c r="G248" s="42"/>
      <c r="H248" s="42"/>
      <c r="I248" s="214"/>
      <c r="J248" s="42"/>
      <c r="K248" s="42"/>
      <c r="L248" s="46"/>
      <c r="M248" s="215"/>
      <c r="N248" s="216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129</v>
      </c>
      <c r="AU248" s="19" t="s">
        <v>127</v>
      </c>
    </row>
    <row r="249" s="2" customFormat="1" ht="24.15" customHeight="1">
      <c r="A249" s="40"/>
      <c r="B249" s="41"/>
      <c r="C249" s="199" t="s">
        <v>461</v>
      </c>
      <c r="D249" s="199" t="s">
        <v>121</v>
      </c>
      <c r="E249" s="200" t="s">
        <v>462</v>
      </c>
      <c r="F249" s="201" t="s">
        <v>463</v>
      </c>
      <c r="G249" s="202" t="s">
        <v>145</v>
      </c>
      <c r="H249" s="203">
        <v>0.083799999999999999</v>
      </c>
      <c r="I249" s="204"/>
      <c r="J249" s="205">
        <f>ROUND(I249*H249,2)</f>
        <v>0</v>
      </c>
      <c r="K249" s="201" t="s">
        <v>125</v>
      </c>
      <c r="L249" s="46"/>
      <c r="M249" s="206" t="s">
        <v>19</v>
      </c>
      <c r="N249" s="207" t="s">
        <v>43</v>
      </c>
      <c r="O249" s="86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172</v>
      </c>
      <c r="AT249" s="210" t="s">
        <v>121</v>
      </c>
      <c r="AU249" s="210" t="s">
        <v>127</v>
      </c>
      <c r="AY249" s="19" t="s">
        <v>118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9" t="s">
        <v>127</v>
      </c>
      <c r="BK249" s="211">
        <f>ROUND(I249*H249,2)</f>
        <v>0</v>
      </c>
      <c r="BL249" s="19" t="s">
        <v>172</v>
      </c>
      <c r="BM249" s="210" t="s">
        <v>464</v>
      </c>
    </row>
    <row r="250" s="2" customFormat="1">
      <c r="A250" s="40"/>
      <c r="B250" s="41"/>
      <c r="C250" s="42"/>
      <c r="D250" s="212" t="s">
        <v>129</v>
      </c>
      <c r="E250" s="42"/>
      <c r="F250" s="213" t="s">
        <v>465</v>
      </c>
      <c r="G250" s="42"/>
      <c r="H250" s="42"/>
      <c r="I250" s="214"/>
      <c r="J250" s="42"/>
      <c r="K250" s="42"/>
      <c r="L250" s="46"/>
      <c r="M250" s="215"/>
      <c r="N250" s="21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129</v>
      </c>
      <c r="AU250" s="19" t="s">
        <v>127</v>
      </c>
    </row>
    <row r="251" s="12" customFormat="1" ht="22.8" customHeight="1">
      <c r="A251" s="12"/>
      <c r="B251" s="183"/>
      <c r="C251" s="184"/>
      <c r="D251" s="185" t="s">
        <v>70</v>
      </c>
      <c r="E251" s="197" t="s">
        <v>466</v>
      </c>
      <c r="F251" s="197" t="s">
        <v>467</v>
      </c>
      <c r="G251" s="184"/>
      <c r="H251" s="184"/>
      <c r="I251" s="187"/>
      <c r="J251" s="198">
        <f>BK251</f>
        <v>0</v>
      </c>
      <c r="K251" s="184"/>
      <c r="L251" s="189"/>
      <c r="M251" s="190"/>
      <c r="N251" s="191"/>
      <c r="O251" s="191"/>
      <c r="P251" s="192">
        <f>SUM(P252:P259)</f>
        <v>0</v>
      </c>
      <c r="Q251" s="191"/>
      <c r="R251" s="192">
        <f>SUM(R252:R259)</f>
        <v>0.00054000000000000001</v>
      </c>
      <c r="S251" s="191"/>
      <c r="T251" s="193">
        <f>SUM(T252:T259)</f>
        <v>0.00089999999999999998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4" t="s">
        <v>127</v>
      </c>
      <c r="AT251" s="195" t="s">
        <v>70</v>
      </c>
      <c r="AU251" s="195" t="s">
        <v>76</v>
      </c>
      <c r="AY251" s="194" t="s">
        <v>118</v>
      </c>
      <c r="BK251" s="196">
        <f>SUM(BK252:BK259)</f>
        <v>0</v>
      </c>
    </row>
    <row r="252" s="2" customFormat="1" ht="16.5" customHeight="1">
      <c r="A252" s="40"/>
      <c r="B252" s="41"/>
      <c r="C252" s="199" t="s">
        <v>468</v>
      </c>
      <c r="D252" s="199" t="s">
        <v>121</v>
      </c>
      <c r="E252" s="200" t="s">
        <v>469</v>
      </c>
      <c r="F252" s="201" t="s">
        <v>470</v>
      </c>
      <c r="G252" s="202" t="s">
        <v>203</v>
      </c>
      <c r="H252" s="203">
        <v>2</v>
      </c>
      <c r="I252" s="204"/>
      <c r="J252" s="205">
        <f>ROUND(I252*H252,2)</f>
        <v>0</v>
      </c>
      <c r="K252" s="201" t="s">
        <v>125</v>
      </c>
      <c r="L252" s="46"/>
      <c r="M252" s="206" t="s">
        <v>19</v>
      </c>
      <c r="N252" s="207" t="s">
        <v>43</v>
      </c>
      <c r="O252" s="86"/>
      <c r="P252" s="208">
        <f>O252*H252</f>
        <v>0</v>
      </c>
      <c r="Q252" s="208">
        <v>4.0000000000000003E-05</v>
      </c>
      <c r="R252" s="208">
        <f>Q252*H252</f>
        <v>8.0000000000000007E-05</v>
      </c>
      <c r="S252" s="208">
        <v>0.00044999999999999999</v>
      </c>
      <c r="T252" s="209">
        <f>S252*H252</f>
        <v>0.00089999999999999998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172</v>
      </c>
      <c r="AT252" s="210" t="s">
        <v>121</v>
      </c>
      <c r="AU252" s="210" t="s">
        <v>127</v>
      </c>
      <c r="AY252" s="19" t="s">
        <v>118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127</v>
      </c>
      <c r="BK252" s="211">
        <f>ROUND(I252*H252,2)</f>
        <v>0</v>
      </c>
      <c r="BL252" s="19" t="s">
        <v>172</v>
      </c>
      <c r="BM252" s="210" t="s">
        <v>471</v>
      </c>
    </row>
    <row r="253" s="2" customFormat="1">
      <c r="A253" s="40"/>
      <c r="B253" s="41"/>
      <c r="C253" s="42"/>
      <c r="D253" s="212" t="s">
        <v>129</v>
      </c>
      <c r="E253" s="42"/>
      <c r="F253" s="213" t="s">
        <v>472</v>
      </c>
      <c r="G253" s="42"/>
      <c r="H253" s="42"/>
      <c r="I253" s="214"/>
      <c r="J253" s="42"/>
      <c r="K253" s="42"/>
      <c r="L253" s="46"/>
      <c r="M253" s="215"/>
      <c r="N253" s="216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129</v>
      </c>
      <c r="AU253" s="19" t="s">
        <v>127</v>
      </c>
    </row>
    <row r="254" s="2" customFormat="1" ht="16.5" customHeight="1">
      <c r="A254" s="40"/>
      <c r="B254" s="41"/>
      <c r="C254" s="199" t="s">
        <v>473</v>
      </c>
      <c r="D254" s="199" t="s">
        <v>121</v>
      </c>
      <c r="E254" s="200" t="s">
        <v>474</v>
      </c>
      <c r="F254" s="201" t="s">
        <v>475</v>
      </c>
      <c r="G254" s="202" t="s">
        <v>203</v>
      </c>
      <c r="H254" s="203">
        <v>2</v>
      </c>
      <c r="I254" s="204"/>
      <c r="J254" s="205">
        <f>ROUND(I254*H254,2)</f>
        <v>0</v>
      </c>
      <c r="K254" s="201" t="s">
        <v>125</v>
      </c>
      <c r="L254" s="46"/>
      <c r="M254" s="206" t="s">
        <v>19</v>
      </c>
      <c r="N254" s="207" t="s">
        <v>43</v>
      </c>
      <c r="O254" s="86"/>
      <c r="P254" s="208">
        <f>O254*H254</f>
        <v>0</v>
      </c>
      <c r="Q254" s="208">
        <v>9.0000000000000006E-05</v>
      </c>
      <c r="R254" s="208">
        <f>Q254*H254</f>
        <v>0.00018000000000000001</v>
      </c>
      <c r="S254" s="208">
        <v>0</v>
      </c>
      <c r="T254" s="20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0" t="s">
        <v>172</v>
      </c>
      <c r="AT254" s="210" t="s">
        <v>121</v>
      </c>
      <c r="AU254" s="210" t="s">
        <v>127</v>
      </c>
      <c r="AY254" s="19" t="s">
        <v>118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9" t="s">
        <v>127</v>
      </c>
      <c r="BK254" s="211">
        <f>ROUND(I254*H254,2)</f>
        <v>0</v>
      </c>
      <c r="BL254" s="19" t="s">
        <v>172</v>
      </c>
      <c r="BM254" s="210" t="s">
        <v>476</v>
      </c>
    </row>
    <row r="255" s="2" customFormat="1">
      <c r="A255" s="40"/>
      <c r="B255" s="41"/>
      <c r="C255" s="42"/>
      <c r="D255" s="212" t="s">
        <v>129</v>
      </c>
      <c r="E255" s="42"/>
      <c r="F255" s="213" t="s">
        <v>477</v>
      </c>
      <c r="G255" s="42"/>
      <c r="H255" s="42"/>
      <c r="I255" s="214"/>
      <c r="J255" s="42"/>
      <c r="K255" s="42"/>
      <c r="L255" s="46"/>
      <c r="M255" s="215"/>
      <c r="N255" s="216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129</v>
      </c>
      <c r="AU255" s="19" t="s">
        <v>127</v>
      </c>
    </row>
    <row r="256" s="13" customFormat="1">
      <c r="A256" s="13"/>
      <c r="B256" s="217"/>
      <c r="C256" s="218"/>
      <c r="D256" s="219" t="s">
        <v>131</v>
      </c>
      <c r="E256" s="220" t="s">
        <v>19</v>
      </c>
      <c r="F256" s="221" t="s">
        <v>478</v>
      </c>
      <c r="G256" s="218"/>
      <c r="H256" s="222">
        <v>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131</v>
      </c>
      <c r="AU256" s="228" t="s">
        <v>127</v>
      </c>
      <c r="AV256" s="13" t="s">
        <v>127</v>
      </c>
      <c r="AW256" s="13" t="s">
        <v>33</v>
      </c>
      <c r="AX256" s="13" t="s">
        <v>76</v>
      </c>
      <c r="AY256" s="228" t="s">
        <v>118</v>
      </c>
    </row>
    <row r="257" s="2" customFormat="1" ht="16.5" customHeight="1">
      <c r="A257" s="40"/>
      <c r="B257" s="41"/>
      <c r="C257" s="240" t="s">
        <v>479</v>
      </c>
      <c r="D257" s="240" t="s">
        <v>208</v>
      </c>
      <c r="E257" s="241" t="s">
        <v>480</v>
      </c>
      <c r="F257" s="242" t="s">
        <v>481</v>
      </c>
      <c r="G257" s="243" t="s">
        <v>203</v>
      </c>
      <c r="H257" s="244">
        <v>2</v>
      </c>
      <c r="I257" s="245"/>
      <c r="J257" s="246">
        <f>ROUND(I257*H257,2)</f>
        <v>0</v>
      </c>
      <c r="K257" s="242" t="s">
        <v>125</v>
      </c>
      <c r="L257" s="247"/>
      <c r="M257" s="248" t="s">
        <v>19</v>
      </c>
      <c r="N257" s="249" t="s">
        <v>43</v>
      </c>
      <c r="O257" s="86"/>
      <c r="P257" s="208">
        <f>O257*H257</f>
        <v>0</v>
      </c>
      <c r="Q257" s="208">
        <v>0.00013999999999999999</v>
      </c>
      <c r="R257" s="208">
        <f>Q257*H257</f>
        <v>0.00027999999999999998</v>
      </c>
      <c r="S257" s="208">
        <v>0</v>
      </c>
      <c r="T257" s="20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0" t="s">
        <v>315</v>
      </c>
      <c r="AT257" s="210" t="s">
        <v>208</v>
      </c>
      <c r="AU257" s="210" t="s">
        <v>127</v>
      </c>
      <c r="AY257" s="19" t="s">
        <v>118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9" t="s">
        <v>127</v>
      </c>
      <c r="BK257" s="211">
        <f>ROUND(I257*H257,2)</f>
        <v>0</v>
      </c>
      <c r="BL257" s="19" t="s">
        <v>172</v>
      </c>
      <c r="BM257" s="210" t="s">
        <v>482</v>
      </c>
    </row>
    <row r="258" s="2" customFormat="1" ht="24.15" customHeight="1">
      <c r="A258" s="40"/>
      <c r="B258" s="41"/>
      <c r="C258" s="199" t="s">
        <v>483</v>
      </c>
      <c r="D258" s="199" t="s">
        <v>121</v>
      </c>
      <c r="E258" s="200" t="s">
        <v>484</v>
      </c>
      <c r="F258" s="201" t="s">
        <v>485</v>
      </c>
      <c r="G258" s="202" t="s">
        <v>145</v>
      </c>
      <c r="H258" s="203">
        <v>0.00050000000000000001</v>
      </c>
      <c r="I258" s="204"/>
      <c r="J258" s="205">
        <f>ROUND(I258*H258,2)</f>
        <v>0</v>
      </c>
      <c r="K258" s="201" t="s">
        <v>125</v>
      </c>
      <c r="L258" s="46"/>
      <c r="M258" s="206" t="s">
        <v>19</v>
      </c>
      <c r="N258" s="207" t="s">
        <v>43</v>
      </c>
      <c r="O258" s="86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0" t="s">
        <v>172</v>
      </c>
      <c r="AT258" s="210" t="s">
        <v>121</v>
      </c>
      <c r="AU258" s="210" t="s">
        <v>127</v>
      </c>
      <c r="AY258" s="19" t="s">
        <v>118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127</v>
      </c>
      <c r="BK258" s="211">
        <f>ROUND(I258*H258,2)</f>
        <v>0</v>
      </c>
      <c r="BL258" s="19" t="s">
        <v>172</v>
      </c>
      <c r="BM258" s="210" t="s">
        <v>486</v>
      </c>
    </row>
    <row r="259" s="2" customFormat="1">
      <c r="A259" s="40"/>
      <c r="B259" s="41"/>
      <c r="C259" s="42"/>
      <c r="D259" s="212" t="s">
        <v>129</v>
      </c>
      <c r="E259" s="42"/>
      <c r="F259" s="213" t="s">
        <v>487</v>
      </c>
      <c r="G259" s="42"/>
      <c r="H259" s="42"/>
      <c r="I259" s="214"/>
      <c r="J259" s="42"/>
      <c r="K259" s="42"/>
      <c r="L259" s="46"/>
      <c r="M259" s="215"/>
      <c r="N259" s="216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129</v>
      </c>
      <c r="AU259" s="19" t="s">
        <v>127</v>
      </c>
    </row>
    <row r="260" s="12" customFormat="1" ht="22.8" customHeight="1">
      <c r="A260" s="12"/>
      <c r="B260" s="183"/>
      <c r="C260" s="184"/>
      <c r="D260" s="185" t="s">
        <v>70</v>
      </c>
      <c r="E260" s="197" t="s">
        <v>488</v>
      </c>
      <c r="F260" s="197" t="s">
        <v>489</v>
      </c>
      <c r="G260" s="184"/>
      <c r="H260" s="184"/>
      <c r="I260" s="187"/>
      <c r="J260" s="198">
        <f>BK260</f>
        <v>0</v>
      </c>
      <c r="K260" s="184"/>
      <c r="L260" s="189"/>
      <c r="M260" s="190"/>
      <c r="N260" s="191"/>
      <c r="O260" s="191"/>
      <c r="P260" s="192">
        <f>SUM(P261:P308)</f>
        <v>0</v>
      </c>
      <c r="Q260" s="191"/>
      <c r="R260" s="192">
        <f>SUM(R261:R308)</f>
        <v>0.45777526599999996</v>
      </c>
      <c r="S260" s="191"/>
      <c r="T260" s="193">
        <f>SUM(T261:T308)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4" t="s">
        <v>127</v>
      </c>
      <c r="AT260" s="195" t="s">
        <v>70</v>
      </c>
      <c r="AU260" s="195" t="s">
        <v>76</v>
      </c>
      <c r="AY260" s="194" t="s">
        <v>118</v>
      </c>
      <c r="BK260" s="196">
        <f>SUM(BK261:BK308)</f>
        <v>0</v>
      </c>
    </row>
    <row r="261" s="2" customFormat="1" ht="33" customHeight="1">
      <c r="A261" s="40"/>
      <c r="B261" s="41"/>
      <c r="C261" s="199" t="s">
        <v>490</v>
      </c>
      <c r="D261" s="199" t="s">
        <v>121</v>
      </c>
      <c r="E261" s="200" t="s">
        <v>491</v>
      </c>
      <c r="F261" s="201" t="s">
        <v>492</v>
      </c>
      <c r="G261" s="202" t="s">
        <v>135</v>
      </c>
      <c r="H261" s="203">
        <v>7.8042999999999996</v>
      </c>
      <c r="I261" s="204"/>
      <c r="J261" s="205">
        <f>ROUND(I261*H261,2)</f>
        <v>0</v>
      </c>
      <c r="K261" s="201" t="s">
        <v>125</v>
      </c>
      <c r="L261" s="46"/>
      <c r="M261" s="206" t="s">
        <v>19</v>
      </c>
      <c r="N261" s="207" t="s">
        <v>43</v>
      </c>
      <c r="O261" s="86"/>
      <c r="P261" s="208">
        <f>O261*H261</f>
        <v>0</v>
      </c>
      <c r="Q261" s="208">
        <v>0.025389999999999999</v>
      </c>
      <c r="R261" s="208">
        <f>Q261*H261</f>
        <v>0.19815117699999998</v>
      </c>
      <c r="S261" s="208">
        <v>0</v>
      </c>
      <c r="T261" s="20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0" t="s">
        <v>172</v>
      </c>
      <c r="AT261" s="210" t="s">
        <v>121</v>
      </c>
      <c r="AU261" s="210" t="s">
        <v>127</v>
      </c>
      <c r="AY261" s="19" t="s">
        <v>118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9" t="s">
        <v>127</v>
      </c>
      <c r="BK261" s="211">
        <f>ROUND(I261*H261,2)</f>
        <v>0</v>
      </c>
      <c r="BL261" s="19" t="s">
        <v>172</v>
      </c>
      <c r="BM261" s="210" t="s">
        <v>493</v>
      </c>
    </row>
    <row r="262" s="2" customFormat="1">
      <c r="A262" s="40"/>
      <c r="B262" s="41"/>
      <c r="C262" s="42"/>
      <c r="D262" s="212" t="s">
        <v>129</v>
      </c>
      <c r="E262" s="42"/>
      <c r="F262" s="213" t="s">
        <v>494</v>
      </c>
      <c r="G262" s="42"/>
      <c r="H262" s="42"/>
      <c r="I262" s="214"/>
      <c r="J262" s="42"/>
      <c r="K262" s="42"/>
      <c r="L262" s="46"/>
      <c r="M262" s="215"/>
      <c r="N262" s="21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129</v>
      </c>
      <c r="AU262" s="19" t="s">
        <v>127</v>
      </c>
    </row>
    <row r="263" s="13" customFormat="1">
      <c r="A263" s="13"/>
      <c r="B263" s="217"/>
      <c r="C263" s="218"/>
      <c r="D263" s="219" t="s">
        <v>131</v>
      </c>
      <c r="E263" s="220" t="s">
        <v>19</v>
      </c>
      <c r="F263" s="221" t="s">
        <v>495</v>
      </c>
      <c r="G263" s="218"/>
      <c r="H263" s="222">
        <v>7.8042999999999996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131</v>
      </c>
      <c r="AU263" s="228" t="s">
        <v>127</v>
      </c>
      <c r="AV263" s="13" t="s">
        <v>127</v>
      </c>
      <c r="AW263" s="13" t="s">
        <v>33</v>
      </c>
      <c r="AX263" s="13" t="s">
        <v>76</v>
      </c>
      <c r="AY263" s="228" t="s">
        <v>118</v>
      </c>
    </row>
    <row r="264" s="2" customFormat="1" ht="33" customHeight="1">
      <c r="A264" s="40"/>
      <c r="B264" s="41"/>
      <c r="C264" s="199" t="s">
        <v>496</v>
      </c>
      <c r="D264" s="199" t="s">
        <v>121</v>
      </c>
      <c r="E264" s="200" t="s">
        <v>497</v>
      </c>
      <c r="F264" s="201" t="s">
        <v>498</v>
      </c>
      <c r="G264" s="202" t="s">
        <v>135</v>
      </c>
      <c r="H264" s="203">
        <v>0.53000000000000003</v>
      </c>
      <c r="I264" s="204"/>
      <c r="J264" s="205">
        <f>ROUND(I264*H264,2)</f>
        <v>0</v>
      </c>
      <c r="K264" s="201" t="s">
        <v>125</v>
      </c>
      <c r="L264" s="46"/>
      <c r="M264" s="206" t="s">
        <v>19</v>
      </c>
      <c r="N264" s="207" t="s">
        <v>43</v>
      </c>
      <c r="O264" s="86"/>
      <c r="P264" s="208">
        <f>O264*H264</f>
        <v>0</v>
      </c>
      <c r="Q264" s="208">
        <v>0.02614</v>
      </c>
      <c r="R264" s="208">
        <f>Q264*H264</f>
        <v>0.013854200000000001</v>
      </c>
      <c r="S264" s="208">
        <v>0</v>
      </c>
      <c r="T264" s="20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0" t="s">
        <v>172</v>
      </c>
      <c r="AT264" s="210" t="s">
        <v>121</v>
      </c>
      <c r="AU264" s="210" t="s">
        <v>127</v>
      </c>
      <c r="AY264" s="19" t="s">
        <v>118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127</v>
      </c>
      <c r="BK264" s="211">
        <f>ROUND(I264*H264,2)</f>
        <v>0</v>
      </c>
      <c r="BL264" s="19" t="s">
        <v>172</v>
      </c>
      <c r="BM264" s="210" t="s">
        <v>499</v>
      </c>
    </row>
    <row r="265" s="2" customFormat="1">
      <c r="A265" s="40"/>
      <c r="B265" s="41"/>
      <c r="C265" s="42"/>
      <c r="D265" s="212" t="s">
        <v>129</v>
      </c>
      <c r="E265" s="42"/>
      <c r="F265" s="213" t="s">
        <v>500</v>
      </c>
      <c r="G265" s="42"/>
      <c r="H265" s="42"/>
      <c r="I265" s="214"/>
      <c r="J265" s="42"/>
      <c r="K265" s="42"/>
      <c r="L265" s="46"/>
      <c r="M265" s="215"/>
      <c r="N265" s="21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129</v>
      </c>
      <c r="AU265" s="19" t="s">
        <v>127</v>
      </c>
    </row>
    <row r="266" s="13" customFormat="1">
      <c r="A266" s="13"/>
      <c r="B266" s="217"/>
      <c r="C266" s="218"/>
      <c r="D266" s="219" t="s">
        <v>131</v>
      </c>
      <c r="E266" s="220" t="s">
        <v>19</v>
      </c>
      <c r="F266" s="221" t="s">
        <v>501</v>
      </c>
      <c r="G266" s="218"/>
      <c r="H266" s="222">
        <v>0.53000000000000003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131</v>
      </c>
      <c r="AU266" s="228" t="s">
        <v>127</v>
      </c>
      <c r="AV266" s="13" t="s">
        <v>127</v>
      </c>
      <c r="AW266" s="13" t="s">
        <v>33</v>
      </c>
      <c r="AX266" s="13" t="s">
        <v>76</v>
      </c>
      <c r="AY266" s="228" t="s">
        <v>118</v>
      </c>
    </row>
    <row r="267" s="2" customFormat="1" ht="24.15" customHeight="1">
      <c r="A267" s="40"/>
      <c r="B267" s="41"/>
      <c r="C267" s="199" t="s">
        <v>502</v>
      </c>
      <c r="D267" s="199" t="s">
        <v>121</v>
      </c>
      <c r="E267" s="200" t="s">
        <v>503</v>
      </c>
      <c r="F267" s="201" t="s">
        <v>504</v>
      </c>
      <c r="G267" s="202" t="s">
        <v>272</v>
      </c>
      <c r="H267" s="203">
        <v>3.145</v>
      </c>
      <c r="I267" s="204"/>
      <c r="J267" s="205">
        <f>ROUND(I267*H267,2)</f>
        <v>0</v>
      </c>
      <c r="K267" s="201" t="s">
        <v>125</v>
      </c>
      <c r="L267" s="46"/>
      <c r="M267" s="206" t="s">
        <v>19</v>
      </c>
      <c r="N267" s="207" t="s">
        <v>43</v>
      </c>
      <c r="O267" s="86"/>
      <c r="P267" s="208">
        <f>O267*H267</f>
        <v>0</v>
      </c>
      <c r="Q267" s="208">
        <v>1.0000000000000001E-05</v>
      </c>
      <c r="R267" s="208">
        <f>Q267*H267</f>
        <v>3.1450000000000006E-05</v>
      </c>
      <c r="S267" s="208">
        <v>0</v>
      </c>
      <c r="T267" s="20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0" t="s">
        <v>172</v>
      </c>
      <c r="AT267" s="210" t="s">
        <v>121</v>
      </c>
      <c r="AU267" s="210" t="s">
        <v>127</v>
      </c>
      <c r="AY267" s="19" t="s">
        <v>118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9" t="s">
        <v>127</v>
      </c>
      <c r="BK267" s="211">
        <f>ROUND(I267*H267,2)</f>
        <v>0</v>
      </c>
      <c r="BL267" s="19" t="s">
        <v>172</v>
      </c>
      <c r="BM267" s="210" t="s">
        <v>505</v>
      </c>
    </row>
    <row r="268" s="2" customFormat="1">
      <c r="A268" s="40"/>
      <c r="B268" s="41"/>
      <c r="C268" s="42"/>
      <c r="D268" s="212" t="s">
        <v>129</v>
      </c>
      <c r="E268" s="42"/>
      <c r="F268" s="213" t="s">
        <v>506</v>
      </c>
      <c r="G268" s="42"/>
      <c r="H268" s="42"/>
      <c r="I268" s="214"/>
      <c r="J268" s="42"/>
      <c r="K268" s="42"/>
      <c r="L268" s="46"/>
      <c r="M268" s="215"/>
      <c r="N268" s="216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129</v>
      </c>
      <c r="AU268" s="19" t="s">
        <v>127</v>
      </c>
    </row>
    <row r="269" s="13" customFormat="1">
      <c r="A269" s="13"/>
      <c r="B269" s="217"/>
      <c r="C269" s="218"/>
      <c r="D269" s="219" t="s">
        <v>131</v>
      </c>
      <c r="E269" s="220" t="s">
        <v>19</v>
      </c>
      <c r="F269" s="221" t="s">
        <v>507</v>
      </c>
      <c r="G269" s="218"/>
      <c r="H269" s="222">
        <v>3.145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131</v>
      </c>
      <c r="AU269" s="228" t="s">
        <v>127</v>
      </c>
      <c r="AV269" s="13" t="s">
        <v>127</v>
      </c>
      <c r="AW269" s="13" t="s">
        <v>33</v>
      </c>
      <c r="AX269" s="13" t="s">
        <v>76</v>
      </c>
      <c r="AY269" s="228" t="s">
        <v>118</v>
      </c>
    </row>
    <row r="270" s="2" customFormat="1" ht="24.15" customHeight="1">
      <c r="A270" s="40"/>
      <c r="B270" s="41"/>
      <c r="C270" s="199" t="s">
        <v>508</v>
      </c>
      <c r="D270" s="199" t="s">
        <v>121</v>
      </c>
      <c r="E270" s="200" t="s">
        <v>509</v>
      </c>
      <c r="F270" s="201" t="s">
        <v>510</v>
      </c>
      <c r="G270" s="202" t="s">
        <v>272</v>
      </c>
      <c r="H270" s="203">
        <v>2.6499999999999999</v>
      </c>
      <c r="I270" s="204"/>
      <c r="J270" s="205">
        <f>ROUND(I270*H270,2)</f>
        <v>0</v>
      </c>
      <c r="K270" s="201" t="s">
        <v>125</v>
      </c>
      <c r="L270" s="46"/>
      <c r="M270" s="206" t="s">
        <v>19</v>
      </c>
      <c r="N270" s="207" t="s">
        <v>43</v>
      </c>
      <c r="O270" s="86"/>
      <c r="P270" s="208">
        <f>O270*H270</f>
        <v>0</v>
      </c>
      <c r="Q270" s="208">
        <v>0.00092000000000000003</v>
      </c>
      <c r="R270" s="208">
        <f>Q270*H270</f>
        <v>0.0024380000000000001</v>
      </c>
      <c r="S270" s="208">
        <v>0</v>
      </c>
      <c r="T270" s="20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0" t="s">
        <v>172</v>
      </c>
      <c r="AT270" s="210" t="s">
        <v>121</v>
      </c>
      <c r="AU270" s="210" t="s">
        <v>127</v>
      </c>
      <c r="AY270" s="19" t="s">
        <v>118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9" t="s">
        <v>127</v>
      </c>
      <c r="BK270" s="211">
        <f>ROUND(I270*H270,2)</f>
        <v>0</v>
      </c>
      <c r="BL270" s="19" t="s">
        <v>172</v>
      </c>
      <c r="BM270" s="210" t="s">
        <v>511</v>
      </c>
    </row>
    <row r="271" s="2" customFormat="1">
      <c r="A271" s="40"/>
      <c r="B271" s="41"/>
      <c r="C271" s="42"/>
      <c r="D271" s="212" t="s">
        <v>129</v>
      </c>
      <c r="E271" s="42"/>
      <c r="F271" s="213" t="s">
        <v>512</v>
      </c>
      <c r="G271" s="42"/>
      <c r="H271" s="42"/>
      <c r="I271" s="214"/>
      <c r="J271" s="42"/>
      <c r="K271" s="42"/>
      <c r="L271" s="46"/>
      <c r="M271" s="215"/>
      <c r="N271" s="21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129</v>
      </c>
      <c r="AU271" s="19" t="s">
        <v>127</v>
      </c>
    </row>
    <row r="272" s="2" customFormat="1" ht="24.15" customHeight="1">
      <c r="A272" s="40"/>
      <c r="B272" s="41"/>
      <c r="C272" s="199" t="s">
        <v>513</v>
      </c>
      <c r="D272" s="199" t="s">
        <v>121</v>
      </c>
      <c r="E272" s="200" t="s">
        <v>514</v>
      </c>
      <c r="F272" s="201" t="s">
        <v>515</v>
      </c>
      <c r="G272" s="202" t="s">
        <v>135</v>
      </c>
      <c r="H272" s="203">
        <v>8.3343000000000007</v>
      </c>
      <c r="I272" s="204"/>
      <c r="J272" s="205">
        <f>ROUND(I272*H272,2)</f>
        <v>0</v>
      </c>
      <c r="K272" s="201" t="s">
        <v>125</v>
      </c>
      <c r="L272" s="46"/>
      <c r="M272" s="206" t="s">
        <v>19</v>
      </c>
      <c r="N272" s="207" t="s">
        <v>43</v>
      </c>
      <c r="O272" s="86"/>
      <c r="P272" s="208">
        <f>O272*H272</f>
        <v>0</v>
      </c>
      <c r="Q272" s="208">
        <v>0.00020000000000000001</v>
      </c>
      <c r="R272" s="208">
        <f>Q272*H272</f>
        <v>0.0016668600000000003</v>
      </c>
      <c r="S272" s="208">
        <v>0</v>
      </c>
      <c r="T272" s="20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0" t="s">
        <v>172</v>
      </c>
      <c r="AT272" s="210" t="s">
        <v>121</v>
      </c>
      <c r="AU272" s="210" t="s">
        <v>127</v>
      </c>
      <c r="AY272" s="19" t="s">
        <v>118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9" t="s">
        <v>127</v>
      </c>
      <c r="BK272" s="211">
        <f>ROUND(I272*H272,2)</f>
        <v>0</v>
      </c>
      <c r="BL272" s="19" t="s">
        <v>172</v>
      </c>
      <c r="BM272" s="210" t="s">
        <v>516</v>
      </c>
    </row>
    <row r="273" s="2" customFormat="1">
      <c r="A273" s="40"/>
      <c r="B273" s="41"/>
      <c r="C273" s="42"/>
      <c r="D273" s="212" t="s">
        <v>129</v>
      </c>
      <c r="E273" s="42"/>
      <c r="F273" s="213" t="s">
        <v>517</v>
      </c>
      <c r="G273" s="42"/>
      <c r="H273" s="42"/>
      <c r="I273" s="214"/>
      <c r="J273" s="42"/>
      <c r="K273" s="42"/>
      <c r="L273" s="46"/>
      <c r="M273" s="215"/>
      <c r="N273" s="216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129</v>
      </c>
      <c r="AU273" s="19" t="s">
        <v>127</v>
      </c>
    </row>
    <row r="274" s="13" customFormat="1">
      <c r="A274" s="13"/>
      <c r="B274" s="217"/>
      <c r="C274" s="218"/>
      <c r="D274" s="219" t="s">
        <v>131</v>
      </c>
      <c r="E274" s="220" t="s">
        <v>19</v>
      </c>
      <c r="F274" s="221" t="s">
        <v>518</v>
      </c>
      <c r="G274" s="218"/>
      <c r="H274" s="222">
        <v>8.3343000000000007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8" t="s">
        <v>131</v>
      </c>
      <c r="AU274" s="228" t="s">
        <v>127</v>
      </c>
      <c r="AV274" s="13" t="s">
        <v>127</v>
      </c>
      <c r="AW274" s="13" t="s">
        <v>33</v>
      </c>
      <c r="AX274" s="13" t="s">
        <v>76</v>
      </c>
      <c r="AY274" s="228" t="s">
        <v>118</v>
      </c>
    </row>
    <row r="275" s="2" customFormat="1" ht="24.15" customHeight="1">
      <c r="A275" s="40"/>
      <c r="B275" s="41"/>
      <c r="C275" s="199" t="s">
        <v>519</v>
      </c>
      <c r="D275" s="199" t="s">
        <v>121</v>
      </c>
      <c r="E275" s="200" t="s">
        <v>520</v>
      </c>
      <c r="F275" s="201" t="s">
        <v>521</v>
      </c>
      <c r="G275" s="202" t="s">
        <v>272</v>
      </c>
      <c r="H275" s="203">
        <v>3.145</v>
      </c>
      <c r="I275" s="204"/>
      <c r="J275" s="205">
        <f>ROUND(I275*H275,2)</f>
        <v>0</v>
      </c>
      <c r="K275" s="201" t="s">
        <v>125</v>
      </c>
      <c r="L275" s="46"/>
      <c r="M275" s="206" t="s">
        <v>19</v>
      </c>
      <c r="N275" s="207" t="s">
        <v>43</v>
      </c>
      <c r="O275" s="86"/>
      <c r="P275" s="208">
        <f>O275*H275</f>
        <v>0</v>
      </c>
      <c r="Q275" s="208">
        <v>0.00022000000000000001</v>
      </c>
      <c r="R275" s="208">
        <f>Q275*H275</f>
        <v>0.00069190000000000007</v>
      </c>
      <c r="S275" s="208">
        <v>0</v>
      </c>
      <c r="T275" s="20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0" t="s">
        <v>172</v>
      </c>
      <c r="AT275" s="210" t="s">
        <v>121</v>
      </c>
      <c r="AU275" s="210" t="s">
        <v>127</v>
      </c>
      <c r="AY275" s="19" t="s">
        <v>118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9" t="s">
        <v>127</v>
      </c>
      <c r="BK275" s="211">
        <f>ROUND(I275*H275,2)</f>
        <v>0</v>
      </c>
      <c r="BL275" s="19" t="s">
        <v>172</v>
      </c>
      <c r="BM275" s="210" t="s">
        <v>522</v>
      </c>
    </row>
    <row r="276" s="2" customFormat="1">
      <c r="A276" s="40"/>
      <c r="B276" s="41"/>
      <c r="C276" s="42"/>
      <c r="D276" s="212" t="s">
        <v>129</v>
      </c>
      <c r="E276" s="42"/>
      <c r="F276" s="213" t="s">
        <v>523</v>
      </c>
      <c r="G276" s="42"/>
      <c r="H276" s="42"/>
      <c r="I276" s="214"/>
      <c r="J276" s="42"/>
      <c r="K276" s="42"/>
      <c r="L276" s="46"/>
      <c r="M276" s="215"/>
      <c r="N276" s="216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129</v>
      </c>
      <c r="AU276" s="19" t="s">
        <v>127</v>
      </c>
    </row>
    <row r="277" s="2" customFormat="1" ht="16.5" customHeight="1">
      <c r="A277" s="40"/>
      <c r="B277" s="41"/>
      <c r="C277" s="199" t="s">
        <v>524</v>
      </c>
      <c r="D277" s="199" t="s">
        <v>121</v>
      </c>
      <c r="E277" s="200" t="s">
        <v>525</v>
      </c>
      <c r="F277" s="201" t="s">
        <v>526</v>
      </c>
      <c r="G277" s="202" t="s">
        <v>135</v>
      </c>
      <c r="H277" s="203">
        <v>7.8042999999999996</v>
      </c>
      <c r="I277" s="204"/>
      <c r="J277" s="205">
        <f>ROUND(I277*H277,2)</f>
        <v>0</v>
      </c>
      <c r="K277" s="201" t="s">
        <v>125</v>
      </c>
      <c r="L277" s="46"/>
      <c r="M277" s="206" t="s">
        <v>19</v>
      </c>
      <c r="N277" s="207" t="s">
        <v>43</v>
      </c>
      <c r="O277" s="86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0" t="s">
        <v>172</v>
      </c>
      <c r="AT277" s="210" t="s">
        <v>121</v>
      </c>
      <c r="AU277" s="210" t="s">
        <v>127</v>
      </c>
      <c r="AY277" s="19" t="s">
        <v>118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9" t="s">
        <v>127</v>
      </c>
      <c r="BK277" s="211">
        <f>ROUND(I277*H277,2)</f>
        <v>0</v>
      </c>
      <c r="BL277" s="19" t="s">
        <v>172</v>
      </c>
      <c r="BM277" s="210" t="s">
        <v>527</v>
      </c>
    </row>
    <row r="278" s="2" customFormat="1">
      <c r="A278" s="40"/>
      <c r="B278" s="41"/>
      <c r="C278" s="42"/>
      <c r="D278" s="212" t="s">
        <v>129</v>
      </c>
      <c r="E278" s="42"/>
      <c r="F278" s="213" t="s">
        <v>528</v>
      </c>
      <c r="G278" s="42"/>
      <c r="H278" s="42"/>
      <c r="I278" s="214"/>
      <c r="J278" s="42"/>
      <c r="K278" s="42"/>
      <c r="L278" s="46"/>
      <c r="M278" s="215"/>
      <c r="N278" s="216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129</v>
      </c>
      <c r="AU278" s="19" t="s">
        <v>127</v>
      </c>
    </row>
    <row r="279" s="2" customFormat="1" ht="24.15" customHeight="1">
      <c r="A279" s="40"/>
      <c r="B279" s="41"/>
      <c r="C279" s="199" t="s">
        <v>529</v>
      </c>
      <c r="D279" s="199" t="s">
        <v>121</v>
      </c>
      <c r="E279" s="200" t="s">
        <v>530</v>
      </c>
      <c r="F279" s="201" t="s">
        <v>531</v>
      </c>
      <c r="G279" s="202" t="s">
        <v>135</v>
      </c>
      <c r="H279" s="203">
        <v>7.8042999999999996</v>
      </c>
      <c r="I279" s="204"/>
      <c r="J279" s="205">
        <f>ROUND(I279*H279,2)</f>
        <v>0</v>
      </c>
      <c r="K279" s="201" t="s">
        <v>125</v>
      </c>
      <c r="L279" s="46"/>
      <c r="M279" s="206" t="s">
        <v>19</v>
      </c>
      <c r="N279" s="207" t="s">
        <v>43</v>
      </c>
      <c r="O279" s="86"/>
      <c r="P279" s="208">
        <f>O279*H279</f>
        <v>0</v>
      </c>
      <c r="Q279" s="208">
        <v>0.00069999999999999999</v>
      </c>
      <c r="R279" s="208">
        <f>Q279*H279</f>
        <v>0.0054630099999999999</v>
      </c>
      <c r="S279" s="208">
        <v>0</v>
      </c>
      <c r="T279" s="20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0" t="s">
        <v>172</v>
      </c>
      <c r="AT279" s="210" t="s">
        <v>121</v>
      </c>
      <c r="AU279" s="210" t="s">
        <v>127</v>
      </c>
      <c r="AY279" s="19" t="s">
        <v>118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9" t="s">
        <v>127</v>
      </c>
      <c r="BK279" s="211">
        <f>ROUND(I279*H279,2)</f>
        <v>0</v>
      </c>
      <c r="BL279" s="19" t="s">
        <v>172</v>
      </c>
      <c r="BM279" s="210" t="s">
        <v>532</v>
      </c>
    </row>
    <row r="280" s="2" customFormat="1">
      <c r="A280" s="40"/>
      <c r="B280" s="41"/>
      <c r="C280" s="42"/>
      <c r="D280" s="212" t="s">
        <v>129</v>
      </c>
      <c r="E280" s="42"/>
      <c r="F280" s="213" t="s">
        <v>533</v>
      </c>
      <c r="G280" s="42"/>
      <c r="H280" s="42"/>
      <c r="I280" s="214"/>
      <c r="J280" s="42"/>
      <c r="K280" s="42"/>
      <c r="L280" s="46"/>
      <c r="M280" s="215"/>
      <c r="N280" s="216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129</v>
      </c>
      <c r="AU280" s="19" t="s">
        <v>127</v>
      </c>
    </row>
    <row r="281" s="2" customFormat="1" ht="33" customHeight="1">
      <c r="A281" s="40"/>
      <c r="B281" s="41"/>
      <c r="C281" s="199" t="s">
        <v>534</v>
      </c>
      <c r="D281" s="199" t="s">
        <v>121</v>
      </c>
      <c r="E281" s="200" t="s">
        <v>535</v>
      </c>
      <c r="F281" s="201" t="s">
        <v>536</v>
      </c>
      <c r="G281" s="202" t="s">
        <v>135</v>
      </c>
      <c r="H281" s="203">
        <v>14.270300000000001</v>
      </c>
      <c r="I281" s="204"/>
      <c r="J281" s="205">
        <f>ROUND(I281*H281,2)</f>
        <v>0</v>
      </c>
      <c r="K281" s="201" t="s">
        <v>125</v>
      </c>
      <c r="L281" s="46"/>
      <c r="M281" s="206" t="s">
        <v>19</v>
      </c>
      <c r="N281" s="207" t="s">
        <v>43</v>
      </c>
      <c r="O281" s="86"/>
      <c r="P281" s="208">
        <f>O281*H281</f>
        <v>0</v>
      </c>
      <c r="Q281" s="208">
        <v>0.01213</v>
      </c>
      <c r="R281" s="208">
        <f>Q281*H281</f>
        <v>0.173098739</v>
      </c>
      <c r="S281" s="208">
        <v>0</v>
      </c>
      <c r="T281" s="20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172</v>
      </c>
      <c r="AT281" s="210" t="s">
        <v>121</v>
      </c>
      <c r="AU281" s="210" t="s">
        <v>127</v>
      </c>
      <c r="AY281" s="19" t="s">
        <v>118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9" t="s">
        <v>127</v>
      </c>
      <c r="BK281" s="211">
        <f>ROUND(I281*H281,2)</f>
        <v>0</v>
      </c>
      <c r="BL281" s="19" t="s">
        <v>172</v>
      </c>
      <c r="BM281" s="210" t="s">
        <v>537</v>
      </c>
    </row>
    <row r="282" s="2" customFormat="1">
      <c r="A282" s="40"/>
      <c r="B282" s="41"/>
      <c r="C282" s="42"/>
      <c r="D282" s="212" t="s">
        <v>129</v>
      </c>
      <c r="E282" s="42"/>
      <c r="F282" s="213" t="s">
        <v>538</v>
      </c>
      <c r="G282" s="42"/>
      <c r="H282" s="42"/>
      <c r="I282" s="214"/>
      <c r="J282" s="42"/>
      <c r="K282" s="42"/>
      <c r="L282" s="46"/>
      <c r="M282" s="215"/>
      <c r="N282" s="216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129</v>
      </c>
      <c r="AU282" s="19" t="s">
        <v>127</v>
      </c>
    </row>
    <row r="283" s="13" customFormat="1">
      <c r="A283" s="13"/>
      <c r="B283" s="217"/>
      <c r="C283" s="218"/>
      <c r="D283" s="219" t="s">
        <v>131</v>
      </c>
      <c r="E283" s="220" t="s">
        <v>19</v>
      </c>
      <c r="F283" s="221" t="s">
        <v>539</v>
      </c>
      <c r="G283" s="218"/>
      <c r="H283" s="222">
        <v>14.270300000000001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131</v>
      </c>
      <c r="AU283" s="228" t="s">
        <v>127</v>
      </c>
      <c r="AV283" s="13" t="s">
        <v>127</v>
      </c>
      <c r="AW283" s="13" t="s">
        <v>33</v>
      </c>
      <c r="AX283" s="13" t="s">
        <v>76</v>
      </c>
      <c r="AY283" s="228" t="s">
        <v>118</v>
      </c>
    </row>
    <row r="284" s="2" customFormat="1" ht="24.15" customHeight="1">
      <c r="A284" s="40"/>
      <c r="B284" s="41"/>
      <c r="C284" s="199" t="s">
        <v>540</v>
      </c>
      <c r="D284" s="199" t="s">
        <v>121</v>
      </c>
      <c r="E284" s="200" t="s">
        <v>541</v>
      </c>
      <c r="F284" s="201" t="s">
        <v>542</v>
      </c>
      <c r="G284" s="202" t="s">
        <v>272</v>
      </c>
      <c r="H284" s="203">
        <v>5.2999999999999998</v>
      </c>
      <c r="I284" s="204"/>
      <c r="J284" s="205">
        <f>ROUND(I284*H284,2)</f>
        <v>0</v>
      </c>
      <c r="K284" s="201" t="s">
        <v>125</v>
      </c>
      <c r="L284" s="46"/>
      <c r="M284" s="206" t="s">
        <v>19</v>
      </c>
      <c r="N284" s="207" t="s">
        <v>43</v>
      </c>
      <c r="O284" s="86"/>
      <c r="P284" s="208">
        <f>O284*H284</f>
        <v>0</v>
      </c>
      <c r="Q284" s="208">
        <v>0.00051999999999999995</v>
      </c>
      <c r="R284" s="208">
        <f>Q284*H284</f>
        <v>0.0027559999999999998</v>
      </c>
      <c r="S284" s="208">
        <v>0</v>
      </c>
      <c r="T284" s="20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0" t="s">
        <v>172</v>
      </c>
      <c r="AT284" s="210" t="s">
        <v>121</v>
      </c>
      <c r="AU284" s="210" t="s">
        <v>127</v>
      </c>
      <c r="AY284" s="19" t="s">
        <v>118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9" t="s">
        <v>127</v>
      </c>
      <c r="BK284" s="211">
        <f>ROUND(I284*H284,2)</f>
        <v>0</v>
      </c>
      <c r="BL284" s="19" t="s">
        <v>172</v>
      </c>
      <c r="BM284" s="210" t="s">
        <v>543</v>
      </c>
    </row>
    <row r="285" s="2" customFormat="1">
      <c r="A285" s="40"/>
      <c r="B285" s="41"/>
      <c r="C285" s="42"/>
      <c r="D285" s="212" t="s">
        <v>129</v>
      </c>
      <c r="E285" s="42"/>
      <c r="F285" s="213" t="s">
        <v>544</v>
      </c>
      <c r="G285" s="42"/>
      <c r="H285" s="42"/>
      <c r="I285" s="214"/>
      <c r="J285" s="42"/>
      <c r="K285" s="42"/>
      <c r="L285" s="46"/>
      <c r="M285" s="215"/>
      <c r="N285" s="216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129</v>
      </c>
      <c r="AU285" s="19" t="s">
        <v>127</v>
      </c>
    </row>
    <row r="286" s="13" customFormat="1">
      <c r="A286" s="13"/>
      <c r="B286" s="217"/>
      <c r="C286" s="218"/>
      <c r="D286" s="219" t="s">
        <v>131</v>
      </c>
      <c r="E286" s="220" t="s">
        <v>19</v>
      </c>
      <c r="F286" s="221" t="s">
        <v>545</v>
      </c>
      <c r="G286" s="218"/>
      <c r="H286" s="222">
        <v>5.2999999999999998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131</v>
      </c>
      <c r="AU286" s="228" t="s">
        <v>127</v>
      </c>
      <c r="AV286" s="13" t="s">
        <v>127</v>
      </c>
      <c r="AW286" s="13" t="s">
        <v>33</v>
      </c>
      <c r="AX286" s="13" t="s">
        <v>76</v>
      </c>
      <c r="AY286" s="228" t="s">
        <v>118</v>
      </c>
    </row>
    <row r="287" s="2" customFormat="1" ht="24.15" customHeight="1">
      <c r="A287" s="40"/>
      <c r="B287" s="41"/>
      <c r="C287" s="199" t="s">
        <v>546</v>
      </c>
      <c r="D287" s="199" t="s">
        <v>121</v>
      </c>
      <c r="E287" s="200" t="s">
        <v>547</v>
      </c>
      <c r="F287" s="201" t="s">
        <v>548</v>
      </c>
      <c r="G287" s="202" t="s">
        <v>135</v>
      </c>
      <c r="H287" s="203">
        <v>14.270300000000001</v>
      </c>
      <c r="I287" s="204"/>
      <c r="J287" s="205">
        <f>ROUND(I287*H287,2)</f>
        <v>0</v>
      </c>
      <c r="K287" s="201" t="s">
        <v>125</v>
      </c>
      <c r="L287" s="46"/>
      <c r="M287" s="206" t="s">
        <v>19</v>
      </c>
      <c r="N287" s="207" t="s">
        <v>43</v>
      </c>
      <c r="O287" s="86"/>
      <c r="P287" s="208">
        <f>O287*H287</f>
        <v>0</v>
      </c>
      <c r="Q287" s="208">
        <v>0.00010000000000000001</v>
      </c>
      <c r="R287" s="208">
        <f>Q287*H287</f>
        <v>0.0014270300000000001</v>
      </c>
      <c r="S287" s="208">
        <v>0</v>
      </c>
      <c r="T287" s="20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172</v>
      </c>
      <c r="AT287" s="210" t="s">
        <v>121</v>
      </c>
      <c r="AU287" s="210" t="s">
        <v>127</v>
      </c>
      <c r="AY287" s="19" t="s">
        <v>118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9" t="s">
        <v>127</v>
      </c>
      <c r="BK287" s="211">
        <f>ROUND(I287*H287,2)</f>
        <v>0</v>
      </c>
      <c r="BL287" s="19" t="s">
        <v>172</v>
      </c>
      <c r="BM287" s="210" t="s">
        <v>549</v>
      </c>
    </row>
    <row r="288" s="2" customFormat="1">
      <c r="A288" s="40"/>
      <c r="B288" s="41"/>
      <c r="C288" s="42"/>
      <c r="D288" s="212" t="s">
        <v>129</v>
      </c>
      <c r="E288" s="42"/>
      <c r="F288" s="213" t="s">
        <v>550</v>
      </c>
      <c r="G288" s="42"/>
      <c r="H288" s="42"/>
      <c r="I288" s="214"/>
      <c r="J288" s="42"/>
      <c r="K288" s="42"/>
      <c r="L288" s="46"/>
      <c r="M288" s="215"/>
      <c r="N288" s="216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129</v>
      </c>
      <c r="AU288" s="19" t="s">
        <v>127</v>
      </c>
    </row>
    <row r="289" s="2" customFormat="1" ht="16.5" customHeight="1">
      <c r="A289" s="40"/>
      <c r="B289" s="41"/>
      <c r="C289" s="199" t="s">
        <v>551</v>
      </c>
      <c r="D289" s="199" t="s">
        <v>121</v>
      </c>
      <c r="E289" s="200" t="s">
        <v>552</v>
      </c>
      <c r="F289" s="201" t="s">
        <v>553</v>
      </c>
      <c r="G289" s="202" t="s">
        <v>135</v>
      </c>
      <c r="H289" s="203">
        <v>14.270300000000001</v>
      </c>
      <c r="I289" s="204"/>
      <c r="J289" s="205">
        <f>ROUND(I289*H289,2)</f>
        <v>0</v>
      </c>
      <c r="K289" s="201" t="s">
        <v>125</v>
      </c>
      <c r="L289" s="46"/>
      <c r="M289" s="206" t="s">
        <v>19</v>
      </c>
      <c r="N289" s="207" t="s">
        <v>43</v>
      </c>
      <c r="O289" s="86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0" t="s">
        <v>172</v>
      </c>
      <c r="AT289" s="210" t="s">
        <v>121</v>
      </c>
      <c r="AU289" s="210" t="s">
        <v>127</v>
      </c>
      <c r="AY289" s="19" t="s">
        <v>118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9" t="s">
        <v>127</v>
      </c>
      <c r="BK289" s="211">
        <f>ROUND(I289*H289,2)</f>
        <v>0</v>
      </c>
      <c r="BL289" s="19" t="s">
        <v>172</v>
      </c>
      <c r="BM289" s="210" t="s">
        <v>554</v>
      </c>
    </row>
    <row r="290" s="2" customFormat="1">
      <c r="A290" s="40"/>
      <c r="B290" s="41"/>
      <c r="C290" s="42"/>
      <c r="D290" s="212" t="s">
        <v>129</v>
      </c>
      <c r="E290" s="42"/>
      <c r="F290" s="213" t="s">
        <v>555</v>
      </c>
      <c r="G290" s="42"/>
      <c r="H290" s="42"/>
      <c r="I290" s="214"/>
      <c r="J290" s="42"/>
      <c r="K290" s="42"/>
      <c r="L290" s="46"/>
      <c r="M290" s="215"/>
      <c r="N290" s="216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129</v>
      </c>
      <c r="AU290" s="19" t="s">
        <v>127</v>
      </c>
    </row>
    <row r="291" s="2" customFormat="1" ht="24.15" customHeight="1">
      <c r="A291" s="40"/>
      <c r="B291" s="41"/>
      <c r="C291" s="199" t="s">
        <v>556</v>
      </c>
      <c r="D291" s="199" t="s">
        <v>121</v>
      </c>
      <c r="E291" s="200" t="s">
        <v>557</v>
      </c>
      <c r="F291" s="201" t="s">
        <v>558</v>
      </c>
      <c r="G291" s="202" t="s">
        <v>135</v>
      </c>
      <c r="H291" s="203">
        <v>2.77</v>
      </c>
      <c r="I291" s="204"/>
      <c r="J291" s="205">
        <f>ROUND(I291*H291,2)</f>
        <v>0</v>
      </c>
      <c r="K291" s="201" t="s">
        <v>125</v>
      </c>
      <c r="L291" s="46"/>
      <c r="M291" s="206" t="s">
        <v>19</v>
      </c>
      <c r="N291" s="207" t="s">
        <v>43</v>
      </c>
      <c r="O291" s="86"/>
      <c r="P291" s="208">
        <f>O291*H291</f>
        <v>0</v>
      </c>
      <c r="Q291" s="208">
        <v>0.012590000000000001</v>
      </c>
      <c r="R291" s="208">
        <f>Q291*H291</f>
        <v>0.034874300000000004</v>
      </c>
      <c r="S291" s="208">
        <v>0</v>
      </c>
      <c r="T291" s="20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0" t="s">
        <v>172</v>
      </c>
      <c r="AT291" s="210" t="s">
        <v>121</v>
      </c>
      <c r="AU291" s="210" t="s">
        <v>127</v>
      </c>
      <c r="AY291" s="19" t="s">
        <v>118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9" t="s">
        <v>127</v>
      </c>
      <c r="BK291" s="211">
        <f>ROUND(I291*H291,2)</f>
        <v>0</v>
      </c>
      <c r="BL291" s="19" t="s">
        <v>172</v>
      </c>
      <c r="BM291" s="210" t="s">
        <v>559</v>
      </c>
    </row>
    <row r="292" s="2" customFormat="1">
      <c r="A292" s="40"/>
      <c r="B292" s="41"/>
      <c r="C292" s="42"/>
      <c r="D292" s="212" t="s">
        <v>129</v>
      </c>
      <c r="E292" s="42"/>
      <c r="F292" s="213" t="s">
        <v>560</v>
      </c>
      <c r="G292" s="42"/>
      <c r="H292" s="42"/>
      <c r="I292" s="214"/>
      <c r="J292" s="42"/>
      <c r="K292" s="42"/>
      <c r="L292" s="46"/>
      <c r="M292" s="215"/>
      <c r="N292" s="216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129</v>
      </c>
      <c r="AU292" s="19" t="s">
        <v>127</v>
      </c>
    </row>
    <row r="293" s="13" customFormat="1">
      <c r="A293" s="13"/>
      <c r="B293" s="217"/>
      <c r="C293" s="218"/>
      <c r="D293" s="219" t="s">
        <v>131</v>
      </c>
      <c r="E293" s="220" t="s">
        <v>19</v>
      </c>
      <c r="F293" s="221" t="s">
        <v>561</v>
      </c>
      <c r="G293" s="218"/>
      <c r="H293" s="222">
        <v>2.77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131</v>
      </c>
      <c r="AU293" s="228" t="s">
        <v>127</v>
      </c>
      <c r="AV293" s="13" t="s">
        <v>127</v>
      </c>
      <c r="AW293" s="13" t="s">
        <v>33</v>
      </c>
      <c r="AX293" s="13" t="s">
        <v>76</v>
      </c>
      <c r="AY293" s="228" t="s">
        <v>118</v>
      </c>
    </row>
    <row r="294" s="2" customFormat="1" ht="24.15" customHeight="1">
      <c r="A294" s="40"/>
      <c r="B294" s="41"/>
      <c r="C294" s="199" t="s">
        <v>562</v>
      </c>
      <c r="D294" s="199" t="s">
        <v>121</v>
      </c>
      <c r="E294" s="200" t="s">
        <v>563</v>
      </c>
      <c r="F294" s="201" t="s">
        <v>564</v>
      </c>
      <c r="G294" s="202" t="s">
        <v>272</v>
      </c>
      <c r="H294" s="203">
        <v>7.5300000000000002</v>
      </c>
      <c r="I294" s="204"/>
      <c r="J294" s="205">
        <f>ROUND(I294*H294,2)</f>
        <v>0</v>
      </c>
      <c r="K294" s="201" t="s">
        <v>125</v>
      </c>
      <c r="L294" s="46"/>
      <c r="M294" s="206" t="s">
        <v>19</v>
      </c>
      <c r="N294" s="207" t="s">
        <v>43</v>
      </c>
      <c r="O294" s="86"/>
      <c r="P294" s="208">
        <f>O294*H294</f>
        <v>0</v>
      </c>
      <c r="Q294" s="208">
        <v>0.00051999999999999995</v>
      </c>
      <c r="R294" s="208">
        <f>Q294*H294</f>
        <v>0.0039156</v>
      </c>
      <c r="S294" s="208">
        <v>0</v>
      </c>
      <c r="T294" s="20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0" t="s">
        <v>172</v>
      </c>
      <c r="AT294" s="210" t="s">
        <v>121</v>
      </c>
      <c r="AU294" s="210" t="s">
        <v>127</v>
      </c>
      <c r="AY294" s="19" t="s">
        <v>118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9" t="s">
        <v>127</v>
      </c>
      <c r="BK294" s="211">
        <f>ROUND(I294*H294,2)</f>
        <v>0</v>
      </c>
      <c r="BL294" s="19" t="s">
        <v>172</v>
      </c>
      <c r="BM294" s="210" t="s">
        <v>565</v>
      </c>
    </row>
    <row r="295" s="2" customFormat="1">
      <c r="A295" s="40"/>
      <c r="B295" s="41"/>
      <c r="C295" s="42"/>
      <c r="D295" s="212" t="s">
        <v>129</v>
      </c>
      <c r="E295" s="42"/>
      <c r="F295" s="213" t="s">
        <v>566</v>
      </c>
      <c r="G295" s="42"/>
      <c r="H295" s="42"/>
      <c r="I295" s="214"/>
      <c r="J295" s="42"/>
      <c r="K295" s="42"/>
      <c r="L295" s="46"/>
      <c r="M295" s="215"/>
      <c r="N295" s="216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129</v>
      </c>
      <c r="AU295" s="19" t="s">
        <v>127</v>
      </c>
    </row>
    <row r="296" s="13" customFormat="1">
      <c r="A296" s="13"/>
      <c r="B296" s="217"/>
      <c r="C296" s="218"/>
      <c r="D296" s="219" t="s">
        <v>131</v>
      </c>
      <c r="E296" s="220" t="s">
        <v>19</v>
      </c>
      <c r="F296" s="221" t="s">
        <v>567</v>
      </c>
      <c r="G296" s="218"/>
      <c r="H296" s="222">
        <v>7.5300000000000002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131</v>
      </c>
      <c r="AU296" s="228" t="s">
        <v>127</v>
      </c>
      <c r="AV296" s="13" t="s">
        <v>127</v>
      </c>
      <c r="AW296" s="13" t="s">
        <v>33</v>
      </c>
      <c r="AX296" s="13" t="s">
        <v>76</v>
      </c>
      <c r="AY296" s="228" t="s">
        <v>118</v>
      </c>
    </row>
    <row r="297" s="2" customFormat="1" ht="24.15" customHeight="1">
      <c r="A297" s="40"/>
      <c r="B297" s="41"/>
      <c r="C297" s="199" t="s">
        <v>568</v>
      </c>
      <c r="D297" s="199" t="s">
        <v>121</v>
      </c>
      <c r="E297" s="200" t="s">
        <v>569</v>
      </c>
      <c r="F297" s="201" t="s">
        <v>570</v>
      </c>
      <c r="G297" s="202" t="s">
        <v>135</v>
      </c>
      <c r="H297" s="203">
        <v>2.77</v>
      </c>
      <c r="I297" s="204"/>
      <c r="J297" s="205">
        <f>ROUND(I297*H297,2)</f>
        <v>0</v>
      </c>
      <c r="K297" s="201" t="s">
        <v>125</v>
      </c>
      <c r="L297" s="46"/>
      <c r="M297" s="206" t="s">
        <v>19</v>
      </c>
      <c r="N297" s="207" t="s">
        <v>43</v>
      </c>
      <c r="O297" s="86"/>
      <c r="P297" s="208">
        <f>O297*H297</f>
        <v>0</v>
      </c>
      <c r="Q297" s="208">
        <v>0.00010000000000000001</v>
      </c>
      <c r="R297" s="208">
        <f>Q297*H297</f>
        <v>0.00027700000000000001</v>
      </c>
      <c r="S297" s="208">
        <v>0</v>
      </c>
      <c r="T297" s="20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172</v>
      </c>
      <c r="AT297" s="210" t="s">
        <v>121</v>
      </c>
      <c r="AU297" s="210" t="s">
        <v>127</v>
      </c>
      <c r="AY297" s="19" t="s">
        <v>118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127</v>
      </c>
      <c r="BK297" s="211">
        <f>ROUND(I297*H297,2)</f>
        <v>0</v>
      </c>
      <c r="BL297" s="19" t="s">
        <v>172</v>
      </c>
      <c r="BM297" s="210" t="s">
        <v>571</v>
      </c>
    </row>
    <row r="298" s="2" customFormat="1">
      <c r="A298" s="40"/>
      <c r="B298" s="41"/>
      <c r="C298" s="42"/>
      <c r="D298" s="212" t="s">
        <v>129</v>
      </c>
      <c r="E298" s="42"/>
      <c r="F298" s="213" t="s">
        <v>572</v>
      </c>
      <c r="G298" s="42"/>
      <c r="H298" s="42"/>
      <c r="I298" s="214"/>
      <c r="J298" s="42"/>
      <c r="K298" s="42"/>
      <c r="L298" s="46"/>
      <c r="M298" s="215"/>
      <c r="N298" s="21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129</v>
      </c>
      <c r="AU298" s="19" t="s">
        <v>127</v>
      </c>
    </row>
    <row r="299" s="2" customFormat="1" ht="24.15" customHeight="1">
      <c r="A299" s="40"/>
      <c r="B299" s="41"/>
      <c r="C299" s="199" t="s">
        <v>573</v>
      </c>
      <c r="D299" s="199" t="s">
        <v>121</v>
      </c>
      <c r="E299" s="200" t="s">
        <v>574</v>
      </c>
      <c r="F299" s="201" t="s">
        <v>575</v>
      </c>
      <c r="G299" s="202" t="s">
        <v>203</v>
      </c>
      <c r="H299" s="203">
        <v>1</v>
      </c>
      <c r="I299" s="204"/>
      <c r="J299" s="205">
        <f>ROUND(I299*H299,2)</f>
        <v>0</v>
      </c>
      <c r="K299" s="201" t="s">
        <v>125</v>
      </c>
      <c r="L299" s="46"/>
      <c r="M299" s="206" t="s">
        <v>19</v>
      </c>
      <c r="N299" s="207" t="s">
        <v>43</v>
      </c>
      <c r="O299" s="86"/>
      <c r="P299" s="208">
        <f>O299*H299</f>
        <v>0</v>
      </c>
      <c r="Q299" s="208">
        <v>3.0000000000000001E-05</v>
      </c>
      <c r="R299" s="208">
        <f>Q299*H299</f>
        <v>3.0000000000000001E-05</v>
      </c>
      <c r="S299" s="208">
        <v>0</v>
      </c>
      <c r="T299" s="20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172</v>
      </c>
      <c r="AT299" s="210" t="s">
        <v>121</v>
      </c>
      <c r="AU299" s="210" t="s">
        <v>127</v>
      </c>
      <c r="AY299" s="19" t="s">
        <v>118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9" t="s">
        <v>127</v>
      </c>
      <c r="BK299" s="211">
        <f>ROUND(I299*H299,2)</f>
        <v>0</v>
      </c>
      <c r="BL299" s="19" t="s">
        <v>172</v>
      </c>
      <c r="BM299" s="210" t="s">
        <v>576</v>
      </c>
    </row>
    <row r="300" s="2" customFormat="1">
      <c r="A300" s="40"/>
      <c r="B300" s="41"/>
      <c r="C300" s="42"/>
      <c r="D300" s="212" t="s">
        <v>129</v>
      </c>
      <c r="E300" s="42"/>
      <c r="F300" s="213" t="s">
        <v>577</v>
      </c>
      <c r="G300" s="42"/>
      <c r="H300" s="42"/>
      <c r="I300" s="214"/>
      <c r="J300" s="42"/>
      <c r="K300" s="42"/>
      <c r="L300" s="46"/>
      <c r="M300" s="215"/>
      <c r="N300" s="21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129</v>
      </c>
      <c r="AU300" s="19" t="s">
        <v>127</v>
      </c>
    </row>
    <row r="301" s="2" customFormat="1" ht="16.5" customHeight="1">
      <c r="A301" s="40"/>
      <c r="B301" s="41"/>
      <c r="C301" s="240" t="s">
        <v>578</v>
      </c>
      <c r="D301" s="240" t="s">
        <v>208</v>
      </c>
      <c r="E301" s="241" t="s">
        <v>579</v>
      </c>
      <c r="F301" s="242" t="s">
        <v>580</v>
      </c>
      <c r="G301" s="243" t="s">
        <v>203</v>
      </c>
      <c r="H301" s="244">
        <v>1</v>
      </c>
      <c r="I301" s="245"/>
      <c r="J301" s="246">
        <f>ROUND(I301*H301,2)</f>
        <v>0</v>
      </c>
      <c r="K301" s="242" t="s">
        <v>125</v>
      </c>
      <c r="L301" s="247"/>
      <c r="M301" s="248" t="s">
        <v>19</v>
      </c>
      <c r="N301" s="249" t="s">
        <v>43</v>
      </c>
      <c r="O301" s="86"/>
      <c r="P301" s="208">
        <f>O301*H301</f>
        <v>0</v>
      </c>
      <c r="Q301" s="208">
        <v>0.0013600000000000001</v>
      </c>
      <c r="R301" s="208">
        <f>Q301*H301</f>
        <v>0.0013600000000000001</v>
      </c>
      <c r="S301" s="208">
        <v>0</v>
      </c>
      <c r="T301" s="20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315</v>
      </c>
      <c r="AT301" s="210" t="s">
        <v>208</v>
      </c>
      <c r="AU301" s="210" t="s">
        <v>127</v>
      </c>
      <c r="AY301" s="19" t="s">
        <v>118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127</v>
      </c>
      <c r="BK301" s="211">
        <f>ROUND(I301*H301,2)</f>
        <v>0</v>
      </c>
      <c r="BL301" s="19" t="s">
        <v>172</v>
      </c>
      <c r="BM301" s="210" t="s">
        <v>581</v>
      </c>
    </row>
    <row r="302" s="2" customFormat="1" ht="21.75" customHeight="1">
      <c r="A302" s="40"/>
      <c r="B302" s="41"/>
      <c r="C302" s="199" t="s">
        <v>582</v>
      </c>
      <c r="D302" s="199" t="s">
        <v>121</v>
      </c>
      <c r="E302" s="200" t="s">
        <v>583</v>
      </c>
      <c r="F302" s="201" t="s">
        <v>584</v>
      </c>
      <c r="G302" s="202" t="s">
        <v>203</v>
      </c>
      <c r="H302" s="203">
        <v>1</v>
      </c>
      <c r="I302" s="204"/>
      <c r="J302" s="205">
        <f>ROUND(I302*H302,2)</f>
        <v>0</v>
      </c>
      <c r="K302" s="201" t="s">
        <v>125</v>
      </c>
      <c r="L302" s="46"/>
      <c r="M302" s="206" t="s">
        <v>19</v>
      </c>
      <c r="N302" s="207" t="s">
        <v>43</v>
      </c>
      <c r="O302" s="86"/>
      <c r="P302" s="208">
        <f>O302*H302</f>
        <v>0</v>
      </c>
      <c r="Q302" s="208">
        <v>0.00022000000000000001</v>
      </c>
      <c r="R302" s="208">
        <f>Q302*H302</f>
        <v>0.00022000000000000001</v>
      </c>
      <c r="S302" s="208">
        <v>0</v>
      </c>
      <c r="T302" s="20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0" t="s">
        <v>172</v>
      </c>
      <c r="AT302" s="210" t="s">
        <v>121</v>
      </c>
      <c r="AU302" s="210" t="s">
        <v>127</v>
      </c>
      <c r="AY302" s="19" t="s">
        <v>118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9" t="s">
        <v>127</v>
      </c>
      <c r="BK302" s="211">
        <f>ROUND(I302*H302,2)</f>
        <v>0</v>
      </c>
      <c r="BL302" s="19" t="s">
        <v>172</v>
      </c>
      <c r="BM302" s="210" t="s">
        <v>585</v>
      </c>
    </row>
    <row r="303" s="2" customFormat="1">
      <c r="A303" s="40"/>
      <c r="B303" s="41"/>
      <c r="C303" s="42"/>
      <c r="D303" s="212" t="s">
        <v>129</v>
      </c>
      <c r="E303" s="42"/>
      <c r="F303" s="213" t="s">
        <v>586</v>
      </c>
      <c r="G303" s="42"/>
      <c r="H303" s="42"/>
      <c r="I303" s="214"/>
      <c r="J303" s="42"/>
      <c r="K303" s="42"/>
      <c r="L303" s="46"/>
      <c r="M303" s="215"/>
      <c r="N303" s="216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129</v>
      </c>
      <c r="AU303" s="19" t="s">
        <v>127</v>
      </c>
    </row>
    <row r="304" s="2" customFormat="1" ht="21.75" customHeight="1">
      <c r="A304" s="40"/>
      <c r="B304" s="41"/>
      <c r="C304" s="240" t="s">
        <v>587</v>
      </c>
      <c r="D304" s="240" t="s">
        <v>208</v>
      </c>
      <c r="E304" s="241" t="s">
        <v>588</v>
      </c>
      <c r="F304" s="242" t="s">
        <v>589</v>
      </c>
      <c r="G304" s="243" t="s">
        <v>203</v>
      </c>
      <c r="H304" s="244">
        <v>1</v>
      </c>
      <c r="I304" s="245"/>
      <c r="J304" s="246">
        <f>ROUND(I304*H304,2)</f>
        <v>0</v>
      </c>
      <c r="K304" s="242" t="s">
        <v>125</v>
      </c>
      <c r="L304" s="247"/>
      <c r="M304" s="248" t="s">
        <v>19</v>
      </c>
      <c r="N304" s="249" t="s">
        <v>43</v>
      </c>
      <c r="O304" s="86"/>
      <c r="P304" s="208">
        <f>O304*H304</f>
        <v>0</v>
      </c>
      <c r="Q304" s="208">
        <v>0.012489999999999999</v>
      </c>
      <c r="R304" s="208">
        <f>Q304*H304</f>
        <v>0.012489999999999999</v>
      </c>
      <c r="S304" s="208">
        <v>0</v>
      </c>
      <c r="T304" s="20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0" t="s">
        <v>315</v>
      </c>
      <c r="AT304" s="210" t="s">
        <v>208</v>
      </c>
      <c r="AU304" s="210" t="s">
        <v>127</v>
      </c>
      <c r="AY304" s="19" t="s">
        <v>118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9" t="s">
        <v>127</v>
      </c>
      <c r="BK304" s="211">
        <f>ROUND(I304*H304,2)</f>
        <v>0</v>
      </c>
      <c r="BL304" s="19" t="s">
        <v>172</v>
      </c>
      <c r="BM304" s="210" t="s">
        <v>590</v>
      </c>
    </row>
    <row r="305" s="2" customFormat="1" ht="24.15" customHeight="1">
      <c r="A305" s="40"/>
      <c r="B305" s="41"/>
      <c r="C305" s="199" t="s">
        <v>591</v>
      </c>
      <c r="D305" s="199" t="s">
        <v>121</v>
      </c>
      <c r="E305" s="200" t="s">
        <v>592</v>
      </c>
      <c r="F305" s="201" t="s">
        <v>593</v>
      </c>
      <c r="G305" s="202" t="s">
        <v>203</v>
      </c>
      <c r="H305" s="203">
        <v>1</v>
      </c>
      <c r="I305" s="204"/>
      <c r="J305" s="205">
        <f>ROUND(I305*H305,2)</f>
        <v>0</v>
      </c>
      <c r="K305" s="201" t="s">
        <v>125</v>
      </c>
      <c r="L305" s="46"/>
      <c r="M305" s="206" t="s">
        <v>19</v>
      </c>
      <c r="N305" s="207" t="s">
        <v>43</v>
      </c>
      <c r="O305" s="86"/>
      <c r="P305" s="208">
        <f>O305*H305</f>
        <v>0</v>
      </c>
      <c r="Q305" s="208">
        <v>0.0050299999999999997</v>
      </c>
      <c r="R305" s="208">
        <f>Q305*H305</f>
        <v>0.0050299999999999997</v>
      </c>
      <c r="S305" s="208">
        <v>0</v>
      </c>
      <c r="T305" s="20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0" t="s">
        <v>172</v>
      </c>
      <c r="AT305" s="210" t="s">
        <v>121</v>
      </c>
      <c r="AU305" s="210" t="s">
        <v>127</v>
      </c>
      <c r="AY305" s="19" t="s">
        <v>118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127</v>
      </c>
      <c r="BK305" s="211">
        <f>ROUND(I305*H305,2)</f>
        <v>0</v>
      </c>
      <c r="BL305" s="19" t="s">
        <v>172</v>
      </c>
      <c r="BM305" s="210" t="s">
        <v>594</v>
      </c>
    </row>
    <row r="306" s="2" customFormat="1">
      <c r="A306" s="40"/>
      <c r="B306" s="41"/>
      <c r="C306" s="42"/>
      <c r="D306" s="212" t="s">
        <v>129</v>
      </c>
      <c r="E306" s="42"/>
      <c r="F306" s="213" t="s">
        <v>595</v>
      </c>
      <c r="G306" s="42"/>
      <c r="H306" s="42"/>
      <c r="I306" s="214"/>
      <c r="J306" s="42"/>
      <c r="K306" s="42"/>
      <c r="L306" s="46"/>
      <c r="M306" s="215"/>
      <c r="N306" s="216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129</v>
      </c>
      <c r="AU306" s="19" t="s">
        <v>127</v>
      </c>
    </row>
    <row r="307" s="2" customFormat="1" ht="24.15" customHeight="1">
      <c r="A307" s="40"/>
      <c r="B307" s="41"/>
      <c r="C307" s="199" t="s">
        <v>596</v>
      </c>
      <c r="D307" s="199" t="s">
        <v>121</v>
      </c>
      <c r="E307" s="200" t="s">
        <v>597</v>
      </c>
      <c r="F307" s="201" t="s">
        <v>598</v>
      </c>
      <c r="G307" s="202" t="s">
        <v>145</v>
      </c>
      <c r="H307" s="203">
        <v>0.45779999999999998</v>
      </c>
      <c r="I307" s="204"/>
      <c r="J307" s="205">
        <f>ROUND(I307*H307,2)</f>
        <v>0</v>
      </c>
      <c r="K307" s="201" t="s">
        <v>125</v>
      </c>
      <c r="L307" s="46"/>
      <c r="M307" s="206" t="s">
        <v>19</v>
      </c>
      <c r="N307" s="207" t="s">
        <v>43</v>
      </c>
      <c r="O307" s="86"/>
      <c r="P307" s="208">
        <f>O307*H307</f>
        <v>0</v>
      </c>
      <c r="Q307" s="208">
        <v>0</v>
      </c>
      <c r="R307" s="208">
        <f>Q307*H307</f>
        <v>0</v>
      </c>
      <c r="S307" s="208">
        <v>0</v>
      </c>
      <c r="T307" s="20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0" t="s">
        <v>172</v>
      </c>
      <c r="AT307" s="210" t="s">
        <v>121</v>
      </c>
      <c r="AU307" s="210" t="s">
        <v>127</v>
      </c>
      <c r="AY307" s="19" t="s">
        <v>118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9" t="s">
        <v>127</v>
      </c>
      <c r="BK307" s="211">
        <f>ROUND(I307*H307,2)</f>
        <v>0</v>
      </c>
      <c r="BL307" s="19" t="s">
        <v>172</v>
      </c>
      <c r="BM307" s="210" t="s">
        <v>599</v>
      </c>
    </row>
    <row r="308" s="2" customFormat="1">
      <c r="A308" s="40"/>
      <c r="B308" s="41"/>
      <c r="C308" s="42"/>
      <c r="D308" s="212" t="s">
        <v>129</v>
      </c>
      <c r="E308" s="42"/>
      <c r="F308" s="213" t="s">
        <v>600</v>
      </c>
      <c r="G308" s="42"/>
      <c r="H308" s="42"/>
      <c r="I308" s="214"/>
      <c r="J308" s="42"/>
      <c r="K308" s="42"/>
      <c r="L308" s="46"/>
      <c r="M308" s="215"/>
      <c r="N308" s="216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129</v>
      </c>
      <c r="AU308" s="19" t="s">
        <v>127</v>
      </c>
    </row>
    <row r="309" s="12" customFormat="1" ht="22.8" customHeight="1">
      <c r="A309" s="12"/>
      <c r="B309" s="183"/>
      <c r="C309" s="184"/>
      <c r="D309" s="185" t="s">
        <v>70</v>
      </c>
      <c r="E309" s="197" t="s">
        <v>601</v>
      </c>
      <c r="F309" s="197" t="s">
        <v>602</v>
      </c>
      <c r="G309" s="184"/>
      <c r="H309" s="184"/>
      <c r="I309" s="187"/>
      <c r="J309" s="198">
        <f>BK309</f>
        <v>0</v>
      </c>
      <c r="K309" s="184"/>
      <c r="L309" s="189"/>
      <c r="M309" s="190"/>
      <c r="N309" s="191"/>
      <c r="O309" s="191"/>
      <c r="P309" s="192">
        <f>SUM(P310:P345)</f>
        <v>0</v>
      </c>
      <c r="Q309" s="191"/>
      <c r="R309" s="192">
        <f>SUM(R310:R345)</f>
        <v>0.20402999999999999</v>
      </c>
      <c r="S309" s="191"/>
      <c r="T309" s="193">
        <f>SUM(T310:T345)</f>
        <v>0.24150000000000002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4" t="s">
        <v>127</v>
      </c>
      <c r="AT309" s="195" t="s">
        <v>70</v>
      </c>
      <c r="AU309" s="195" t="s">
        <v>76</v>
      </c>
      <c r="AY309" s="194" t="s">
        <v>118</v>
      </c>
      <c r="BK309" s="196">
        <f>SUM(BK310:BK345)</f>
        <v>0</v>
      </c>
    </row>
    <row r="310" s="2" customFormat="1" ht="16.5" customHeight="1">
      <c r="A310" s="40"/>
      <c r="B310" s="41"/>
      <c r="C310" s="199" t="s">
        <v>603</v>
      </c>
      <c r="D310" s="199" t="s">
        <v>121</v>
      </c>
      <c r="E310" s="200" t="s">
        <v>604</v>
      </c>
      <c r="F310" s="201" t="s">
        <v>605</v>
      </c>
      <c r="G310" s="202" t="s">
        <v>203</v>
      </c>
      <c r="H310" s="203">
        <v>3</v>
      </c>
      <c r="I310" s="204"/>
      <c r="J310" s="205">
        <f>ROUND(I310*H310,2)</f>
        <v>0</v>
      </c>
      <c r="K310" s="201" t="s">
        <v>125</v>
      </c>
      <c r="L310" s="46"/>
      <c r="M310" s="206" t="s">
        <v>19</v>
      </c>
      <c r="N310" s="207" t="s">
        <v>43</v>
      </c>
      <c r="O310" s="86"/>
      <c r="P310" s="208">
        <f>O310*H310</f>
        <v>0</v>
      </c>
      <c r="Q310" s="208">
        <v>0</v>
      </c>
      <c r="R310" s="208">
        <f>Q310*H310</f>
        <v>0</v>
      </c>
      <c r="S310" s="208">
        <v>0.001</v>
      </c>
      <c r="T310" s="209">
        <f>S310*H310</f>
        <v>0.0030000000000000001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0" t="s">
        <v>172</v>
      </c>
      <c r="AT310" s="210" t="s">
        <v>121</v>
      </c>
      <c r="AU310" s="210" t="s">
        <v>127</v>
      </c>
      <c r="AY310" s="19" t="s">
        <v>118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9" t="s">
        <v>127</v>
      </c>
      <c r="BK310" s="211">
        <f>ROUND(I310*H310,2)</f>
        <v>0</v>
      </c>
      <c r="BL310" s="19" t="s">
        <v>172</v>
      </c>
      <c r="BM310" s="210" t="s">
        <v>606</v>
      </c>
    </row>
    <row r="311" s="2" customFormat="1">
      <c r="A311" s="40"/>
      <c r="B311" s="41"/>
      <c r="C311" s="42"/>
      <c r="D311" s="212" t="s">
        <v>129</v>
      </c>
      <c r="E311" s="42"/>
      <c r="F311" s="213" t="s">
        <v>607</v>
      </c>
      <c r="G311" s="42"/>
      <c r="H311" s="42"/>
      <c r="I311" s="214"/>
      <c r="J311" s="42"/>
      <c r="K311" s="42"/>
      <c r="L311" s="46"/>
      <c r="M311" s="215"/>
      <c r="N311" s="216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129</v>
      </c>
      <c r="AU311" s="19" t="s">
        <v>127</v>
      </c>
    </row>
    <row r="312" s="13" customFormat="1">
      <c r="A312" s="13"/>
      <c r="B312" s="217"/>
      <c r="C312" s="218"/>
      <c r="D312" s="219" t="s">
        <v>131</v>
      </c>
      <c r="E312" s="220" t="s">
        <v>19</v>
      </c>
      <c r="F312" s="221" t="s">
        <v>206</v>
      </c>
      <c r="G312" s="218"/>
      <c r="H312" s="222">
        <v>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131</v>
      </c>
      <c r="AU312" s="228" t="s">
        <v>127</v>
      </c>
      <c r="AV312" s="13" t="s">
        <v>127</v>
      </c>
      <c r="AW312" s="13" t="s">
        <v>33</v>
      </c>
      <c r="AX312" s="13" t="s">
        <v>71</v>
      </c>
      <c r="AY312" s="228" t="s">
        <v>118</v>
      </c>
    </row>
    <row r="313" s="13" customFormat="1">
      <c r="A313" s="13"/>
      <c r="B313" s="217"/>
      <c r="C313" s="218"/>
      <c r="D313" s="219" t="s">
        <v>131</v>
      </c>
      <c r="E313" s="220" t="s">
        <v>19</v>
      </c>
      <c r="F313" s="221" t="s">
        <v>608</v>
      </c>
      <c r="G313" s="218"/>
      <c r="H313" s="222">
        <v>1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131</v>
      </c>
      <c r="AU313" s="228" t="s">
        <v>127</v>
      </c>
      <c r="AV313" s="13" t="s">
        <v>127</v>
      </c>
      <c r="AW313" s="13" t="s">
        <v>33</v>
      </c>
      <c r="AX313" s="13" t="s">
        <v>71</v>
      </c>
      <c r="AY313" s="228" t="s">
        <v>118</v>
      </c>
    </row>
    <row r="314" s="13" customFormat="1">
      <c r="A314" s="13"/>
      <c r="B314" s="217"/>
      <c r="C314" s="218"/>
      <c r="D314" s="219" t="s">
        <v>131</v>
      </c>
      <c r="E314" s="220" t="s">
        <v>19</v>
      </c>
      <c r="F314" s="221" t="s">
        <v>609</v>
      </c>
      <c r="G314" s="218"/>
      <c r="H314" s="222">
        <v>1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131</v>
      </c>
      <c r="AU314" s="228" t="s">
        <v>127</v>
      </c>
      <c r="AV314" s="13" t="s">
        <v>127</v>
      </c>
      <c r="AW314" s="13" t="s">
        <v>33</v>
      </c>
      <c r="AX314" s="13" t="s">
        <v>71</v>
      </c>
      <c r="AY314" s="228" t="s">
        <v>118</v>
      </c>
    </row>
    <row r="315" s="14" customFormat="1">
      <c r="A315" s="14"/>
      <c r="B315" s="229"/>
      <c r="C315" s="230"/>
      <c r="D315" s="219" t="s">
        <v>131</v>
      </c>
      <c r="E315" s="231" t="s">
        <v>19</v>
      </c>
      <c r="F315" s="232" t="s">
        <v>159</v>
      </c>
      <c r="G315" s="230"/>
      <c r="H315" s="233">
        <v>3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131</v>
      </c>
      <c r="AU315" s="239" t="s">
        <v>127</v>
      </c>
      <c r="AV315" s="14" t="s">
        <v>126</v>
      </c>
      <c r="AW315" s="14" t="s">
        <v>33</v>
      </c>
      <c r="AX315" s="14" t="s">
        <v>76</v>
      </c>
      <c r="AY315" s="239" t="s">
        <v>118</v>
      </c>
    </row>
    <row r="316" s="2" customFormat="1" ht="24.15" customHeight="1">
      <c r="A316" s="40"/>
      <c r="B316" s="41"/>
      <c r="C316" s="199" t="s">
        <v>610</v>
      </c>
      <c r="D316" s="199" t="s">
        <v>121</v>
      </c>
      <c r="E316" s="200" t="s">
        <v>611</v>
      </c>
      <c r="F316" s="201" t="s">
        <v>612</v>
      </c>
      <c r="G316" s="202" t="s">
        <v>203</v>
      </c>
      <c r="H316" s="203">
        <v>3</v>
      </c>
      <c r="I316" s="204"/>
      <c r="J316" s="205">
        <f>ROUND(I316*H316,2)</f>
        <v>0</v>
      </c>
      <c r="K316" s="201" t="s">
        <v>125</v>
      </c>
      <c r="L316" s="46"/>
      <c r="M316" s="206" t="s">
        <v>19</v>
      </c>
      <c r="N316" s="207" t="s">
        <v>43</v>
      </c>
      <c r="O316" s="86"/>
      <c r="P316" s="208">
        <f>O316*H316</f>
        <v>0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0" t="s">
        <v>172</v>
      </c>
      <c r="AT316" s="210" t="s">
        <v>121</v>
      </c>
      <c r="AU316" s="210" t="s">
        <v>127</v>
      </c>
      <c r="AY316" s="19" t="s">
        <v>118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9" t="s">
        <v>127</v>
      </c>
      <c r="BK316" s="211">
        <f>ROUND(I316*H316,2)</f>
        <v>0</v>
      </c>
      <c r="BL316" s="19" t="s">
        <v>172</v>
      </c>
      <c r="BM316" s="210" t="s">
        <v>613</v>
      </c>
    </row>
    <row r="317" s="2" customFormat="1">
      <c r="A317" s="40"/>
      <c r="B317" s="41"/>
      <c r="C317" s="42"/>
      <c r="D317" s="212" t="s">
        <v>129</v>
      </c>
      <c r="E317" s="42"/>
      <c r="F317" s="213" t="s">
        <v>614</v>
      </c>
      <c r="G317" s="42"/>
      <c r="H317" s="42"/>
      <c r="I317" s="214"/>
      <c r="J317" s="42"/>
      <c r="K317" s="42"/>
      <c r="L317" s="46"/>
      <c r="M317" s="215"/>
      <c r="N317" s="216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129</v>
      </c>
      <c r="AU317" s="19" t="s">
        <v>127</v>
      </c>
    </row>
    <row r="318" s="2" customFormat="1" ht="16.5" customHeight="1">
      <c r="A318" s="40"/>
      <c r="B318" s="41"/>
      <c r="C318" s="240" t="s">
        <v>615</v>
      </c>
      <c r="D318" s="240" t="s">
        <v>208</v>
      </c>
      <c r="E318" s="241" t="s">
        <v>616</v>
      </c>
      <c r="F318" s="242" t="s">
        <v>617</v>
      </c>
      <c r="G318" s="243" t="s">
        <v>203</v>
      </c>
      <c r="H318" s="244">
        <v>2</v>
      </c>
      <c r="I318" s="245"/>
      <c r="J318" s="246">
        <f>ROUND(I318*H318,2)</f>
        <v>0</v>
      </c>
      <c r="K318" s="242" t="s">
        <v>125</v>
      </c>
      <c r="L318" s="247"/>
      <c r="M318" s="248" t="s">
        <v>19</v>
      </c>
      <c r="N318" s="249" t="s">
        <v>43</v>
      </c>
      <c r="O318" s="86"/>
      <c r="P318" s="208">
        <f>O318*H318</f>
        <v>0</v>
      </c>
      <c r="Q318" s="208">
        <v>0.016</v>
      </c>
      <c r="R318" s="208">
        <f>Q318*H318</f>
        <v>0.032000000000000001</v>
      </c>
      <c r="S318" s="208">
        <v>0</v>
      </c>
      <c r="T318" s="20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315</v>
      </c>
      <c r="AT318" s="210" t="s">
        <v>208</v>
      </c>
      <c r="AU318" s="210" t="s">
        <v>127</v>
      </c>
      <c r="AY318" s="19" t="s">
        <v>118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127</v>
      </c>
      <c r="BK318" s="211">
        <f>ROUND(I318*H318,2)</f>
        <v>0</v>
      </c>
      <c r="BL318" s="19" t="s">
        <v>172</v>
      </c>
      <c r="BM318" s="210" t="s">
        <v>618</v>
      </c>
    </row>
    <row r="319" s="2" customFormat="1" ht="16.5" customHeight="1">
      <c r="A319" s="40"/>
      <c r="B319" s="41"/>
      <c r="C319" s="240" t="s">
        <v>619</v>
      </c>
      <c r="D319" s="240" t="s">
        <v>208</v>
      </c>
      <c r="E319" s="241" t="s">
        <v>620</v>
      </c>
      <c r="F319" s="242" t="s">
        <v>621</v>
      </c>
      <c r="G319" s="243" t="s">
        <v>203</v>
      </c>
      <c r="H319" s="244">
        <v>1</v>
      </c>
      <c r="I319" s="245"/>
      <c r="J319" s="246">
        <f>ROUND(I319*H319,2)</f>
        <v>0</v>
      </c>
      <c r="K319" s="242" t="s">
        <v>125</v>
      </c>
      <c r="L319" s="247"/>
      <c r="M319" s="248" t="s">
        <v>19</v>
      </c>
      <c r="N319" s="249" t="s">
        <v>43</v>
      </c>
      <c r="O319" s="86"/>
      <c r="P319" s="208">
        <f>O319*H319</f>
        <v>0</v>
      </c>
      <c r="Q319" s="208">
        <v>0.02</v>
      </c>
      <c r="R319" s="208">
        <f>Q319*H319</f>
        <v>0.02</v>
      </c>
      <c r="S319" s="208">
        <v>0</v>
      </c>
      <c r="T319" s="20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0" t="s">
        <v>315</v>
      </c>
      <c r="AT319" s="210" t="s">
        <v>208</v>
      </c>
      <c r="AU319" s="210" t="s">
        <v>127</v>
      </c>
      <c r="AY319" s="19" t="s">
        <v>118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9" t="s">
        <v>127</v>
      </c>
      <c r="BK319" s="211">
        <f>ROUND(I319*H319,2)</f>
        <v>0</v>
      </c>
      <c r="BL319" s="19" t="s">
        <v>172</v>
      </c>
      <c r="BM319" s="210" t="s">
        <v>622</v>
      </c>
    </row>
    <row r="320" s="2" customFormat="1" ht="16.5" customHeight="1">
      <c r="A320" s="40"/>
      <c r="B320" s="41"/>
      <c r="C320" s="240" t="s">
        <v>623</v>
      </c>
      <c r="D320" s="240" t="s">
        <v>208</v>
      </c>
      <c r="E320" s="241" t="s">
        <v>624</v>
      </c>
      <c r="F320" s="242" t="s">
        <v>625</v>
      </c>
      <c r="G320" s="243" t="s">
        <v>203</v>
      </c>
      <c r="H320" s="244">
        <v>3</v>
      </c>
      <c r="I320" s="245"/>
      <c r="J320" s="246">
        <f>ROUND(I320*H320,2)</f>
        <v>0</v>
      </c>
      <c r="K320" s="242" t="s">
        <v>19</v>
      </c>
      <c r="L320" s="247"/>
      <c r="M320" s="248" t="s">
        <v>19</v>
      </c>
      <c r="N320" s="249" t="s">
        <v>43</v>
      </c>
      <c r="O320" s="86"/>
      <c r="P320" s="208">
        <f>O320*H320</f>
        <v>0</v>
      </c>
      <c r="Q320" s="208">
        <v>0.0011999999999999999</v>
      </c>
      <c r="R320" s="208">
        <f>Q320*H320</f>
        <v>0.0035999999999999999</v>
      </c>
      <c r="S320" s="208">
        <v>0</v>
      </c>
      <c r="T320" s="20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0" t="s">
        <v>315</v>
      </c>
      <c r="AT320" s="210" t="s">
        <v>208</v>
      </c>
      <c r="AU320" s="210" t="s">
        <v>127</v>
      </c>
      <c r="AY320" s="19" t="s">
        <v>118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9" t="s">
        <v>127</v>
      </c>
      <c r="BK320" s="211">
        <f>ROUND(I320*H320,2)</f>
        <v>0</v>
      </c>
      <c r="BL320" s="19" t="s">
        <v>172</v>
      </c>
      <c r="BM320" s="210" t="s">
        <v>626</v>
      </c>
    </row>
    <row r="321" s="2" customFormat="1" ht="24.15" customHeight="1">
      <c r="A321" s="40"/>
      <c r="B321" s="41"/>
      <c r="C321" s="199" t="s">
        <v>627</v>
      </c>
      <c r="D321" s="199" t="s">
        <v>121</v>
      </c>
      <c r="E321" s="200" t="s">
        <v>628</v>
      </c>
      <c r="F321" s="201" t="s">
        <v>629</v>
      </c>
      <c r="G321" s="202" t="s">
        <v>203</v>
      </c>
      <c r="H321" s="203">
        <v>1</v>
      </c>
      <c r="I321" s="204"/>
      <c r="J321" s="205">
        <f>ROUND(I321*H321,2)</f>
        <v>0</v>
      </c>
      <c r="K321" s="201" t="s">
        <v>125</v>
      </c>
      <c r="L321" s="46"/>
      <c r="M321" s="206" t="s">
        <v>19</v>
      </c>
      <c r="N321" s="207" t="s">
        <v>43</v>
      </c>
      <c r="O321" s="86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172</v>
      </c>
      <c r="AT321" s="210" t="s">
        <v>121</v>
      </c>
      <c r="AU321" s="210" t="s">
        <v>127</v>
      </c>
      <c r="AY321" s="19" t="s">
        <v>118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9" t="s">
        <v>127</v>
      </c>
      <c r="BK321" s="211">
        <f>ROUND(I321*H321,2)</f>
        <v>0</v>
      </c>
      <c r="BL321" s="19" t="s">
        <v>172</v>
      </c>
      <c r="BM321" s="210" t="s">
        <v>630</v>
      </c>
    </row>
    <row r="322" s="2" customFormat="1">
      <c r="A322" s="40"/>
      <c r="B322" s="41"/>
      <c r="C322" s="42"/>
      <c r="D322" s="212" t="s">
        <v>129</v>
      </c>
      <c r="E322" s="42"/>
      <c r="F322" s="213" t="s">
        <v>631</v>
      </c>
      <c r="G322" s="42"/>
      <c r="H322" s="42"/>
      <c r="I322" s="214"/>
      <c r="J322" s="42"/>
      <c r="K322" s="42"/>
      <c r="L322" s="46"/>
      <c r="M322" s="215"/>
      <c r="N322" s="216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129</v>
      </c>
      <c r="AU322" s="19" t="s">
        <v>127</v>
      </c>
    </row>
    <row r="323" s="2" customFormat="1" ht="16.5" customHeight="1">
      <c r="A323" s="40"/>
      <c r="B323" s="41"/>
      <c r="C323" s="240" t="s">
        <v>632</v>
      </c>
      <c r="D323" s="240" t="s">
        <v>208</v>
      </c>
      <c r="E323" s="241" t="s">
        <v>633</v>
      </c>
      <c r="F323" s="242" t="s">
        <v>634</v>
      </c>
      <c r="G323" s="243" t="s">
        <v>203</v>
      </c>
      <c r="H323" s="244">
        <v>1</v>
      </c>
      <c r="I323" s="245"/>
      <c r="J323" s="246">
        <f>ROUND(I323*H323,2)</f>
        <v>0</v>
      </c>
      <c r="K323" s="242" t="s">
        <v>125</v>
      </c>
      <c r="L323" s="247"/>
      <c r="M323" s="248" t="s">
        <v>19</v>
      </c>
      <c r="N323" s="249" t="s">
        <v>43</v>
      </c>
      <c r="O323" s="86"/>
      <c r="P323" s="208">
        <f>O323*H323</f>
        <v>0</v>
      </c>
      <c r="Q323" s="208">
        <v>0.0195</v>
      </c>
      <c r="R323" s="208">
        <f>Q323*H323</f>
        <v>0.0195</v>
      </c>
      <c r="S323" s="208">
        <v>0</v>
      </c>
      <c r="T323" s="20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0" t="s">
        <v>315</v>
      </c>
      <c r="AT323" s="210" t="s">
        <v>208</v>
      </c>
      <c r="AU323" s="210" t="s">
        <v>127</v>
      </c>
      <c r="AY323" s="19" t="s">
        <v>118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9" t="s">
        <v>127</v>
      </c>
      <c r="BK323" s="211">
        <f>ROUND(I323*H323,2)</f>
        <v>0</v>
      </c>
      <c r="BL323" s="19" t="s">
        <v>172</v>
      </c>
      <c r="BM323" s="210" t="s">
        <v>635</v>
      </c>
    </row>
    <row r="324" s="2" customFormat="1" ht="16.5" customHeight="1">
      <c r="A324" s="40"/>
      <c r="B324" s="41"/>
      <c r="C324" s="240" t="s">
        <v>636</v>
      </c>
      <c r="D324" s="240" t="s">
        <v>208</v>
      </c>
      <c r="E324" s="241" t="s">
        <v>637</v>
      </c>
      <c r="F324" s="242" t="s">
        <v>638</v>
      </c>
      <c r="G324" s="243" t="s">
        <v>203</v>
      </c>
      <c r="H324" s="244">
        <v>1</v>
      </c>
      <c r="I324" s="245"/>
      <c r="J324" s="246">
        <f>ROUND(I324*H324,2)</f>
        <v>0</v>
      </c>
      <c r="K324" s="242" t="s">
        <v>125</v>
      </c>
      <c r="L324" s="247"/>
      <c r="M324" s="248" t="s">
        <v>19</v>
      </c>
      <c r="N324" s="249" t="s">
        <v>43</v>
      </c>
      <c r="O324" s="86"/>
      <c r="P324" s="208">
        <f>O324*H324</f>
        <v>0</v>
      </c>
      <c r="Q324" s="208">
        <v>0.0022000000000000001</v>
      </c>
      <c r="R324" s="208">
        <f>Q324*H324</f>
        <v>0.0022000000000000001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315</v>
      </c>
      <c r="AT324" s="210" t="s">
        <v>208</v>
      </c>
      <c r="AU324" s="210" t="s">
        <v>127</v>
      </c>
      <c r="AY324" s="19" t="s">
        <v>118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127</v>
      </c>
      <c r="BK324" s="211">
        <f>ROUND(I324*H324,2)</f>
        <v>0</v>
      </c>
      <c r="BL324" s="19" t="s">
        <v>172</v>
      </c>
      <c r="BM324" s="210" t="s">
        <v>639</v>
      </c>
    </row>
    <row r="325" s="2" customFormat="1" ht="16.5" customHeight="1">
      <c r="A325" s="40"/>
      <c r="B325" s="41"/>
      <c r="C325" s="240" t="s">
        <v>640</v>
      </c>
      <c r="D325" s="240" t="s">
        <v>208</v>
      </c>
      <c r="E325" s="241" t="s">
        <v>641</v>
      </c>
      <c r="F325" s="242" t="s">
        <v>642</v>
      </c>
      <c r="G325" s="243" t="s">
        <v>203</v>
      </c>
      <c r="H325" s="244">
        <v>1</v>
      </c>
      <c r="I325" s="245"/>
      <c r="J325" s="246">
        <f>ROUND(I325*H325,2)</f>
        <v>0</v>
      </c>
      <c r="K325" s="242" t="s">
        <v>125</v>
      </c>
      <c r="L325" s="247"/>
      <c r="M325" s="248" t="s">
        <v>19</v>
      </c>
      <c r="N325" s="249" t="s">
        <v>43</v>
      </c>
      <c r="O325" s="86"/>
      <c r="P325" s="208">
        <f>O325*H325</f>
        <v>0</v>
      </c>
      <c r="Q325" s="208">
        <v>0.00014999999999999999</v>
      </c>
      <c r="R325" s="208">
        <f>Q325*H325</f>
        <v>0.00014999999999999999</v>
      </c>
      <c r="S325" s="208">
        <v>0</v>
      </c>
      <c r="T325" s="2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315</v>
      </c>
      <c r="AT325" s="210" t="s">
        <v>208</v>
      </c>
      <c r="AU325" s="210" t="s">
        <v>127</v>
      </c>
      <c r="AY325" s="19" t="s">
        <v>118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9" t="s">
        <v>127</v>
      </c>
      <c r="BK325" s="211">
        <f>ROUND(I325*H325,2)</f>
        <v>0</v>
      </c>
      <c r="BL325" s="19" t="s">
        <v>172</v>
      </c>
      <c r="BM325" s="210" t="s">
        <v>643</v>
      </c>
    </row>
    <row r="326" s="2" customFormat="1" ht="16.5" customHeight="1">
      <c r="A326" s="40"/>
      <c r="B326" s="41"/>
      <c r="C326" s="240" t="s">
        <v>644</v>
      </c>
      <c r="D326" s="240" t="s">
        <v>208</v>
      </c>
      <c r="E326" s="241" t="s">
        <v>645</v>
      </c>
      <c r="F326" s="242" t="s">
        <v>646</v>
      </c>
      <c r="G326" s="243" t="s">
        <v>203</v>
      </c>
      <c r="H326" s="244">
        <v>1</v>
      </c>
      <c r="I326" s="245"/>
      <c r="J326" s="246">
        <f>ROUND(I326*H326,2)</f>
        <v>0</v>
      </c>
      <c r="K326" s="242" t="s">
        <v>125</v>
      </c>
      <c r="L326" s="247"/>
      <c r="M326" s="248" t="s">
        <v>19</v>
      </c>
      <c r="N326" s="249" t="s">
        <v>43</v>
      </c>
      <c r="O326" s="86"/>
      <c r="P326" s="208">
        <f>O326*H326</f>
        <v>0</v>
      </c>
      <c r="Q326" s="208">
        <v>0.00014999999999999999</v>
      </c>
      <c r="R326" s="208">
        <f>Q326*H326</f>
        <v>0.00014999999999999999</v>
      </c>
      <c r="S326" s="208">
        <v>0</v>
      </c>
      <c r="T326" s="20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0" t="s">
        <v>315</v>
      </c>
      <c r="AT326" s="210" t="s">
        <v>208</v>
      </c>
      <c r="AU326" s="210" t="s">
        <v>127</v>
      </c>
      <c r="AY326" s="19" t="s">
        <v>118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9" t="s">
        <v>127</v>
      </c>
      <c r="BK326" s="211">
        <f>ROUND(I326*H326,2)</f>
        <v>0</v>
      </c>
      <c r="BL326" s="19" t="s">
        <v>172</v>
      </c>
      <c r="BM326" s="210" t="s">
        <v>647</v>
      </c>
    </row>
    <row r="327" s="2" customFormat="1" ht="16.5" customHeight="1">
      <c r="A327" s="40"/>
      <c r="B327" s="41"/>
      <c r="C327" s="240" t="s">
        <v>648</v>
      </c>
      <c r="D327" s="240" t="s">
        <v>208</v>
      </c>
      <c r="E327" s="241" t="s">
        <v>649</v>
      </c>
      <c r="F327" s="242" t="s">
        <v>650</v>
      </c>
      <c r="G327" s="243" t="s">
        <v>203</v>
      </c>
      <c r="H327" s="244">
        <v>1</v>
      </c>
      <c r="I327" s="245"/>
      <c r="J327" s="246">
        <f>ROUND(I327*H327,2)</f>
        <v>0</v>
      </c>
      <c r="K327" s="242" t="s">
        <v>125</v>
      </c>
      <c r="L327" s="247"/>
      <c r="M327" s="248" t="s">
        <v>19</v>
      </c>
      <c r="N327" s="249" t="s">
        <v>43</v>
      </c>
      <c r="O327" s="86"/>
      <c r="P327" s="208">
        <f>O327*H327</f>
        <v>0</v>
      </c>
      <c r="Q327" s="208">
        <v>0.00020000000000000001</v>
      </c>
      <c r="R327" s="208">
        <f>Q327*H327</f>
        <v>0.00020000000000000001</v>
      </c>
      <c r="S327" s="208">
        <v>0</v>
      </c>
      <c r="T327" s="20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315</v>
      </c>
      <c r="AT327" s="210" t="s">
        <v>208</v>
      </c>
      <c r="AU327" s="210" t="s">
        <v>127</v>
      </c>
      <c r="AY327" s="19" t="s">
        <v>118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127</v>
      </c>
      <c r="BK327" s="211">
        <f>ROUND(I327*H327,2)</f>
        <v>0</v>
      </c>
      <c r="BL327" s="19" t="s">
        <v>172</v>
      </c>
      <c r="BM327" s="210" t="s">
        <v>651</v>
      </c>
    </row>
    <row r="328" s="2" customFormat="1" ht="16.5" customHeight="1">
      <c r="A328" s="40"/>
      <c r="B328" s="41"/>
      <c r="C328" s="199" t="s">
        <v>652</v>
      </c>
      <c r="D328" s="199" t="s">
        <v>121</v>
      </c>
      <c r="E328" s="200" t="s">
        <v>653</v>
      </c>
      <c r="F328" s="201" t="s">
        <v>654</v>
      </c>
      <c r="G328" s="202" t="s">
        <v>203</v>
      </c>
      <c r="H328" s="203">
        <v>5</v>
      </c>
      <c r="I328" s="204"/>
      <c r="J328" s="205">
        <f>ROUND(I328*H328,2)</f>
        <v>0</v>
      </c>
      <c r="K328" s="201" t="s">
        <v>125</v>
      </c>
      <c r="L328" s="46"/>
      <c r="M328" s="206" t="s">
        <v>19</v>
      </c>
      <c r="N328" s="207" t="s">
        <v>43</v>
      </c>
      <c r="O328" s="86"/>
      <c r="P328" s="208">
        <f>O328*H328</f>
        <v>0</v>
      </c>
      <c r="Q328" s="208">
        <v>0</v>
      </c>
      <c r="R328" s="208">
        <f>Q328*H328</f>
        <v>0</v>
      </c>
      <c r="S328" s="208">
        <v>0.00010000000000000001</v>
      </c>
      <c r="T328" s="209">
        <f>S328*H328</f>
        <v>0.00050000000000000001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0" t="s">
        <v>172</v>
      </c>
      <c r="AT328" s="210" t="s">
        <v>121</v>
      </c>
      <c r="AU328" s="210" t="s">
        <v>127</v>
      </c>
      <c r="AY328" s="19" t="s">
        <v>118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9" t="s">
        <v>127</v>
      </c>
      <c r="BK328" s="211">
        <f>ROUND(I328*H328,2)</f>
        <v>0</v>
      </c>
      <c r="BL328" s="19" t="s">
        <v>172</v>
      </c>
      <c r="BM328" s="210" t="s">
        <v>655</v>
      </c>
    </row>
    <row r="329" s="2" customFormat="1">
      <c r="A329" s="40"/>
      <c r="B329" s="41"/>
      <c r="C329" s="42"/>
      <c r="D329" s="212" t="s">
        <v>129</v>
      </c>
      <c r="E329" s="42"/>
      <c r="F329" s="213" t="s">
        <v>656</v>
      </c>
      <c r="G329" s="42"/>
      <c r="H329" s="42"/>
      <c r="I329" s="214"/>
      <c r="J329" s="42"/>
      <c r="K329" s="42"/>
      <c r="L329" s="46"/>
      <c r="M329" s="215"/>
      <c r="N329" s="216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129</v>
      </c>
      <c r="AU329" s="19" t="s">
        <v>127</v>
      </c>
    </row>
    <row r="330" s="13" customFormat="1">
      <c r="A330" s="13"/>
      <c r="B330" s="217"/>
      <c r="C330" s="218"/>
      <c r="D330" s="219" t="s">
        <v>131</v>
      </c>
      <c r="E330" s="220" t="s">
        <v>19</v>
      </c>
      <c r="F330" s="221" t="s">
        <v>657</v>
      </c>
      <c r="G330" s="218"/>
      <c r="H330" s="222">
        <v>5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131</v>
      </c>
      <c r="AU330" s="228" t="s">
        <v>127</v>
      </c>
      <c r="AV330" s="13" t="s">
        <v>127</v>
      </c>
      <c r="AW330" s="13" t="s">
        <v>33</v>
      </c>
      <c r="AX330" s="13" t="s">
        <v>76</v>
      </c>
      <c r="AY330" s="228" t="s">
        <v>118</v>
      </c>
    </row>
    <row r="331" s="2" customFormat="1" ht="16.5" customHeight="1">
      <c r="A331" s="40"/>
      <c r="B331" s="41"/>
      <c r="C331" s="240" t="s">
        <v>658</v>
      </c>
      <c r="D331" s="240" t="s">
        <v>208</v>
      </c>
      <c r="E331" s="241" t="s">
        <v>659</v>
      </c>
      <c r="F331" s="242" t="s">
        <v>660</v>
      </c>
      <c r="G331" s="243" t="s">
        <v>203</v>
      </c>
      <c r="H331" s="244">
        <v>5</v>
      </c>
      <c r="I331" s="245"/>
      <c r="J331" s="246">
        <f>ROUND(I331*H331,2)</f>
        <v>0</v>
      </c>
      <c r="K331" s="242" t="s">
        <v>19</v>
      </c>
      <c r="L331" s="247"/>
      <c r="M331" s="248" t="s">
        <v>19</v>
      </c>
      <c r="N331" s="249" t="s">
        <v>43</v>
      </c>
      <c r="O331" s="86"/>
      <c r="P331" s="208">
        <f>O331*H331</f>
        <v>0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0" t="s">
        <v>315</v>
      </c>
      <c r="AT331" s="210" t="s">
        <v>208</v>
      </c>
      <c r="AU331" s="210" t="s">
        <v>127</v>
      </c>
      <c r="AY331" s="19" t="s">
        <v>118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9" t="s">
        <v>127</v>
      </c>
      <c r="BK331" s="211">
        <f>ROUND(I331*H331,2)</f>
        <v>0</v>
      </c>
      <c r="BL331" s="19" t="s">
        <v>172</v>
      </c>
      <c r="BM331" s="210" t="s">
        <v>661</v>
      </c>
    </row>
    <row r="332" s="2" customFormat="1" ht="16.5" customHeight="1">
      <c r="A332" s="40"/>
      <c r="B332" s="41"/>
      <c r="C332" s="199" t="s">
        <v>662</v>
      </c>
      <c r="D332" s="199" t="s">
        <v>121</v>
      </c>
      <c r="E332" s="200" t="s">
        <v>663</v>
      </c>
      <c r="F332" s="201" t="s">
        <v>664</v>
      </c>
      <c r="G332" s="202" t="s">
        <v>203</v>
      </c>
      <c r="H332" s="203">
        <v>3</v>
      </c>
      <c r="I332" s="204"/>
      <c r="J332" s="205">
        <f>ROUND(I332*H332,2)</f>
        <v>0</v>
      </c>
      <c r="K332" s="201" t="s">
        <v>125</v>
      </c>
      <c r="L332" s="46"/>
      <c r="M332" s="206" t="s">
        <v>19</v>
      </c>
      <c r="N332" s="207" t="s">
        <v>43</v>
      </c>
      <c r="O332" s="86"/>
      <c r="P332" s="208">
        <f>O332*H332</f>
        <v>0</v>
      </c>
      <c r="Q332" s="208">
        <v>0</v>
      </c>
      <c r="R332" s="208">
        <f>Q332*H332</f>
        <v>0</v>
      </c>
      <c r="S332" s="208">
        <v>0.024</v>
      </c>
      <c r="T332" s="209">
        <f>S332*H332</f>
        <v>0.072000000000000008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0" t="s">
        <v>172</v>
      </c>
      <c r="AT332" s="210" t="s">
        <v>121</v>
      </c>
      <c r="AU332" s="210" t="s">
        <v>127</v>
      </c>
      <c r="AY332" s="19" t="s">
        <v>118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9" t="s">
        <v>127</v>
      </c>
      <c r="BK332" s="211">
        <f>ROUND(I332*H332,2)</f>
        <v>0</v>
      </c>
      <c r="BL332" s="19" t="s">
        <v>172</v>
      </c>
      <c r="BM332" s="210" t="s">
        <v>665</v>
      </c>
    </row>
    <row r="333" s="2" customFormat="1">
      <c r="A333" s="40"/>
      <c r="B333" s="41"/>
      <c r="C333" s="42"/>
      <c r="D333" s="212" t="s">
        <v>129</v>
      </c>
      <c r="E333" s="42"/>
      <c r="F333" s="213" t="s">
        <v>666</v>
      </c>
      <c r="G333" s="42"/>
      <c r="H333" s="42"/>
      <c r="I333" s="214"/>
      <c r="J333" s="42"/>
      <c r="K333" s="42"/>
      <c r="L333" s="46"/>
      <c r="M333" s="215"/>
      <c r="N333" s="216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129</v>
      </c>
      <c r="AU333" s="19" t="s">
        <v>127</v>
      </c>
    </row>
    <row r="334" s="2" customFormat="1" ht="16.5" customHeight="1">
      <c r="A334" s="40"/>
      <c r="B334" s="41"/>
      <c r="C334" s="199" t="s">
        <v>667</v>
      </c>
      <c r="D334" s="199" t="s">
        <v>121</v>
      </c>
      <c r="E334" s="200" t="s">
        <v>668</v>
      </c>
      <c r="F334" s="201" t="s">
        <v>669</v>
      </c>
      <c r="G334" s="202" t="s">
        <v>203</v>
      </c>
      <c r="H334" s="203">
        <v>1</v>
      </c>
      <c r="I334" s="204"/>
      <c r="J334" s="205">
        <f>ROUND(I334*H334,2)</f>
        <v>0</v>
      </c>
      <c r="K334" s="201" t="s">
        <v>125</v>
      </c>
      <c r="L334" s="46"/>
      <c r="M334" s="206" t="s">
        <v>19</v>
      </c>
      <c r="N334" s="207" t="s">
        <v>43</v>
      </c>
      <c r="O334" s="86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0" t="s">
        <v>172</v>
      </c>
      <c r="AT334" s="210" t="s">
        <v>121</v>
      </c>
      <c r="AU334" s="210" t="s">
        <v>127</v>
      </c>
      <c r="AY334" s="19" t="s">
        <v>118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127</v>
      </c>
      <c r="BK334" s="211">
        <f>ROUND(I334*H334,2)</f>
        <v>0</v>
      </c>
      <c r="BL334" s="19" t="s">
        <v>172</v>
      </c>
      <c r="BM334" s="210" t="s">
        <v>670</v>
      </c>
    </row>
    <row r="335" s="2" customFormat="1">
      <c r="A335" s="40"/>
      <c r="B335" s="41"/>
      <c r="C335" s="42"/>
      <c r="D335" s="212" t="s">
        <v>129</v>
      </c>
      <c r="E335" s="42"/>
      <c r="F335" s="213" t="s">
        <v>671</v>
      </c>
      <c r="G335" s="42"/>
      <c r="H335" s="42"/>
      <c r="I335" s="214"/>
      <c r="J335" s="42"/>
      <c r="K335" s="42"/>
      <c r="L335" s="46"/>
      <c r="M335" s="215"/>
      <c r="N335" s="21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129</v>
      </c>
      <c r="AU335" s="19" t="s">
        <v>127</v>
      </c>
    </row>
    <row r="336" s="13" customFormat="1">
      <c r="A336" s="13"/>
      <c r="B336" s="217"/>
      <c r="C336" s="218"/>
      <c r="D336" s="219" t="s">
        <v>131</v>
      </c>
      <c r="E336" s="220" t="s">
        <v>19</v>
      </c>
      <c r="F336" s="221" t="s">
        <v>672</v>
      </c>
      <c r="G336" s="218"/>
      <c r="H336" s="222">
        <v>1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131</v>
      </c>
      <c r="AU336" s="228" t="s">
        <v>127</v>
      </c>
      <c r="AV336" s="13" t="s">
        <v>127</v>
      </c>
      <c r="AW336" s="13" t="s">
        <v>33</v>
      </c>
      <c r="AX336" s="13" t="s">
        <v>76</v>
      </c>
      <c r="AY336" s="228" t="s">
        <v>118</v>
      </c>
    </row>
    <row r="337" s="2" customFormat="1" ht="16.5" customHeight="1">
      <c r="A337" s="40"/>
      <c r="B337" s="41"/>
      <c r="C337" s="240" t="s">
        <v>673</v>
      </c>
      <c r="D337" s="240" t="s">
        <v>208</v>
      </c>
      <c r="E337" s="241" t="s">
        <v>674</v>
      </c>
      <c r="F337" s="242" t="s">
        <v>675</v>
      </c>
      <c r="G337" s="243" t="s">
        <v>203</v>
      </c>
      <c r="H337" s="244">
        <v>1</v>
      </c>
      <c r="I337" s="245"/>
      <c r="J337" s="246">
        <f>ROUND(I337*H337,2)</f>
        <v>0</v>
      </c>
      <c r="K337" s="242" t="s">
        <v>125</v>
      </c>
      <c r="L337" s="247"/>
      <c r="M337" s="248" t="s">
        <v>19</v>
      </c>
      <c r="N337" s="249" t="s">
        <v>43</v>
      </c>
      <c r="O337" s="86"/>
      <c r="P337" s="208">
        <f>O337*H337</f>
        <v>0</v>
      </c>
      <c r="Q337" s="208">
        <v>0.00123</v>
      </c>
      <c r="R337" s="208">
        <f>Q337*H337</f>
        <v>0.00123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315</v>
      </c>
      <c r="AT337" s="210" t="s">
        <v>208</v>
      </c>
      <c r="AU337" s="210" t="s">
        <v>127</v>
      </c>
      <c r="AY337" s="19" t="s">
        <v>118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127</v>
      </c>
      <c r="BK337" s="211">
        <f>ROUND(I337*H337,2)</f>
        <v>0</v>
      </c>
      <c r="BL337" s="19" t="s">
        <v>172</v>
      </c>
      <c r="BM337" s="210" t="s">
        <v>676</v>
      </c>
    </row>
    <row r="338" s="2" customFormat="1" ht="24.15" customHeight="1">
      <c r="A338" s="40"/>
      <c r="B338" s="41"/>
      <c r="C338" s="199" t="s">
        <v>677</v>
      </c>
      <c r="D338" s="199" t="s">
        <v>121</v>
      </c>
      <c r="E338" s="200" t="s">
        <v>678</v>
      </c>
      <c r="F338" s="201" t="s">
        <v>679</v>
      </c>
      <c r="G338" s="202" t="s">
        <v>203</v>
      </c>
      <c r="H338" s="203">
        <v>1</v>
      </c>
      <c r="I338" s="204"/>
      <c r="J338" s="205">
        <f>ROUND(I338*H338,2)</f>
        <v>0</v>
      </c>
      <c r="K338" s="201" t="s">
        <v>125</v>
      </c>
      <c r="L338" s="46"/>
      <c r="M338" s="206" t="s">
        <v>19</v>
      </c>
      <c r="N338" s="207" t="s">
        <v>43</v>
      </c>
      <c r="O338" s="86"/>
      <c r="P338" s="208">
        <f>O338*H338</f>
        <v>0</v>
      </c>
      <c r="Q338" s="208">
        <v>0</v>
      </c>
      <c r="R338" s="208">
        <f>Q338*H338</f>
        <v>0</v>
      </c>
      <c r="S338" s="208">
        <v>0.16600000000000001</v>
      </c>
      <c r="T338" s="209">
        <f>S338*H338</f>
        <v>0.16600000000000001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0" t="s">
        <v>172</v>
      </c>
      <c r="AT338" s="210" t="s">
        <v>121</v>
      </c>
      <c r="AU338" s="210" t="s">
        <v>127</v>
      </c>
      <c r="AY338" s="19" t="s">
        <v>118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9" t="s">
        <v>127</v>
      </c>
      <c r="BK338" s="211">
        <f>ROUND(I338*H338,2)</f>
        <v>0</v>
      </c>
      <c r="BL338" s="19" t="s">
        <v>172</v>
      </c>
      <c r="BM338" s="210" t="s">
        <v>680</v>
      </c>
    </row>
    <row r="339" s="2" customFormat="1">
      <c r="A339" s="40"/>
      <c r="B339" s="41"/>
      <c r="C339" s="42"/>
      <c r="D339" s="212" t="s">
        <v>129</v>
      </c>
      <c r="E339" s="42"/>
      <c r="F339" s="213" t="s">
        <v>681</v>
      </c>
      <c r="G339" s="42"/>
      <c r="H339" s="42"/>
      <c r="I339" s="214"/>
      <c r="J339" s="42"/>
      <c r="K339" s="42"/>
      <c r="L339" s="46"/>
      <c r="M339" s="215"/>
      <c r="N339" s="21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129</v>
      </c>
      <c r="AU339" s="19" t="s">
        <v>127</v>
      </c>
    </row>
    <row r="340" s="2" customFormat="1" ht="16.5" customHeight="1">
      <c r="A340" s="40"/>
      <c r="B340" s="41"/>
      <c r="C340" s="199" t="s">
        <v>682</v>
      </c>
      <c r="D340" s="199" t="s">
        <v>121</v>
      </c>
      <c r="E340" s="200" t="s">
        <v>683</v>
      </c>
      <c r="F340" s="201" t="s">
        <v>684</v>
      </c>
      <c r="G340" s="202" t="s">
        <v>685</v>
      </c>
      <c r="H340" s="203">
        <v>1</v>
      </c>
      <c r="I340" s="204"/>
      <c r="J340" s="205">
        <f>ROUND(I340*H340,2)</f>
        <v>0</v>
      </c>
      <c r="K340" s="201" t="s">
        <v>19</v>
      </c>
      <c r="L340" s="46"/>
      <c r="M340" s="206" t="s">
        <v>19</v>
      </c>
      <c r="N340" s="207" t="s">
        <v>43</v>
      </c>
      <c r="O340" s="86"/>
      <c r="P340" s="208">
        <f>O340*H340</f>
        <v>0</v>
      </c>
      <c r="Q340" s="208">
        <v>0.105</v>
      </c>
      <c r="R340" s="208">
        <f>Q340*H340</f>
        <v>0.105</v>
      </c>
      <c r="S340" s="208">
        <v>0</v>
      </c>
      <c r="T340" s="20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0" t="s">
        <v>172</v>
      </c>
      <c r="AT340" s="210" t="s">
        <v>121</v>
      </c>
      <c r="AU340" s="210" t="s">
        <v>127</v>
      </c>
      <c r="AY340" s="19" t="s">
        <v>118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9" t="s">
        <v>127</v>
      </c>
      <c r="BK340" s="211">
        <f>ROUND(I340*H340,2)</f>
        <v>0</v>
      </c>
      <c r="BL340" s="19" t="s">
        <v>172</v>
      </c>
      <c r="BM340" s="210" t="s">
        <v>686</v>
      </c>
    </row>
    <row r="341" s="2" customFormat="1" ht="16.5" customHeight="1">
      <c r="A341" s="40"/>
      <c r="B341" s="41"/>
      <c r="C341" s="199" t="s">
        <v>687</v>
      </c>
      <c r="D341" s="199" t="s">
        <v>121</v>
      </c>
      <c r="E341" s="200" t="s">
        <v>688</v>
      </c>
      <c r="F341" s="201" t="s">
        <v>689</v>
      </c>
      <c r="G341" s="202" t="s">
        <v>685</v>
      </c>
      <c r="H341" s="203">
        <v>1</v>
      </c>
      <c r="I341" s="204"/>
      <c r="J341" s="205">
        <f>ROUND(I341*H341,2)</f>
        <v>0</v>
      </c>
      <c r="K341" s="201" t="s">
        <v>19</v>
      </c>
      <c r="L341" s="46"/>
      <c r="M341" s="206" t="s">
        <v>19</v>
      </c>
      <c r="N341" s="207" t="s">
        <v>43</v>
      </c>
      <c r="O341" s="86"/>
      <c r="P341" s="208">
        <f>O341*H341</f>
        <v>0</v>
      </c>
      <c r="Q341" s="208">
        <v>0.0030000000000000001</v>
      </c>
      <c r="R341" s="208">
        <f>Q341*H341</f>
        <v>0.0030000000000000001</v>
      </c>
      <c r="S341" s="208">
        <v>0</v>
      </c>
      <c r="T341" s="20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0" t="s">
        <v>172</v>
      </c>
      <c r="AT341" s="210" t="s">
        <v>121</v>
      </c>
      <c r="AU341" s="210" t="s">
        <v>127</v>
      </c>
      <c r="AY341" s="19" t="s">
        <v>118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9" t="s">
        <v>127</v>
      </c>
      <c r="BK341" s="211">
        <f>ROUND(I341*H341,2)</f>
        <v>0</v>
      </c>
      <c r="BL341" s="19" t="s">
        <v>172</v>
      </c>
      <c r="BM341" s="210" t="s">
        <v>690</v>
      </c>
    </row>
    <row r="342" s="2" customFormat="1" ht="16.5" customHeight="1">
      <c r="A342" s="40"/>
      <c r="B342" s="41"/>
      <c r="C342" s="199" t="s">
        <v>691</v>
      </c>
      <c r="D342" s="199" t="s">
        <v>121</v>
      </c>
      <c r="E342" s="200" t="s">
        <v>692</v>
      </c>
      <c r="F342" s="201" t="s">
        <v>693</v>
      </c>
      <c r="G342" s="202" t="s">
        <v>685</v>
      </c>
      <c r="H342" s="203">
        <v>1</v>
      </c>
      <c r="I342" s="204"/>
      <c r="J342" s="205">
        <f>ROUND(I342*H342,2)</f>
        <v>0</v>
      </c>
      <c r="K342" s="201" t="s">
        <v>19</v>
      </c>
      <c r="L342" s="46"/>
      <c r="M342" s="206" t="s">
        <v>19</v>
      </c>
      <c r="N342" s="207" t="s">
        <v>43</v>
      </c>
      <c r="O342" s="86"/>
      <c r="P342" s="208">
        <f>O342*H342</f>
        <v>0</v>
      </c>
      <c r="Q342" s="208">
        <v>0.012</v>
      </c>
      <c r="R342" s="208">
        <f>Q342*H342</f>
        <v>0.012</v>
      </c>
      <c r="S342" s="208">
        <v>0</v>
      </c>
      <c r="T342" s="20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0" t="s">
        <v>172</v>
      </c>
      <c r="AT342" s="210" t="s">
        <v>121</v>
      </c>
      <c r="AU342" s="210" t="s">
        <v>127</v>
      </c>
      <c r="AY342" s="19" t="s">
        <v>118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127</v>
      </c>
      <c r="BK342" s="211">
        <f>ROUND(I342*H342,2)</f>
        <v>0</v>
      </c>
      <c r="BL342" s="19" t="s">
        <v>172</v>
      </c>
      <c r="BM342" s="210" t="s">
        <v>694</v>
      </c>
    </row>
    <row r="343" s="2" customFormat="1" ht="16.5" customHeight="1">
      <c r="A343" s="40"/>
      <c r="B343" s="41"/>
      <c r="C343" s="199" t="s">
        <v>695</v>
      </c>
      <c r="D343" s="199" t="s">
        <v>121</v>
      </c>
      <c r="E343" s="200" t="s">
        <v>696</v>
      </c>
      <c r="F343" s="201" t="s">
        <v>697</v>
      </c>
      <c r="G343" s="202" t="s">
        <v>685</v>
      </c>
      <c r="H343" s="203">
        <v>1</v>
      </c>
      <c r="I343" s="204"/>
      <c r="J343" s="205">
        <f>ROUND(I343*H343,2)</f>
        <v>0</v>
      </c>
      <c r="K343" s="201" t="s">
        <v>19</v>
      </c>
      <c r="L343" s="46"/>
      <c r="M343" s="206" t="s">
        <v>19</v>
      </c>
      <c r="N343" s="207" t="s">
        <v>43</v>
      </c>
      <c r="O343" s="86"/>
      <c r="P343" s="208">
        <f>O343*H343</f>
        <v>0</v>
      </c>
      <c r="Q343" s="208">
        <v>0.0050000000000000001</v>
      </c>
      <c r="R343" s="208">
        <f>Q343*H343</f>
        <v>0.0050000000000000001</v>
      </c>
      <c r="S343" s="208">
        <v>0</v>
      </c>
      <c r="T343" s="20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0" t="s">
        <v>172</v>
      </c>
      <c r="AT343" s="210" t="s">
        <v>121</v>
      </c>
      <c r="AU343" s="210" t="s">
        <v>127</v>
      </c>
      <c r="AY343" s="19" t="s">
        <v>118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19" t="s">
        <v>127</v>
      </c>
      <c r="BK343" s="211">
        <f>ROUND(I343*H343,2)</f>
        <v>0</v>
      </c>
      <c r="BL343" s="19" t="s">
        <v>172</v>
      </c>
      <c r="BM343" s="210" t="s">
        <v>698</v>
      </c>
    </row>
    <row r="344" s="2" customFormat="1" ht="24.15" customHeight="1">
      <c r="A344" s="40"/>
      <c r="B344" s="41"/>
      <c r="C344" s="199" t="s">
        <v>699</v>
      </c>
      <c r="D344" s="199" t="s">
        <v>121</v>
      </c>
      <c r="E344" s="200" t="s">
        <v>700</v>
      </c>
      <c r="F344" s="201" t="s">
        <v>701</v>
      </c>
      <c r="G344" s="202" t="s">
        <v>145</v>
      </c>
      <c r="H344" s="203">
        <v>0.20399999999999999</v>
      </c>
      <c r="I344" s="204"/>
      <c r="J344" s="205">
        <f>ROUND(I344*H344,2)</f>
        <v>0</v>
      </c>
      <c r="K344" s="201" t="s">
        <v>125</v>
      </c>
      <c r="L344" s="46"/>
      <c r="M344" s="206" t="s">
        <v>19</v>
      </c>
      <c r="N344" s="207" t="s">
        <v>43</v>
      </c>
      <c r="O344" s="86"/>
      <c r="P344" s="208">
        <f>O344*H344</f>
        <v>0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0" t="s">
        <v>172</v>
      </c>
      <c r="AT344" s="210" t="s">
        <v>121</v>
      </c>
      <c r="AU344" s="210" t="s">
        <v>127</v>
      </c>
      <c r="AY344" s="19" t="s">
        <v>118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9" t="s">
        <v>127</v>
      </c>
      <c r="BK344" s="211">
        <f>ROUND(I344*H344,2)</f>
        <v>0</v>
      </c>
      <c r="BL344" s="19" t="s">
        <v>172</v>
      </c>
      <c r="BM344" s="210" t="s">
        <v>702</v>
      </c>
    </row>
    <row r="345" s="2" customFormat="1">
      <c r="A345" s="40"/>
      <c r="B345" s="41"/>
      <c r="C345" s="42"/>
      <c r="D345" s="212" t="s">
        <v>129</v>
      </c>
      <c r="E345" s="42"/>
      <c r="F345" s="213" t="s">
        <v>703</v>
      </c>
      <c r="G345" s="42"/>
      <c r="H345" s="42"/>
      <c r="I345" s="214"/>
      <c r="J345" s="42"/>
      <c r="K345" s="42"/>
      <c r="L345" s="46"/>
      <c r="M345" s="215"/>
      <c r="N345" s="216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129</v>
      </c>
      <c r="AU345" s="19" t="s">
        <v>127</v>
      </c>
    </row>
    <row r="346" s="12" customFormat="1" ht="22.8" customHeight="1">
      <c r="A346" s="12"/>
      <c r="B346" s="183"/>
      <c r="C346" s="184"/>
      <c r="D346" s="185" t="s">
        <v>70</v>
      </c>
      <c r="E346" s="197" t="s">
        <v>704</v>
      </c>
      <c r="F346" s="197" t="s">
        <v>705</v>
      </c>
      <c r="G346" s="184"/>
      <c r="H346" s="184"/>
      <c r="I346" s="187"/>
      <c r="J346" s="198">
        <f>BK346</f>
        <v>0</v>
      </c>
      <c r="K346" s="184"/>
      <c r="L346" s="189"/>
      <c r="M346" s="190"/>
      <c r="N346" s="191"/>
      <c r="O346" s="191"/>
      <c r="P346" s="192">
        <f>SUM(P347:P377)</f>
        <v>0</v>
      </c>
      <c r="Q346" s="191"/>
      <c r="R346" s="192">
        <f>SUM(R347:R377)</f>
        <v>0.10324877500000002</v>
      </c>
      <c r="S346" s="191"/>
      <c r="T346" s="193">
        <f>SUM(T347:T377)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94" t="s">
        <v>127</v>
      </c>
      <c r="AT346" s="195" t="s">
        <v>70</v>
      </c>
      <c r="AU346" s="195" t="s">
        <v>76</v>
      </c>
      <c r="AY346" s="194" t="s">
        <v>118</v>
      </c>
      <c r="BK346" s="196">
        <f>SUM(BK347:BK377)</f>
        <v>0</v>
      </c>
    </row>
    <row r="347" s="2" customFormat="1" ht="16.5" customHeight="1">
      <c r="A347" s="40"/>
      <c r="B347" s="41"/>
      <c r="C347" s="199" t="s">
        <v>706</v>
      </c>
      <c r="D347" s="199" t="s">
        <v>121</v>
      </c>
      <c r="E347" s="200" t="s">
        <v>707</v>
      </c>
      <c r="F347" s="201" t="s">
        <v>708</v>
      </c>
      <c r="G347" s="202" t="s">
        <v>135</v>
      </c>
      <c r="H347" s="203">
        <v>2.3494999999999999</v>
      </c>
      <c r="I347" s="204"/>
      <c r="J347" s="205">
        <f>ROUND(I347*H347,2)</f>
        <v>0</v>
      </c>
      <c r="K347" s="201" t="s">
        <v>125</v>
      </c>
      <c r="L347" s="46"/>
      <c r="M347" s="206" t="s">
        <v>19</v>
      </c>
      <c r="N347" s="207" t="s">
        <v>43</v>
      </c>
      <c r="O347" s="86"/>
      <c r="P347" s="208">
        <f>O347*H347</f>
        <v>0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0" t="s">
        <v>172</v>
      </c>
      <c r="AT347" s="210" t="s">
        <v>121</v>
      </c>
      <c r="AU347" s="210" t="s">
        <v>127</v>
      </c>
      <c r="AY347" s="19" t="s">
        <v>118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9" t="s">
        <v>127</v>
      </c>
      <c r="BK347" s="211">
        <f>ROUND(I347*H347,2)</f>
        <v>0</v>
      </c>
      <c r="BL347" s="19" t="s">
        <v>172</v>
      </c>
      <c r="BM347" s="210" t="s">
        <v>709</v>
      </c>
    </row>
    <row r="348" s="2" customFormat="1">
      <c r="A348" s="40"/>
      <c r="B348" s="41"/>
      <c r="C348" s="42"/>
      <c r="D348" s="212" t="s">
        <v>129</v>
      </c>
      <c r="E348" s="42"/>
      <c r="F348" s="213" t="s">
        <v>710</v>
      </c>
      <c r="G348" s="42"/>
      <c r="H348" s="42"/>
      <c r="I348" s="214"/>
      <c r="J348" s="42"/>
      <c r="K348" s="42"/>
      <c r="L348" s="46"/>
      <c r="M348" s="215"/>
      <c r="N348" s="216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129</v>
      </c>
      <c r="AU348" s="19" t="s">
        <v>127</v>
      </c>
    </row>
    <row r="349" s="2" customFormat="1" ht="16.5" customHeight="1">
      <c r="A349" s="40"/>
      <c r="B349" s="41"/>
      <c r="C349" s="199" t="s">
        <v>711</v>
      </c>
      <c r="D349" s="199" t="s">
        <v>121</v>
      </c>
      <c r="E349" s="200" t="s">
        <v>712</v>
      </c>
      <c r="F349" s="201" t="s">
        <v>713</v>
      </c>
      <c r="G349" s="202" t="s">
        <v>135</v>
      </c>
      <c r="H349" s="203">
        <v>2.3494999999999999</v>
      </c>
      <c r="I349" s="204"/>
      <c r="J349" s="205">
        <f>ROUND(I349*H349,2)</f>
        <v>0</v>
      </c>
      <c r="K349" s="201" t="s">
        <v>125</v>
      </c>
      <c r="L349" s="46"/>
      <c r="M349" s="206" t="s">
        <v>19</v>
      </c>
      <c r="N349" s="207" t="s">
        <v>43</v>
      </c>
      <c r="O349" s="86"/>
      <c r="P349" s="208">
        <f>O349*H349</f>
        <v>0</v>
      </c>
      <c r="Q349" s="208">
        <v>0.00029999999999999997</v>
      </c>
      <c r="R349" s="208">
        <f>Q349*H349</f>
        <v>0.00070484999999999992</v>
      </c>
      <c r="S349" s="208">
        <v>0</v>
      </c>
      <c r="T349" s="20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0" t="s">
        <v>172</v>
      </c>
      <c r="AT349" s="210" t="s">
        <v>121</v>
      </c>
      <c r="AU349" s="210" t="s">
        <v>127</v>
      </c>
      <c r="AY349" s="19" t="s">
        <v>118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127</v>
      </c>
      <c r="BK349" s="211">
        <f>ROUND(I349*H349,2)</f>
        <v>0</v>
      </c>
      <c r="BL349" s="19" t="s">
        <v>172</v>
      </c>
      <c r="BM349" s="210" t="s">
        <v>714</v>
      </c>
    </row>
    <row r="350" s="2" customFormat="1">
      <c r="A350" s="40"/>
      <c r="B350" s="41"/>
      <c r="C350" s="42"/>
      <c r="D350" s="212" t="s">
        <v>129</v>
      </c>
      <c r="E350" s="42"/>
      <c r="F350" s="213" t="s">
        <v>715</v>
      </c>
      <c r="G350" s="42"/>
      <c r="H350" s="42"/>
      <c r="I350" s="214"/>
      <c r="J350" s="42"/>
      <c r="K350" s="42"/>
      <c r="L350" s="46"/>
      <c r="M350" s="215"/>
      <c r="N350" s="216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129</v>
      </c>
      <c r="AU350" s="19" t="s">
        <v>127</v>
      </c>
    </row>
    <row r="351" s="2" customFormat="1" ht="24.15" customHeight="1">
      <c r="A351" s="40"/>
      <c r="B351" s="41"/>
      <c r="C351" s="199" t="s">
        <v>716</v>
      </c>
      <c r="D351" s="199" t="s">
        <v>121</v>
      </c>
      <c r="E351" s="200" t="s">
        <v>717</v>
      </c>
      <c r="F351" s="201" t="s">
        <v>718</v>
      </c>
      <c r="G351" s="202" t="s">
        <v>135</v>
      </c>
      <c r="H351" s="203">
        <v>2.3494999999999999</v>
      </c>
      <c r="I351" s="204"/>
      <c r="J351" s="205">
        <f>ROUND(I351*H351,2)</f>
        <v>0</v>
      </c>
      <c r="K351" s="201" t="s">
        <v>125</v>
      </c>
      <c r="L351" s="46"/>
      <c r="M351" s="206" t="s">
        <v>19</v>
      </c>
      <c r="N351" s="207" t="s">
        <v>43</v>
      </c>
      <c r="O351" s="86"/>
      <c r="P351" s="208">
        <f>O351*H351</f>
        <v>0</v>
      </c>
      <c r="Q351" s="208">
        <v>0.0074999999999999997</v>
      </c>
      <c r="R351" s="208">
        <f>Q351*H351</f>
        <v>0.017621249999999998</v>
      </c>
      <c r="S351" s="208">
        <v>0</v>
      </c>
      <c r="T351" s="20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0" t="s">
        <v>172</v>
      </c>
      <c r="AT351" s="210" t="s">
        <v>121</v>
      </c>
      <c r="AU351" s="210" t="s">
        <v>127</v>
      </c>
      <c r="AY351" s="19" t="s">
        <v>118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9" t="s">
        <v>127</v>
      </c>
      <c r="BK351" s="211">
        <f>ROUND(I351*H351,2)</f>
        <v>0</v>
      </c>
      <c r="BL351" s="19" t="s">
        <v>172</v>
      </c>
      <c r="BM351" s="210" t="s">
        <v>719</v>
      </c>
    </row>
    <row r="352" s="2" customFormat="1">
      <c r="A352" s="40"/>
      <c r="B352" s="41"/>
      <c r="C352" s="42"/>
      <c r="D352" s="212" t="s">
        <v>129</v>
      </c>
      <c r="E352" s="42"/>
      <c r="F352" s="213" t="s">
        <v>720</v>
      </c>
      <c r="G352" s="42"/>
      <c r="H352" s="42"/>
      <c r="I352" s="214"/>
      <c r="J352" s="42"/>
      <c r="K352" s="42"/>
      <c r="L352" s="46"/>
      <c r="M352" s="215"/>
      <c r="N352" s="216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129</v>
      </c>
      <c r="AU352" s="19" t="s">
        <v>127</v>
      </c>
    </row>
    <row r="353" s="2" customFormat="1" ht="24.15" customHeight="1">
      <c r="A353" s="40"/>
      <c r="B353" s="41"/>
      <c r="C353" s="199" t="s">
        <v>721</v>
      </c>
      <c r="D353" s="199" t="s">
        <v>121</v>
      </c>
      <c r="E353" s="200" t="s">
        <v>722</v>
      </c>
      <c r="F353" s="201" t="s">
        <v>723</v>
      </c>
      <c r="G353" s="202" t="s">
        <v>272</v>
      </c>
      <c r="H353" s="203">
        <v>2.2000000000000002</v>
      </c>
      <c r="I353" s="204"/>
      <c r="J353" s="205">
        <f>ROUND(I353*H353,2)</f>
        <v>0</v>
      </c>
      <c r="K353" s="201" t="s">
        <v>125</v>
      </c>
      <c r="L353" s="46"/>
      <c r="M353" s="206" t="s">
        <v>19</v>
      </c>
      <c r="N353" s="207" t="s">
        <v>43</v>
      </c>
      <c r="O353" s="86"/>
      <c r="P353" s="208">
        <f>O353*H353</f>
        <v>0</v>
      </c>
      <c r="Q353" s="208">
        <v>0.00058</v>
      </c>
      <c r="R353" s="208">
        <f>Q353*H353</f>
        <v>0.001276</v>
      </c>
      <c r="S353" s="208">
        <v>0</v>
      </c>
      <c r="T353" s="20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0" t="s">
        <v>172</v>
      </c>
      <c r="AT353" s="210" t="s">
        <v>121</v>
      </c>
      <c r="AU353" s="210" t="s">
        <v>127</v>
      </c>
      <c r="AY353" s="19" t="s">
        <v>118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9" t="s">
        <v>127</v>
      </c>
      <c r="BK353" s="211">
        <f>ROUND(I353*H353,2)</f>
        <v>0</v>
      </c>
      <c r="BL353" s="19" t="s">
        <v>172</v>
      </c>
      <c r="BM353" s="210" t="s">
        <v>724</v>
      </c>
    </row>
    <row r="354" s="2" customFormat="1">
      <c r="A354" s="40"/>
      <c r="B354" s="41"/>
      <c r="C354" s="42"/>
      <c r="D354" s="212" t="s">
        <v>129</v>
      </c>
      <c r="E354" s="42"/>
      <c r="F354" s="213" t="s">
        <v>725</v>
      </c>
      <c r="G354" s="42"/>
      <c r="H354" s="42"/>
      <c r="I354" s="214"/>
      <c r="J354" s="42"/>
      <c r="K354" s="42"/>
      <c r="L354" s="46"/>
      <c r="M354" s="215"/>
      <c r="N354" s="216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129</v>
      </c>
      <c r="AU354" s="19" t="s">
        <v>127</v>
      </c>
    </row>
    <row r="355" s="13" customFormat="1">
      <c r="A355" s="13"/>
      <c r="B355" s="217"/>
      <c r="C355" s="218"/>
      <c r="D355" s="219" t="s">
        <v>131</v>
      </c>
      <c r="E355" s="220" t="s">
        <v>19</v>
      </c>
      <c r="F355" s="221" t="s">
        <v>726</v>
      </c>
      <c r="G355" s="218"/>
      <c r="H355" s="222">
        <v>2.2000000000000002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131</v>
      </c>
      <c r="AU355" s="228" t="s">
        <v>127</v>
      </c>
      <c r="AV355" s="13" t="s">
        <v>127</v>
      </c>
      <c r="AW355" s="13" t="s">
        <v>33</v>
      </c>
      <c r="AX355" s="13" t="s">
        <v>76</v>
      </c>
      <c r="AY355" s="228" t="s">
        <v>118</v>
      </c>
    </row>
    <row r="356" s="2" customFormat="1" ht="24.15" customHeight="1">
      <c r="A356" s="40"/>
      <c r="B356" s="41"/>
      <c r="C356" s="199" t="s">
        <v>727</v>
      </c>
      <c r="D356" s="199" t="s">
        <v>121</v>
      </c>
      <c r="E356" s="200" t="s">
        <v>728</v>
      </c>
      <c r="F356" s="201" t="s">
        <v>729</v>
      </c>
      <c r="G356" s="202" t="s">
        <v>272</v>
      </c>
      <c r="H356" s="203">
        <v>1.1000000000000001</v>
      </c>
      <c r="I356" s="204"/>
      <c r="J356" s="205">
        <f>ROUND(I356*H356,2)</f>
        <v>0</v>
      </c>
      <c r="K356" s="201" t="s">
        <v>125</v>
      </c>
      <c r="L356" s="46"/>
      <c r="M356" s="206" t="s">
        <v>19</v>
      </c>
      <c r="N356" s="207" t="s">
        <v>43</v>
      </c>
      <c r="O356" s="86"/>
      <c r="P356" s="208">
        <f>O356*H356</f>
        <v>0</v>
      </c>
      <c r="Q356" s="208">
        <v>0.00073999999999999999</v>
      </c>
      <c r="R356" s="208">
        <f>Q356*H356</f>
        <v>0.00081400000000000005</v>
      </c>
      <c r="S356" s="208">
        <v>0</v>
      </c>
      <c r="T356" s="20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0" t="s">
        <v>172</v>
      </c>
      <c r="AT356" s="210" t="s">
        <v>121</v>
      </c>
      <c r="AU356" s="210" t="s">
        <v>127</v>
      </c>
      <c r="AY356" s="19" t="s">
        <v>118</v>
      </c>
      <c r="BE356" s="211">
        <f>IF(N356="základní",J356,0)</f>
        <v>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19" t="s">
        <v>127</v>
      </c>
      <c r="BK356" s="211">
        <f>ROUND(I356*H356,2)</f>
        <v>0</v>
      </c>
      <c r="BL356" s="19" t="s">
        <v>172</v>
      </c>
      <c r="BM356" s="210" t="s">
        <v>730</v>
      </c>
    </row>
    <row r="357" s="2" customFormat="1">
      <c r="A357" s="40"/>
      <c r="B357" s="41"/>
      <c r="C357" s="42"/>
      <c r="D357" s="212" t="s">
        <v>129</v>
      </c>
      <c r="E357" s="42"/>
      <c r="F357" s="213" t="s">
        <v>731</v>
      </c>
      <c r="G357" s="42"/>
      <c r="H357" s="42"/>
      <c r="I357" s="214"/>
      <c r="J357" s="42"/>
      <c r="K357" s="42"/>
      <c r="L357" s="46"/>
      <c r="M357" s="215"/>
      <c r="N357" s="216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129</v>
      </c>
      <c r="AU357" s="19" t="s">
        <v>127</v>
      </c>
    </row>
    <row r="358" s="13" customFormat="1">
      <c r="A358" s="13"/>
      <c r="B358" s="217"/>
      <c r="C358" s="218"/>
      <c r="D358" s="219" t="s">
        <v>131</v>
      </c>
      <c r="E358" s="220" t="s">
        <v>19</v>
      </c>
      <c r="F358" s="221" t="s">
        <v>732</v>
      </c>
      <c r="G358" s="218"/>
      <c r="H358" s="222">
        <v>1.1000000000000001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8" t="s">
        <v>131</v>
      </c>
      <c r="AU358" s="228" t="s">
        <v>127</v>
      </c>
      <c r="AV358" s="13" t="s">
        <v>127</v>
      </c>
      <c r="AW358" s="13" t="s">
        <v>33</v>
      </c>
      <c r="AX358" s="13" t="s">
        <v>76</v>
      </c>
      <c r="AY358" s="228" t="s">
        <v>118</v>
      </c>
    </row>
    <row r="359" s="2" customFormat="1" ht="21.75" customHeight="1">
      <c r="A359" s="40"/>
      <c r="B359" s="41"/>
      <c r="C359" s="240" t="s">
        <v>733</v>
      </c>
      <c r="D359" s="240" t="s">
        <v>208</v>
      </c>
      <c r="E359" s="241" t="s">
        <v>734</v>
      </c>
      <c r="F359" s="242" t="s">
        <v>735</v>
      </c>
      <c r="G359" s="243" t="s">
        <v>135</v>
      </c>
      <c r="H359" s="244">
        <v>0.42349999999999999</v>
      </c>
      <c r="I359" s="245"/>
      <c r="J359" s="246">
        <f>ROUND(I359*H359,2)</f>
        <v>0</v>
      </c>
      <c r="K359" s="242" t="s">
        <v>125</v>
      </c>
      <c r="L359" s="247"/>
      <c r="M359" s="248" t="s">
        <v>19</v>
      </c>
      <c r="N359" s="249" t="s">
        <v>43</v>
      </c>
      <c r="O359" s="86"/>
      <c r="P359" s="208">
        <f>O359*H359</f>
        <v>0</v>
      </c>
      <c r="Q359" s="208">
        <v>0.021999999999999999</v>
      </c>
      <c r="R359" s="208">
        <f>Q359*H359</f>
        <v>0.0093169999999999989</v>
      </c>
      <c r="S359" s="208">
        <v>0</v>
      </c>
      <c r="T359" s="20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0" t="s">
        <v>315</v>
      </c>
      <c r="AT359" s="210" t="s">
        <v>208</v>
      </c>
      <c r="AU359" s="210" t="s">
        <v>127</v>
      </c>
      <c r="AY359" s="19" t="s">
        <v>118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19" t="s">
        <v>127</v>
      </c>
      <c r="BK359" s="211">
        <f>ROUND(I359*H359,2)</f>
        <v>0</v>
      </c>
      <c r="BL359" s="19" t="s">
        <v>172</v>
      </c>
      <c r="BM359" s="210" t="s">
        <v>736</v>
      </c>
    </row>
    <row r="360" s="13" customFormat="1">
      <c r="A360" s="13"/>
      <c r="B360" s="217"/>
      <c r="C360" s="218"/>
      <c r="D360" s="219" t="s">
        <v>131</v>
      </c>
      <c r="E360" s="220" t="s">
        <v>19</v>
      </c>
      <c r="F360" s="221" t="s">
        <v>737</v>
      </c>
      <c r="G360" s="218"/>
      <c r="H360" s="222">
        <v>0.38500000000000001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131</v>
      </c>
      <c r="AU360" s="228" t="s">
        <v>127</v>
      </c>
      <c r="AV360" s="13" t="s">
        <v>127</v>
      </c>
      <c r="AW360" s="13" t="s">
        <v>33</v>
      </c>
      <c r="AX360" s="13" t="s">
        <v>71</v>
      </c>
      <c r="AY360" s="228" t="s">
        <v>118</v>
      </c>
    </row>
    <row r="361" s="13" customFormat="1">
      <c r="A361" s="13"/>
      <c r="B361" s="217"/>
      <c r="C361" s="218"/>
      <c r="D361" s="219" t="s">
        <v>131</v>
      </c>
      <c r="E361" s="220" t="s">
        <v>19</v>
      </c>
      <c r="F361" s="221" t="s">
        <v>738</v>
      </c>
      <c r="G361" s="218"/>
      <c r="H361" s="222">
        <v>0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131</v>
      </c>
      <c r="AU361" s="228" t="s">
        <v>127</v>
      </c>
      <c r="AV361" s="13" t="s">
        <v>127</v>
      </c>
      <c r="AW361" s="13" t="s">
        <v>4</v>
      </c>
      <c r="AX361" s="13" t="s">
        <v>71</v>
      </c>
      <c r="AY361" s="228" t="s">
        <v>118</v>
      </c>
    </row>
    <row r="362" s="14" customFormat="1">
      <c r="A362" s="14"/>
      <c r="B362" s="229"/>
      <c r="C362" s="230"/>
      <c r="D362" s="219" t="s">
        <v>131</v>
      </c>
      <c r="E362" s="231" t="s">
        <v>19</v>
      </c>
      <c r="F362" s="232" t="s">
        <v>159</v>
      </c>
      <c r="G362" s="230"/>
      <c r="H362" s="233">
        <v>0.38500000000000001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131</v>
      </c>
      <c r="AU362" s="239" t="s">
        <v>127</v>
      </c>
      <c r="AV362" s="14" t="s">
        <v>126</v>
      </c>
      <c r="AW362" s="14" t="s">
        <v>4</v>
      </c>
      <c r="AX362" s="14" t="s">
        <v>76</v>
      </c>
      <c r="AY362" s="239" t="s">
        <v>118</v>
      </c>
    </row>
    <row r="363" s="13" customFormat="1">
      <c r="A363" s="13"/>
      <c r="B363" s="217"/>
      <c r="C363" s="218"/>
      <c r="D363" s="219" t="s">
        <v>131</v>
      </c>
      <c r="E363" s="218"/>
      <c r="F363" s="221" t="s">
        <v>739</v>
      </c>
      <c r="G363" s="218"/>
      <c r="H363" s="222">
        <v>0.42349999999999999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8" t="s">
        <v>131</v>
      </c>
      <c r="AU363" s="228" t="s">
        <v>127</v>
      </c>
      <c r="AV363" s="13" t="s">
        <v>127</v>
      </c>
      <c r="AW363" s="13" t="s">
        <v>4</v>
      </c>
      <c r="AX363" s="13" t="s">
        <v>76</v>
      </c>
      <c r="AY363" s="228" t="s">
        <v>118</v>
      </c>
    </row>
    <row r="364" s="2" customFormat="1" ht="24.15" customHeight="1">
      <c r="A364" s="40"/>
      <c r="B364" s="41"/>
      <c r="C364" s="199" t="s">
        <v>740</v>
      </c>
      <c r="D364" s="199" t="s">
        <v>121</v>
      </c>
      <c r="E364" s="200" t="s">
        <v>741</v>
      </c>
      <c r="F364" s="201" t="s">
        <v>742</v>
      </c>
      <c r="G364" s="202" t="s">
        <v>135</v>
      </c>
      <c r="H364" s="203">
        <v>2.3494999999999999</v>
      </c>
      <c r="I364" s="204"/>
      <c r="J364" s="205">
        <f>ROUND(I364*H364,2)</f>
        <v>0</v>
      </c>
      <c r="K364" s="201" t="s">
        <v>125</v>
      </c>
      <c r="L364" s="46"/>
      <c r="M364" s="206" t="s">
        <v>19</v>
      </c>
      <c r="N364" s="207" t="s">
        <v>43</v>
      </c>
      <c r="O364" s="86"/>
      <c r="P364" s="208">
        <f>O364*H364</f>
        <v>0</v>
      </c>
      <c r="Q364" s="208">
        <v>0.0060000000000000001</v>
      </c>
      <c r="R364" s="208">
        <f>Q364*H364</f>
        <v>0.014097</v>
      </c>
      <c r="S364" s="208">
        <v>0</v>
      </c>
      <c r="T364" s="20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0" t="s">
        <v>172</v>
      </c>
      <c r="AT364" s="210" t="s">
        <v>121</v>
      </c>
      <c r="AU364" s="210" t="s">
        <v>127</v>
      </c>
      <c r="AY364" s="19" t="s">
        <v>118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19" t="s">
        <v>127</v>
      </c>
      <c r="BK364" s="211">
        <f>ROUND(I364*H364,2)</f>
        <v>0</v>
      </c>
      <c r="BL364" s="19" t="s">
        <v>172</v>
      </c>
      <c r="BM364" s="210" t="s">
        <v>743</v>
      </c>
    </row>
    <row r="365" s="2" customFormat="1">
      <c r="A365" s="40"/>
      <c r="B365" s="41"/>
      <c r="C365" s="42"/>
      <c r="D365" s="212" t="s">
        <v>129</v>
      </c>
      <c r="E365" s="42"/>
      <c r="F365" s="213" t="s">
        <v>744</v>
      </c>
      <c r="G365" s="42"/>
      <c r="H365" s="42"/>
      <c r="I365" s="214"/>
      <c r="J365" s="42"/>
      <c r="K365" s="42"/>
      <c r="L365" s="46"/>
      <c r="M365" s="215"/>
      <c r="N365" s="216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129</v>
      </c>
      <c r="AU365" s="19" t="s">
        <v>127</v>
      </c>
    </row>
    <row r="366" s="2" customFormat="1" ht="21.75" customHeight="1">
      <c r="A366" s="40"/>
      <c r="B366" s="41"/>
      <c r="C366" s="240" t="s">
        <v>745</v>
      </c>
      <c r="D366" s="240" t="s">
        <v>208</v>
      </c>
      <c r="E366" s="241" t="s">
        <v>734</v>
      </c>
      <c r="F366" s="242" t="s">
        <v>735</v>
      </c>
      <c r="G366" s="243" t="s">
        <v>135</v>
      </c>
      <c r="H366" s="244">
        <v>2.5844</v>
      </c>
      <c r="I366" s="245"/>
      <c r="J366" s="246">
        <f>ROUND(I366*H366,2)</f>
        <v>0</v>
      </c>
      <c r="K366" s="242" t="s">
        <v>125</v>
      </c>
      <c r="L366" s="247"/>
      <c r="M366" s="248" t="s">
        <v>19</v>
      </c>
      <c r="N366" s="249" t="s">
        <v>43</v>
      </c>
      <c r="O366" s="86"/>
      <c r="P366" s="208">
        <f>O366*H366</f>
        <v>0</v>
      </c>
      <c r="Q366" s="208">
        <v>0.021999999999999999</v>
      </c>
      <c r="R366" s="208">
        <f>Q366*H366</f>
        <v>0.056856799999999999</v>
      </c>
      <c r="S366" s="208">
        <v>0</v>
      </c>
      <c r="T366" s="20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0" t="s">
        <v>315</v>
      </c>
      <c r="AT366" s="210" t="s">
        <v>208</v>
      </c>
      <c r="AU366" s="210" t="s">
        <v>127</v>
      </c>
      <c r="AY366" s="19" t="s">
        <v>118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9" t="s">
        <v>127</v>
      </c>
      <c r="BK366" s="211">
        <f>ROUND(I366*H366,2)</f>
        <v>0</v>
      </c>
      <c r="BL366" s="19" t="s">
        <v>172</v>
      </c>
      <c r="BM366" s="210" t="s">
        <v>746</v>
      </c>
    </row>
    <row r="367" s="13" customFormat="1">
      <c r="A367" s="13"/>
      <c r="B367" s="217"/>
      <c r="C367" s="218"/>
      <c r="D367" s="219" t="s">
        <v>131</v>
      </c>
      <c r="E367" s="218"/>
      <c r="F367" s="221" t="s">
        <v>747</v>
      </c>
      <c r="G367" s="218"/>
      <c r="H367" s="222">
        <v>2.5844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8" t="s">
        <v>131</v>
      </c>
      <c r="AU367" s="228" t="s">
        <v>127</v>
      </c>
      <c r="AV367" s="13" t="s">
        <v>127</v>
      </c>
      <c r="AW367" s="13" t="s">
        <v>4</v>
      </c>
      <c r="AX367" s="13" t="s">
        <v>76</v>
      </c>
      <c r="AY367" s="228" t="s">
        <v>118</v>
      </c>
    </row>
    <row r="368" s="2" customFormat="1" ht="16.5" customHeight="1">
      <c r="A368" s="40"/>
      <c r="B368" s="41"/>
      <c r="C368" s="199" t="s">
        <v>748</v>
      </c>
      <c r="D368" s="199" t="s">
        <v>121</v>
      </c>
      <c r="E368" s="200" t="s">
        <v>749</v>
      </c>
      <c r="F368" s="201" t="s">
        <v>750</v>
      </c>
      <c r="G368" s="202" t="s">
        <v>135</v>
      </c>
      <c r="H368" s="203">
        <v>0.83599999999999997</v>
      </c>
      <c r="I368" s="204"/>
      <c r="J368" s="205">
        <f>ROUND(I368*H368,2)</f>
        <v>0</v>
      </c>
      <c r="K368" s="201" t="s">
        <v>125</v>
      </c>
      <c r="L368" s="46"/>
      <c r="M368" s="206" t="s">
        <v>19</v>
      </c>
      <c r="N368" s="207" t="s">
        <v>43</v>
      </c>
      <c r="O368" s="86"/>
      <c r="P368" s="208">
        <f>O368*H368</f>
        <v>0</v>
      </c>
      <c r="Q368" s="208">
        <v>0.0015</v>
      </c>
      <c r="R368" s="208">
        <f>Q368*H368</f>
        <v>0.0012539999999999999</v>
      </c>
      <c r="S368" s="208">
        <v>0</v>
      </c>
      <c r="T368" s="20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0" t="s">
        <v>172</v>
      </c>
      <c r="AT368" s="210" t="s">
        <v>121</v>
      </c>
      <c r="AU368" s="210" t="s">
        <v>127</v>
      </c>
      <c r="AY368" s="19" t="s">
        <v>118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19" t="s">
        <v>127</v>
      </c>
      <c r="BK368" s="211">
        <f>ROUND(I368*H368,2)</f>
        <v>0</v>
      </c>
      <c r="BL368" s="19" t="s">
        <v>172</v>
      </c>
      <c r="BM368" s="210" t="s">
        <v>751</v>
      </c>
    </row>
    <row r="369" s="2" customFormat="1">
      <c r="A369" s="40"/>
      <c r="B369" s="41"/>
      <c r="C369" s="42"/>
      <c r="D369" s="212" t="s">
        <v>129</v>
      </c>
      <c r="E369" s="42"/>
      <c r="F369" s="213" t="s">
        <v>752</v>
      </c>
      <c r="G369" s="42"/>
      <c r="H369" s="42"/>
      <c r="I369" s="214"/>
      <c r="J369" s="42"/>
      <c r="K369" s="42"/>
      <c r="L369" s="46"/>
      <c r="M369" s="215"/>
      <c r="N369" s="216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129</v>
      </c>
      <c r="AU369" s="19" t="s">
        <v>127</v>
      </c>
    </row>
    <row r="370" s="13" customFormat="1">
      <c r="A370" s="13"/>
      <c r="B370" s="217"/>
      <c r="C370" s="218"/>
      <c r="D370" s="219" t="s">
        <v>131</v>
      </c>
      <c r="E370" s="220" t="s">
        <v>19</v>
      </c>
      <c r="F370" s="221" t="s">
        <v>753</v>
      </c>
      <c r="G370" s="218"/>
      <c r="H370" s="222">
        <v>0.83599999999999997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131</v>
      </c>
      <c r="AU370" s="228" t="s">
        <v>127</v>
      </c>
      <c r="AV370" s="13" t="s">
        <v>127</v>
      </c>
      <c r="AW370" s="13" t="s">
        <v>33</v>
      </c>
      <c r="AX370" s="13" t="s">
        <v>76</v>
      </c>
      <c r="AY370" s="228" t="s">
        <v>118</v>
      </c>
    </row>
    <row r="371" s="2" customFormat="1" ht="16.5" customHeight="1">
      <c r="A371" s="40"/>
      <c r="B371" s="41"/>
      <c r="C371" s="199" t="s">
        <v>754</v>
      </c>
      <c r="D371" s="199" t="s">
        <v>121</v>
      </c>
      <c r="E371" s="200" t="s">
        <v>755</v>
      </c>
      <c r="F371" s="201" t="s">
        <v>756</v>
      </c>
      <c r="G371" s="202" t="s">
        <v>272</v>
      </c>
      <c r="H371" s="203">
        <v>3.7200000000000002</v>
      </c>
      <c r="I371" s="204"/>
      <c r="J371" s="205">
        <f>ROUND(I371*H371,2)</f>
        <v>0</v>
      </c>
      <c r="K371" s="201" t="s">
        <v>125</v>
      </c>
      <c r="L371" s="46"/>
      <c r="M371" s="206" t="s">
        <v>19</v>
      </c>
      <c r="N371" s="207" t="s">
        <v>43</v>
      </c>
      <c r="O371" s="86"/>
      <c r="P371" s="208">
        <f>O371*H371</f>
        <v>0</v>
      </c>
      <c r="Q371" s="208">
        <v>0.00032000000000000003</v>
      </c>
      <c r="R371" s="208">
        <f>Q371*H371</f>
        <v>0.0011904000000000001</v>
      </c>
      <c r="S371" s="208">
        <v>0</v>
      </c>
      <c r="T371" s="20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0" t="s">
        <v>172</v>
      </c>
      <c r="AT371" s="210" t="s">
        <v>121</v>
      </c>
      <c r="AU371" s="210" t="s">
        <v>127</v>
      </c>
      <c r="AY371" s="19" t="s">
        <v>118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127</v>
      </c>
      <c r="BK371" s="211">
        <f>ROUND(I371*H371,2)</f>
        <v>0</v>
      </c>
      <c r="BL371" s="19" t="s">
        <v>172</v>
      </c>
      <c r="BM371" s="210" t="s">
        <v>757</v>
      </c>
    </row>
    <row r="372" s="2" customFormat="1">
      <c r="A372" s="40"/>
      <c r="B372" s="41"/>
      <c r="C372" s="42"/>
      <c r="D372" s="212" t="s">
        <v>129</v>
      </c>
      <c r="E372" s="42"/>
      <c r="F372" s="213" t="s">
        <v>758</v>
      </c>
      <c r="G372" s="42"/>
      <c r="H372" s="42"/>
      <c r="I372" s="214"/>
      <c r="J372" s="42"/>
      <c r="K372" s="42"/>
      <c r="L372" s="46"/>
      <c r="M372" s="215"/>
      <c r="N372" s="21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129</v>
      </c>
      <c r="AU372" s="19" t="s">
        <v>127</v>
      </c>
    </row>
    <row r="373" s="13" customFormat="1">
      <c r="A373" s="13"/>
      <c r="B373" s="217"/>
      <c r="C373" s="218"/>
      <c r="D373" s="219" t="s">
        <v>131</v>
      </c>
      <c r="E373" s="220" t="s">
        <v>19</v>
      </c>
      <c r="F373" s="221" t="s">
        <v>759</v>
      </c>
      <c r="G373" s="218"/>
      <c r="H373" s="222">
        <v>3.7200000000000002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8" t="s">
        <v>131</v>
      </c>
      <c r="AU373" s="228" t="s">
        <v>127</v>
      </c>
      <c r="AV373" s="13" t="s">
        <v>127</v>
      </c>
      <c r="AW373" s="13" t="s">
        <v>33</v>
      </c>
      <c r="AX373" s="13" t="s">
        <v>76</v>
      </c>
      <c r="AY373" s="228" t="s">
        <v>118</v>
      </c>
    </row>
    <row r="374" s="2" customFormat="1" ht="16.5" customHeight="1">
      <c r="A374" s="40"/>
      <c r="B374" s="41"/>
      <c r="C374" s="199" t="s">
        <v>760</v>
      </c>
      <c r="D374" s="199" t="s">
        <v>121</v>
      </c>
      <c r="E374" s="200" t="s">
        <v>761</v>
      </c>
      <c r="F374" s="201" t="s">
        <v>762</v>
      </c>
      <c r="G374" s="202" t="s">
        <v>135</v>
      </c>
      <c r="H374" s="203">
        <v>2.3494999999999999</v>
      </c>
      <c r="I374" s="204"/>
      <c r="J374" s="205">
        <f>ROUND(I374*H374,2)</f>
        <v>0</v>
      </c>
      <c r="K374" s="201" t="s">
        <v>125</v>
      </c>
      <c r="L374" s="46"/>
      <c r="M374" s="206" t="s">
        <v>19</v>
      </c>
      <c r="N374" s="207" t="s">
        <v>43</v>
      </c>
      <c r="O374" s="86"/>
      <c r="P374" s="208">
        <f>O374*H374</f>
        <v>0</v>
      </c>
      <c r="Q374" s="208">
        <v>5.0000000000000002E-05</v>
      </c>
      <c r="R374" s="208">
        <f>Q374*H374</f>
        <v>0.000117475</v>
      </c>
      <c r="S374" s="208">
        <v>0</v>
      </c>
      <c r="T374" s="20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0" t="s">
        <v>172</v>
      </c>
      <c r="AT374" s="210" t="s">
        <v>121</v>
      </c>
      <c r="AU374" s="210" t="s">
        <v>127</v>
      </c>
      <c r="AY374" s="19" t="s">
        <v>118</v>
      </c>
      <c r="BE374" s="211">
        <f>IF(N374="základní",J374,0)</f>
        <v>0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19" t="s">
        <v>127</v>
      </c>
      <c r="BK374" s="211">
        <f>ROUND(I374*H374,2)</f>
        <v>0</v>
      </c>
      <c r="BL374" s="19" t="s">
        <v>172</v>
      </c>
      <c r="BM374" s="210" t="s">
        <v>763</v>
      </c>
    </row>
    <row r="375" s="2" customFormat="1">
      <c r="A375" s="40"/>
      <c r="B375" s="41"/>
      <c r="C375" s="42"/>
      <c r="D375" s="212" t="s">
        <v>129</v>
      </c>
      <c r="E375" s="42"/>
      <c r="F375" s="213" t="s">
        <v>764</v>
      </c>
      <c r="G375" s="42"/>
      <c r="H375" s="42"/>
      <c r="I375" s="214"/>
      <c r="J375" s="42"/>
      <c r="K375" s="42"/>
      <c r="L375" s="46"/>
      <c r="M375" s="215"/>
      <c r="N375" s="216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129</v>
      </c>
      <c r="AU375" s="19" t="s">
        <v>127</v>
      </c>
    </row>
    <row r="376" s="2" customFormat="1" ht="24.15" customHeight="1">
      <c r="A376" s="40"/>
      <c r="B376" s="41"/>
      <c r="C376" s="199" t="s">
        <v>765</v>
      </c>
      <c r="D376" s="199" t="s">
        <v>121</v>
      </c>
      <c r="E376" s="200" t="s">
        <v>766</v>
      </c>
      <c r="F376" s="201" t="s">
        <v>767</v>
      </c>
      <c r="G376" s="202" t="s">
        <v>145</v>
      </c>
      <c r="H376" s="203">
        <v>0.1032</v>
      </c>
      <c r="I376" s="204"/>
      <c r="J376" s="205">
        <f>ROUND(I376*H376,2)</f>
        <v>0</v>
      </c>
      <c r="K376" s="201" t="s">
        <v>125</v>
      </c>
      <c r="L376" s="46"/>
      <c r="M376" s="206" t="s">
        <v>19</v>
      </c>
      <c r="N376" s="207" t="s">
        <v>43</v>
      </c>
      <c r="O376" s="86"/>
      <c r="P376" s="208">
        <f>O376*H376</f>
        <v>0</v>
      </c>
      <c r="Q376" s="208">
        <v>0</v>
      </c>
      <c r="R376" s="208">
        <f>Q376*H376</f>
        <v>0</v>
      </c>
      <c r="S376" s="208">
        <v>0</v>
      </c>
      <c r="T376" s="20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0" t="s">
        <v>172</v>
      </c>
      <c r="AT376" s="210" t="s">
        <v>121</v>
      </c>
      <c r="AU376" s="210" t="s">
        <v>127</v>
      </c>
      <c r="AY376" s="19" t="s">
        <v>118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19" t="s">
        <v>127</v>
      </c>
      <c r="BK376" s="211">
        <f>ROUND(I376*H376,2)</f>
        <v>0</v>
      </c>
      <c r="BL376" s="19" t="s">
        <v>172</v>
      </c>
      <c r="BM376" s="210" t="s">
        <v>768</v>
      </c>
    </row>
    <row r="377" s="2" customFormat="1">
      <c r="A377" s="40"/>
      <c r="B377" s="41"/>
      <c r="C377" s="42"/>
      <c r="D377" s="212" t="s">
        <v>129</v>
      </c>
      <c r="E377" s="42"/>
      <c r="F377" s="213" t="s">
        <v>769</v>
      </c>
      <c r="G377" s="42"/>
      <c r="H377" s="42"/>
      <c r="I377" s="214"/>
      <c r="J377" s="42"/>
      <c r="K377" s="42"/>
      <c r="L377" s="46"/>
      <c r="M377" s="215"/>
      <c r="N377" s="216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129</v>
      </c>
      <c r="AU377" s="19" t="s">
        <v>127</v>
      </c>
    </row>
    <row r="378" s="12" customFormat="1" ht="22.8" customHeight="1">
      <c r="A378" s="12"/>
      <c r="B378" s="183"/>
      <c r="C378" s="184"/>
      <c r="D378" s="185" t="s">
        <v>70</v>
      </c>
      <c r="E378" s="197" t="s">
        <v>770</v>
      </c>
      <c r="F378" s="197" t="s">
        <v>771</v>
      </c>
      <c r="G378" s="184"/>
      <c r="H378" s="184"/>
      <c r="I378" s="187"/>
      <c r="J378" s="198">
        <f>BK378</f>
        <v>0</v>
      </c>
      <c r="K378" s="184"/>
      <c r="L378" s="189"/>
      <c r="M378" s="190"/>
      <c r="N378" s="191"/>
      <c r="O378" s="191"/>
      <c r="P378" s="192">
        <f>SUM(P379:P389)</f>
        <v>0</v>
      </c>
      <c r="Q378" s="191"/>
      <c r="R378" s="192">
        <f>SUM(R379:R389)</f>
        <v>0.0098406400000000012</v>
      </c>
      <c r="S378" s="191"/>
      <c r="T378" s="193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94" t="s">
        <v>127</v>
      </c>
      <c r="AT378" s="195" t="s">
        <v>70</v>
      </c>
      <c r="AU378" s="195" t="s">
        <v>76</v>
      </c>
      <c r="AY378" s="194" t="s">
        <v>118</v>
      </c>
      <c r="BK378" s="196">
        <f>SUM(BK379:BK389)</f>
        <v>0</v>
      </c>
    </row>
    <row r="379" s="2" customFormat="1" ht="24.15" customHeight="1">
      <c r="A379" s="40"/>
      <c r="B379" s="41"/>
      <c r="C379" s="199" t="s">
        <v>772</v>
      </c>
      <c r="D379" s="199" t="s">
        <v>121</v>
      </c>
      <c r="E379" s="200" t="s">
        <v>773</v>
      </c>
      <c r="F379" s="201" t="s">
        <v>774</v>
      </c>
      <c r="G379" s="202" t="s">
        <v>272</v>
      </c>
      <c r="H379" s="203">
        <v>38.439999999999998</v>
      </c>
      <c r="I379" s="204"/>
      <c r="J379" s="205">
        <f>ROUND(I379*H379,2)</f>
        <v>0</v>
      </c>
      <c r="K379" s="201" t="s">
        <v>125</v>
      </c>
      <c r="L379" s="46"/>
      <c r="M379" s="206" t="s">
        <v>19</v>
      </c>
      <c r="N379" s="207" t="s">
        <v>43</v>
      </c>
      <c r="O379" s="86"/>
      <c r="P379" s="208">
        <f>O379*H379</f>
        <v>0</v>
      </c>
      <c r="Q379" s="208">
        <v>4.0000000000000003E-05</v>
      </c>
      <c r="R379" s="208">
        <f>Q379*H379</f>
        <v>0.0015376000000000001</v>
      </c>
      <c r="S379" s="208">
        <v>0</v>
      </c>
      <c r="T379" s="20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0" t="s">
        <v>172</v>
      </c>
      <c r="AT379" s="210" t="s">
        <v>121</v>
      </c>
      <c r="AU379" s="210" t="s">
        <v>127</v>
      </c>
      <c r="AY379" s="19" t="s">
        <v>118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9" t="s">
        <v>127</v>
      </c>
      <c r="BK379" s="211">
        <f>ROUND(I379*H379,2)</f>
        <v>0</v>
      </c>
      <c r="BL379" s="19" t="s">
        <v>172</v>
      </c>
      <c r="BM379" s="210" t="s">
        <v>775</v>
      </c>
    </row>
    <row r="380" s="2" customFormat="1">
      <c r="A380" s="40"/>
      <c r="B380" s="41"/>
      <c r="C380" s="42"/>
      <c r="D380" s="212" t="s">
        <v>129</v>
      </c>
      <c r="E380" s="42"/>
      <c r="F380" s="213" t="s">
        <v>776</v>
      </c>
      <c r="G380" s="42"/>
      <c r="H380" s="42"/>
      <c r="I380" s="214"/>
      <c r="J380" s="42"/>
      <c r="K380" s="42"/>
      <c r="L380" s="46"/>
      <c r="M380" s="215"/>
      <c r="N380" s="216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129</v>
      </c>
      <c r="AU380" s="19" t="s">
        <v>127</v>
      </c>
    </row>
    <row r="381" s="13" customFormat="1">
      <c r="A381" s="13"/>
      <c r="B381" s="217"/>
      <c r="C381" s="218"/>
      <c r="D381" s="219" t="s">
        <v>131</v>
      </c>
      <c r="E381" s="220" t="s">
        <v>19</v>
      </c>
      <c r="F381" s="221" t="s">
        <v>777</v>
      </c>
      <c r="G381" s="218"/>
      <c r="H381" s="222">
        <v>4.9199999999999999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8" t="s">
        <v>131</v>
      </c>
      <c r="AU381" s="228" t="s">
        <v>127</v>
      </c>
      <c r="AV381" s="13" t="s">
        <v>127</v>
      </c>
      <c r="AW381" s="13" t="s">
        <v>33</v>
      </c>
      <c r="AX381" s="13" t="s">
        <v>71</v>
      </c>
      <c r="AY381" s="228" t="s">
        <v>118</v>
      </c>
    </row>
    <row r="382" s="13" customFormat="1">
      <c r="A382" s="13"/>
      <c r="B382" s="217"/>
      <c r="C382" s="218"/>
      <c r="D382" s="219" t="s">
        <v>131</v>
      </c>
      <c r="E382" s="220" t="s">
        <v>19</v>
      </c>
      <c r="F382" s="221" t="s">
        <v>778</v>
      </c>
      <c r="G382" s="218"/>
      <c r="H382" s="222">
        <v>18.420000000000002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8" t="s">
        <v>131</v>
      </c>
      <c r="AU382" s="228" t="s">
        <v>127</v>
      </c>
      <c r="AV382" s="13" t="s">
        <v>127</v>
      </c>
      <c r="AW382" s="13" t="s">
        <v>33</v>
      </c>
      <c r="AX382" s="13" t="s">
        <v>71</v>
      </c>
      <c r="AY382" s="228" t="s">
        <v>118</v>
      </c>
    </row>
    <row r="383" s="13" customFormat="1">
      <c r="A383" s="13"/>
      <c r="B383" s="217"/>
      <c r="C383" s="218"/>
      <c r="D383" s="219" t="s">
        <v>131</v>
      </c>
      <c r="E383" s="220" t="s">
        <v>19</v>
      </c>
      <c r="F383" s="221" t="s">
        <v>779</v>
      </c>
      <c r="G383" s="218"/>
      <c r="H383" s="222">
        <v>15.1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8" t="s">
        <v>131</v>
      </c>
      <c r="AU383" s="228" t="s">
        <v>127</v>
      </c>
      <c r="AV383" s="13" t="s">
        <v>127</v>
      </c>
      <c r="AW383" s="13" t="s">
        <v>33</v>
      </c>
      <c r="AX383" s="13" t="s">
        <v>71</v>
      </c>
      <c r="AY383" s="228" t="s">
        <v>118</v>
      </c>
    </row>
    <row r="384" s="13" customFormat="1">
      <c r="A384" s="13"/>
      <c r="B384" s="217"/>
      <c r="C384" s="218"/>
      <c r="D384" s="219" t="s">
        <v>131</v>
      </c>
      <c r="E384" s="220" t="s">
        <v>19</v>
      </c>
      <c r="F384" s="221" t="s">
        <v>220</v>
      </c>
      <c r="G384" s="218"/>
      <c r="H384" s="222">
        <v>0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131</v>
      </c>
      <c r="AU384" s="228" t="s">
        <v>127</v>
      </c>
      <c r="AV384" s="13" t="s">
        <v>127</v>
      </c>
      <c r="AW384" s="13" t="s">
        <v>4</v>
      </c>
      <c r="AX384" s="13" t="s">
        <v>71</v>
      </c>
      <c r="AY384" s="228" t="s">
        <v>118</v>
      </c>
    </row>
    <row r="385" s="14" customFormat="1">
      <c r="A385" s="14"/>
      <c r="B385" s="229"/>
      <c r="C385" s="230"/>
      <c r="D385" s="219" t="s">
        <v>131</v>
      </c>
      <c r="E385" s="231" t="s">
        <v>19</v>
      </c>
      <c r="F385" s="232" t="s">
        <v>159</v>
      </c>
      <c r="G385" s="230"/>
      <c r="H385" s="233">
        <v>38.440000000000005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131</v>
      </c>
      <c r="AU385" s="239" t="s">
        <v>127</v>
      </c>
      <c r="AV385" s="14" t="s">
        <v>126</v>
      </c>
      <c r="AW385" s="14" t="s">
        <v>33</v>
      </c>
      <c r="AX385" s="14" t="s">
        <v>76</v>
      </c>
      <c r="AY385" s="239" t="s">
        <v>118</v>
      </c>
    </row>
    <row r="386" s="2" customFormat="1" ht="16.5" customHeight="1">
      <c r="A386" s="40"/>
      <c r="B386" s="41"/>
      <c r="C386" s="240" t="s">
        <v>780</v>
      </c>
      <c r="D386" s="240" t="s">
        <v>208</v>
      </c>
      <c r="E386" s="241" t="s">
        <v>781</v>
      </c>
      <c r="F386" s="242" t="s">
        <v>782</v>
      </c>
      <c r="G386" s="243" t="s">
        <v>272</v>
      </c>
      <c r="H386" s="244">
        <v>41.5152</v>
      </c>
      <c r="I386" s="245"/>
      <c r="J386" s="246">
        <f>ROUND(I386*H386,2)</f>
        <v>0</v>
      </c>
      <c r="K386" s="242" t="s">
        <v>125</v>
      </c>
      <c r="L386" s="247"/>
      <c r="M386" s="248" t="s">
        <v>19</v>
      </c>
      <c r="N386" s="249" t="s">
        <v>43</v>
      </c>
      <c r="O386" s="86"/>
      <c r="P386" s="208">
        <f>O386*H386</f>
        <v>0</v>
      </c>
      <c r="Q386" s="208">
        <v>0.00020000000000000001</v>
      </c>
      <c r="R386" s="208">
        <f>Q386*H386</f>
        <v>0.0083030400000000011</v>
      </c>
      <c r="S386" s="208">
        <v>0</v>
      </c>
      <c r="T386" s="20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0" t="s">
        <v>315</v>
      </c>
      <c r="AT386" s="210" t="s">
        <v>208</v>
      </c>
      <c r="AU386" s="210" t="s">
        <v>127</v>
      </c>
      <c r="AY386" s="19" t="s">
        <v>118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19" t="s">
        <v>127</v>
      </c>
      <c r="BK386" s="211">
        <f>ROUND(I386*H386,2)</f>
        <v>0</v>
      </c>
      <c r="BL386" s="19" t="s">
        <v>172</v>
      </c>
      <c r="BM386" s="210" t="s">
        <v>783</v>
      </c>
    </row>
    <row r="387" s="13" customFormat="1">
      <c r="A387" s="13"/>
      <c r="B387" s="217"/>
      <c r="C387" s="218"/>
      <c r="D387" s="219" t="s">
        <v>131</v>
      </c>
      <c r="E387" s="218"/>
      <c r="F387" s="221" t="s">
        <v>784</v>
      </c>
      <c r="G387" s="218"/>
      <c r="H387" s="222">
        <v>41.5152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131</v>
      </c>
      <c r="AU387" s="228" t="s">
        <v>127</v>
      </c>
      <c r="AV387" s="13" t="s">
        <v>127</v>
      </c>
      <c r="AW387" s="13" t="s">
        <v>4</v>
      </c>
      <c r="AX387" s="13" t="s">
        <v>76</v>
      </c>
      <c r="AY387" s="228" t="s">
        <v>118</v>
      </c>
    </row>
    <row r="388" s="2" customFormat="1" ht="24.15" customHeight="1">
      <c r="A388" s="40"/>
      <c r="B388" s="41"/>
      <c r="C388" s="199" t="s">
        <v>785</v>
      </c>
      <c r="D388" s="199" t="s">
        <v>121</v>
      </c>
      <c r="E388" s="200" t="s">
        <v>786</v>
      </c>
      <c r="F388" s="201" t="s">
        <v>787</v>
      </c>
      <c r="G388" s="202" t="s">
        <v>145</v>
      </c>
      <c r="H388" s="203">
        <v>0.0097999999999999997</v>
      </c>
      <c r="I388" s="204"/>
      <c r="J388" s="205">
        <f>ROUND(I388*H388,2)</f>
        <v>0</v>
      </c>
      <c r="K388" s="201" t="s">
        <v>125</v>
      </c>
      <c r="L388" s="46"/>
      <c r="M388" s="206" t="s">
        <v>19</v>
      </c>
      <c r="N388" s="207" t="s">
        <v>43</v>
      </c>
      <c r="O388" s="86"/>
      <c r="P388" s="208">
        <f>O388*H388</f>
        <v>0</v>
      </c>
      <c r="Q388" s="208">
        <v>0</v>
      </c>
      <c r="R388" s="208">
        <f>Q388*H388</f>
        <v>0</v>
      </c>
      <c r="S388" s="208">
        <v>0</v>
      </c>
      <c r="T388" s="20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0" t="s">
        <v>172</v>
      </c>
      <c r="AT388" s="210" t="s">
        <v>121</v>
      </c>
      <c r="AU388" s="210" t="s">
        <v>127</v>
      </c>
      <c r="AY388" s="19" t="s">
        <v>118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19" t="s">
        <v>127</v>
      </c>
      <c r="BK388" s="211">
        <f>ROUND(I388*H388,2)</f>
        <v>0</v>
      </c>
      <c r="BL388" s="19" t="s">
        <v>172</v>
      </c>
      <c r="BM388" s="210" t="s">
        <v>788</v>
      </c>
    </row>
    <row r="389" s="2" customFormat="1">
      <c r="A389" s="40"/>
      <c r="B389" s="41"/>
      <c r="C389" s="42"/>
      <c r="D389" s="212" t="s">
        <v>129</v>
      </c>
      <c r="E389" s="42"/>
      <c r="F389" s="213" t="s">
        <v>789</v>
      </c>
      <c r="G389" s="42"/>
      <c r="H389" s="42"/>
      <c r="I389" s="214"/>
      <c r="J389" s="42"/>
      <c r="K389" s="42"/>
      <c r="L389" s="46"/>
      <c r="M389" s="215"/>
      <c r="N389" s="216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129</v>
      </c>
      <c r="AU389" s="19" t="s">
        <v>127</v>
      </c>
    </row>
    <row r="390" s="12" customFormat="1" ht="22.8" customHeight="1">
      <c r="A390" s="12"/>
      <c r="B390" s="183"/>
      <c r="C390" s="184"/>
      <c r="D390" s="185" t="s">
        <v>70</v>
      </c>
      <c r="E390" s="197" t="s">
        <v>790</v>
      </c>
      <c r="F390" s="197" t="s">
        <v>791</v>
      </c>
      <c r="G390" s="184"/>
      <c r="H390" s="184"/>
      <c r="I390" s="187"/>
      <c r="J390" s="198">
        <f>BK390</f>
        <v>0</v>
      </c>
      <c r="K390" s="184"/>
      <c r="L390" s="189"/>
      <c r="M390" s="190"/>
      <c r="N390" s="191"/>
      <c r="O390" s="191"/>
      <c r="P390" s="192">
        <f>SUM(P391:P436)</f>
        <v>0</v>
      </c>
      <c r="Q390" s="191"/>
      <c r="R390" s="192">
        <f>SUM(R391:R436)</f>
        <v>0.30710979999999999</v>
      </c>
      <c r="S390" s="191"/>
      <c r="T390" s="193">
        <f>SUM(T391:T436)</f>
        <v>0.13249849999999999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94" t="s">
        <v>127</v>
      </c>
      <c r="AT390" s="195" t="s">
        <v>70</v>
      </c>
      <c r="AU390" s="195" t="s">
        <v>76</v>
      </c>
      <c r="AY390" s="194" t="s">
        <v>118</v>
      </c>
      <c r="BK390" s="196">
        <f>SUM(BK391:BK436)</f>
        <v>0</v>
      </c>
    </row>
    <row r="391" s="2" customFormat="1" ht="24.15" customHeight="1">
      <c r="A391" s="40"/>
      <c r="B391" s="41"/>
      <c r="C391" s="199" t="s">
        <v>792</v>
      </c>
      <c r="D391" s="199" t="s">
        <v>121</v>
      </c>
      <c r="E391" s="200" t="s">
        <v>793</v>
      </c>
      <c r="F391" s="201" t="s">
        <v>794</v>
      </c>
      <c r="G391" s="202" t="s">
        <v>135</v>
      </c>
      <c r="H391" s="203">
        <v>41.369999999999997</v>
      </c>
      <c r="I391" s="204"/>
      <c r="J391" s="205">
        <f>ROUND(I391*H391,2)</f>
        <v>0</v>
      </c>
      <c r="K391" s="201" t="s">
        <v>125</v>
      </c>
      <c r="L391" s="46"/>
      <c r="M391" s="206" t="s">
        <v>19</v>
      </c>
      <c r="N391" s="207" t="s">
        <v>43</v>
      </c>
      <c r="O391" s="86"/>
      <c r="P391" s="208">
        <f>O391*H391</f>
        <v>0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0" t="s">
        <v>172</v>
      </c>
      <c r="AT391" s="210" t="s">
        <v>121</v>
      </c>
      <c r="AU391" s="210" t="s">
        <v>127</v>
      </c>
      <c r="AY391" s="19" t="s">
        <v>118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9" t="s">
        <v>127</v>
      </c>
      <c r="BK391" s="211">
        <f>ROUND(I391*H391,2)</f>
        <v>0</v>
      </c>
      <c r="BL391" s="19" t="s">
        <v>172</v>
      </c>
      <c r="BM391" s="210" t="s">
        <v>795</v>
      </c>
    </row>
    <row r="392" s="2" customFormat="1">
      <c r="A392" s="40"/>
      <c r="B392" s="41"/>
      <c r="C392" s="42"/>
      <c r="D392" s="212" t="s">
        <v>129</v>
      </c>
      <c r="E392" s="42"/>
      <c r="F392" s="213" t="s">
        <v>796</v>
      </c>
      <c r="G392" s="42"/>
      <c r="H392" s="42"/>
      <c r="I392" s="214"/>
      <c r="J392" s="42"/>
      <c r="K392" s="42"/>
      <c r="L392" s="46"/>
      <c r="M392" s="215"/>
      <c r="N392" s="216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129</v>
      </c>
      <c r="AU392" s="19" t="s">
        <v>127</v>
      </c>
    </row>
    <row r="393" s="13" customFormat="1">
      <c r="A393" s="13"/>
      <c r="B393" s="217"/>
      <c r="C393" s="218"/>
      <c r="D393" s="219" t="s">
        <v>131</v>
      </c>
      <c r="E393" s="220" t="s">
        <v>19</v>
      </c>
      <c r="F393" s="221" t="s">
        <v>156</v>
      </c>
      <c r="G393" s="218"/>
      <c r="H393" s="222">
        <v>2.98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131</v>
      </c>
      <c r="AU393" s="228" t="s">
        <v>127</v>
      </c>
      <c r="AV393" s="13" t="s">
        <v>127</v>
      </c>
      <c r="AW393" s="13" t="s">
        <v>33</v>
      </c>
      <c r="AX393" s="13" t="s">
        <v>71</v>
      </c>
      <c r="AY393" s="228" t="s">
        <v>118</v>
      </c>
    </row>
    <row r="394" s="13" customFormat="1">
      <c r="A394" s="13"/>
      <c r="B394" s="217"/>
      <c r="C394" s="218"/>
      <c r="D394" s="219" t="s">
        <v>131</v>
      </c>
      <c r="E394" s="220" t="s">
        <v>19</v>
      </c>
      <c r="F394" s="221" t="s">
        <v>157</v>
      </c>
      <c r="G394" s="218"/>
      <c r="H394" s="222">
        <v>21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8" t="s">
        <v>131</v>
      </c>
      <c r="AU394" s="228" t="s">
        <v>127</v>
      </c>
      <c r="AV394" s="13" t="s">
        <v>127</v>
      </c>
      <c r="AW394" s="13" t="s">
        <v>33</v>
      </c>
      <c r="AX394" s="13" t="s">
        <v>71</v>
      </c>
      <c r="AY394" s="228" t="s">
        <v>118</v>
      </c>
    </row>
    <row r="395" s="13" customFormat="1">
      <c r="A395" s="13"/>
      <c r="B395" s="217"/>
      <c r="C395" s="218"/>
      <c r="D395" s="219" t="s">
        <v>131</v>
      </c>
      <c r="E395" s="220" t="s">
        <v>19</v>
      </c>
      <c r="F395" s="221" t="s">
        <v>158</v>
      </c>
      <c r="G395" s="218"/>
      <c r="H395" s="222">
        <v>14.619999999999999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131</v>
      </c>
      <c r="AU395" s="228" t="s">
        <v>127</v>
      </c>
      <c r="AV395" s="13" t="s">
        <v>127</v>
      </c>
      <c r="AW395" s="13" t="s">
        <v>33</v>
      </c>
      <c r="AX395" s="13" t="s">
        <v>71</v>
      </c>
      <c r="AY395" s="228" t="s">
        <v>118</v>
      </c>
    </row>
    <row r="396" s="13" customFormat="1">
      <c r="A396" s="13"/>
      <c r="B396" s="217"/>
      <c r="C396" s="218"/>
      <c r="D396" s="219" t="s">
        <v>131</v>
      </c>
      <c r="E396" s="220" t="s">
        <v>19</v>
      </c>
      <c r="F396" s="221" t="s">
        <v>220</v>
      </c>
      <c r="G396" s="218"/>
      <c r="H396" s="222">
        <v>0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8" t="s">
        <v>131</v>
      </c>
      <c r="AU396" s="228" t="s">
        <v>127</v>
      </c>
      <c r="AV396" s="13" t="s">
        <v>127</v>
      </c>
      <c r="AW396" s="13" t="s">
        <v>4</v>
      </c>
      <c r="AX396" s="13" t="s">
        <v>71</v>
      </c>
      <c r="AY396" s="228" t="s">
        <v>118</v>
      </c>
    </row>
    <row r="397" s="13" customFormat="1">
      <c r="A397" s="13"/>
      <c r="B397" s="217"/>
      <c r="C397" s="218"/>
      <c r="D397" s="219" t="s">
        <v>131</v>
      </c>
      <c r="E397" s="220" t="s">
        <v>19</v>
      </c>
      <c r="F397" s="221" t="s">
        <v>221</v>
      </c>
      <c r="G397" s="218"/>
      <c r="H397" s="222">
        <v>2.77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8" t="s">
        <v>131</v>
      </c>
      <c r="AU397" s="228" t="s">
        <v>127</v>
      </c>
      <c r="AV397" s="13" t="s">
        <v>127</v>
      </c>
      <c r="AW397" s="13" t="s">
        <v>33</v>
      </c>
      <c r="AX397" s="13" t="s">
        <v>71</v>
      </c>
      <c r="AY397" s="228" t="s">
        <v>118</v>
      </c>
    </row>
    <row r="398" s="13" customFormat="1">
      <c r="A398" s="13"/>
      <c r="B398" s="217"/>
      <c r="C398" s="218"/>
      <c r="D398" s="219" t="s">
        <v>131</v>
      </c>
      <c r="E398" s="220" t="s">
        <v>19</v>
      </c>
      <c r="F398" s="221" t="s">
        <v>797</v>
      </c>
      <c r="G398" s="218"/>
      <c r="H398" s="222">
        <v>0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8" t="s">
        <v>131</v>
      </c>
      <c r="AU398" s="228" t="s">
        <v>127</v>
      </c>
      <c r="AV398" s="13" t="s">
        <v>127</v>
      </c>
      <c r="AW398" s="13" t="s">
        <v>33</v>
      </c>
      <c r="AX398" s="13" t="s">
        <v>71</v>
      </c>
      <c r="AY398" s="228" t="s">
        <v>118</v>
      </c>
    </row>
    <row r="399" s="14" customFormat="1">
      <c r="A399" s="14"/>
      <c r="B399" s="229"/>
      <c r="C399" s="230"/>
      <c r="D399" s="219" t="s">
        <v>131</v>
      </c>
      <c r="E399" s="231" t="s">
        <v>19</v>
      </c>
      <c r="F399" s="232" t="s">
        <v>159</v>
      </c>
      <c r="G399" s="230"/>
      <c r="H399" s="233">
        <v>41.369999999999997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39" t="s">
        <v>131</v>
      </c>
      <c r="AU399" s="239" t="s">
        <v>127</v>
      </c>
      <c r="AV399" s="14" t="s">
        <v>126</v>
      </c>
      <c r="AW399" s="14" t="s">
        <v>33</v>
      </c>
      <c r="AX399" s="14" t="s">
        <v>76</v>
      </c>
      <c r="AY399" s="239" t="s">
        <v>118</v>
      </c>
    </row>
    <row r="400" s="2" customFormat="1" ht="16.5" customHeight="1">
      <c r="A400" s="40"/>
      <c r="B400" s="41"/>
      <c r="C400" s="199" t="s">
        <v>798</v>
      </c>
      <c r="D400" s="199" t="s">
        <v>121</v>
      </c>
      <c r="E400" s="200" t="s">
        <v>799</v>
      </c>
      <c r="F400" s="201" t="s">
        <v>800</v>
      </c>
      <c r="G400" s="202" t="s">
        <v>135</v>
      </c>
      <c r="H400" s="203">
        <v>38.600000000000001</v>
      </c>
      <c r="I400" s="204"/>
      <c r="J400" s="205">
        <f>ROUND(I400*H400,2)</f>
        <v>0</v>
      </c>
      <c r="K400" s="201" t="s">
        <v>125</v>
      </c>
      <c r="L400" s="46"/>
      <c r="M400" s="206" t="s">
        <v>19</v>
      </c>
      <c r="N400" s="207" t="s">
        <v>43</v>
      </c>
      <c r="O400" s="86"/>
      <c r="P400" s="208">
        <f>O400*H400</f>
        <v>0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0" t="s">
        <v>172</v>
      </c>
      <c r="AT400" s="210" t="s">
        <v>121</v>
      </c>
      <c r="AU400" s="210" t="s">
        <v>127</v>
      </c>
      <c r="AY400" s="19" t="s">
        <v>118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9" t="s">
        <v>127</v>
      </c>
      <c r="BK400" s="211">
        <f>ROUND(I400*H400,2)</f>
        <v>0</v>
      </c>
      <c r="BL400" s="19" t="s">
        <v>172</v>
      </c>
      <c r="BM400" s="210" t="s">
        <v>801</v>
      </c>
    </row>
    <row r="401" s="2" customFormat="1">
      <c r="A401" s="40"/>
      <c r="B401" s="41"/>
      <c r="C401" s="42"/>
      <c r="D401" s="212" t="s">
        <v>129</v>
      </c>
      <c r="E401" s="42"/>
      <c r="F401" s="213" t="s">
        <v>802</v>
      </c>
      <c r="G401" s="42"/>
      <c r="H401" s="42"/>
      <c r="I401" s="214"/>
      <c r="J401" s="42"/>
      <c r="K401" s="42"/>
      <c r="L401" s="46"/>
      <c r="M401" s="215"/>
      <c r="N401" s="216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129</v>
      </c>
      <c r="AU401" s="19" t="s">
        <v>127</v>
      </c>
    </row>
    <row r="402" s="13" customFormat="1">
      <c r="A402" s="13"/>
      <c r="B402" s="217"/>
      <c r="C402" s="218"/>
      <c r="D402" s="219" t="s">
        <v>131</v>
      </c>
      <c r="E402" s="220" t="s">
        <v>19</v>
      </c>
      <c r="F402" s="221" t="s">
        <v>156</v>
      </c>
      <c r="G402" s="218"/>
      <c r="H402" s="222">
        <v>2.98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8" t="s">
        <v>131</v>
      </c>
      <c r="AU402" s="228" t="s">
        <v>127</v>
      </c>
      <c r="AV402" s="13" t="s">
        <v>127</v>
      </c>
      <c r="AW402" s="13" t="s">
        <v>33</v>
      </c>
      <c r="AX402" s="13" t="s">
        <v>71</v>
      </c>
      <c r="AY402" s="228" t="s">
        <v>118</v>
      </c>
    </row>
    <row r="403" s="13" customFormat="1">
      <c r="A403" s="13"/>
      <c r="B403" s="217"/>
      <c r="C403" s="218"/>
      <c r="D403" s="219" t="s">
        <v>131</v>
      </c>
      <c r="E403" s="220" t="s">
        <v>19</v>
      </c>
      <c r="F403" s="221" t="s">
        <v>157</v>
      </c>
      <c r="G403" s="218"/>
      <c r="H403" s="222">
        <v>21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8" t="s">
        <v>131</v>
      </c>
      <c r="AU403" s="228" t="s">
        <v>127</v>
      </c>
      <c r="AV403" s="13" t="s">
        <v>127</v>
      </c>
      <c r="AW403" s="13" t="s">
        <v>33</v>
      </c>
      <c r="AX403" s="13" t="s">
        <v>71</v>
      </c>
      <c r="AY403" s="228" t="s">
        <v>118</v>
      </c>
    </row>
    <row r="404" s="13" customFormat="1">
      <c r="A404" s="13"/>
      <c r="B404" s="217"/>
      <c r="C404" s="218"/>
      <c r="D404" s="219" t="s">
        <v>131</v>
      </c>
      <c r="E404" s="220" t="s">
        <v>19</v>
      </c>
      <c r="F404" s="221" t="s">
        <v>158</v>
      </c>
      <c r="G404" s="218"/>
      <c r="H404" s="222">
        <v>14.619999999999999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8" t="s">
        <v>131</v>
      </c>
      <c r="AU404" s="228" t="s">
        <v>127</v>
      </c>
      <c r="AV404" s="13" t="s">
        <v>127</v>
      </c>
      <c r="AW404" s="13" t="s">
        <v>33</v>
      </c>
      <c r="AX404" s="13" t="s">
        <v>71</v>
      </c>
      <c r="AY404" s="228" t="s">
        <v>118</v>
      </c>
    </row>
    <row r="405" s="14" customFormat="1">
      <c r="A405" s="14"/>
      <c r="B405" s="229"/>
      <c r="C405" s="230"/>
      <c r="D405" s="219" t="s">
        <v>131</v>
      </c>
      <c r="E405" s="231" t="s">
        <v>19</v>
      </c>
      <c r="F405" s="232" t="s">
        <v>159</v>
      </c>
      <c r="G405" s="230"/>
      <c r="H405" s="233">
        <v>38.600000000000001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9" t="s">
        <v>131</v>
      </c>
      <c r="AU405" s="239" t="s">
        <v>127</v>
      </c>
      <c r="AV405" s="14" t="s">
        <v>126</v>
      </c>
      <c r="AW405" s="14" t="s">
        <v>33</v>
      </c>
      <c r="AX405" s="14" t="s">
        <v>76</v>
      </c>
      <c r="AY405" s="239" t="s">
        <v>118</v>
      </c>
    </row>
    <row r="406" s="2" customFormat="1" ht="16.5" customHeight="1">
      <c r="A406" s="40"/>
      <c r="B406" s="41"/>
      <c r="C406" s="199" t="s">
        <v>803</v>
      </c>
      <c r="D406" s="199" t="s">
        <v>121</v>
      </c>
      <c r="E406" s="200" t="s">
        <v>804</v>
      </c>
      <c r="F406" s="201" t="s">
        <v>805</v>
      </c>
      <c r="G406" s="202" t="s">
        <v>135</v>
      </c>
      <c r="H406" s="203">
        <v>38.600000000000001</v>
      </c>
      <c r="I406" s="204"/>
      <c r="J406" s="205">
        <f>ROUND(I406*H406,2)</f>
        <v>0</v>
      </c>
      <c r="K406" s="201" t="s">
        <v>125</v>
      </c>
      <c r="L406" s="46"/>
      <c r="M406" s="206" t="s">
        <v>19</v>
      </c>
      <c r="N406" s="207" t="s">
        <v>43</v>
      </c>
      <c r="O406" s="86"/>
      <c r="P406" s="208">
        <f>O406*H406</f>
        <v>0</v>
      </c>
      <c r="Q406" s="208">
        <v>3.0000000000000001E-05</v>
      </c>
      <c r="R406" s="208">
        <f>Q406*H406</f>
        <v>0.0011580000000000002</v>
      </c>
      <c r="S406" s="208">
        <v>0</v>
      </c>
      <c r="T406" s="20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0" t="s">
        <v>172</v>
      </c>
      <c r="AT406" s="210" t="s">
        <v>121</v>
      </c>
      <c r="AU406" s="210" t="s">
        <v>127</v>
      </c>
      <c r="AY406" s="19" t="s">
        <v>118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9" t="s">
        <v>127</v>
      </c>
      <c r="BK406" s="211">
        <f>ROUND(I406*H406,2)</f>
        <v>0</v>
      </c>
      <c r="BL406" s="19" t="s">
        <v>172</v>
      </c>
      <c r="BM406" s="210" t="s">
        <v>806</v>
      </c>
    </row>
    <row r="407" s="2" customFormat="1">
      <c r="A407" s="40"/>
      <c r="B407" s="41"/>
      <c r="C407" s="42"/>
      <c r="D407" s="212" t="s">
        <v>129</v>
      </c>
      <c r="E407" s="42"/>
      <c r="F407" s="213" t="s">
        <v>807</v>
      </c>
      <c r="G407" s="42"/>
      <c r="H407" s="42"/>
      <c r="I407" s="214"/>
      <c r="J407" s="42"/>
      <c r="K407" s="42"/>
      <c r="L407" s="46"/>
      <c r="M407" s="215"/>
      <c r="N407" s="21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129</v>
      </c>
      <c r="AU407" s="19" t="s">
        <v>127</v>
      </c>
    </row>
    <row r="408" s="2" customFormat="1" ht="24.15" customHeight="1">
      <c r="A408" s="40"/>
      <c r="B408" s="41"/>
      <c r="C408" s="199" t="s">
        <v>808</v>
      </c>
      <c r="D408" s="199" t="s">
        <v>121</v>
      </c>
      <c r="E408" s="200" t="s">
        <v>809</v>
      </c>
      <c r="F408" s="201" t="s">
        <v>810</v>
      </c>
      <c r="G408" s="202" t="s">
        <v>135</v>
      </c>
      <c r="H408" s="203">
        <v>38.600000000000001</v>
      </c>
      <c r="I408" s="204"/>
      <c r="J408" s="205">
        <f>ROUND(I408*H408,2)</f>
        <v>0</v>
      </c>
      <c r="K408" s="201" t="s">
        <v>125</v>
      </c>
      <c r="L408" s="46"/>
      <c r="M408" s="206" t="s">
        <v>19</v>
      </c>
      <c r="N408" s="207" t="s">
        <v>43</v>
      </c>
      <c r="O408" s="86"/>
      <c r="P408" s="208">
        <f>O408*H408</f>
        <v>0</v>
      </c>
      <c r="Q408" s="208">
        <v>0.0044999999999999997</v>
      </c>
      <c r="R408" s="208">
        <f>Q408*H408</f>
        <v>0.17369999999999999</v>
      </c>
      <c r="S408" s="208">
        <v>0</v>
      </c>
      <c r="T408" s="20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0" t="s">
        <v>172</v>
      </c>
      <c r="AT408" s="210" t="s">
        <v>121</v>
      </c>
      <c r="AU408" s="210" t="s">
        <v>127</v>
      </c>
      <c r="AY408" s="19" t="s">
        <v>118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9" t="s">
        <v>127</v>
      </c>
      <c r="BK408" s="211">
        <f>ROUND(I408*H408,2)</f>
        <v>0</v>
      </c>
      <c r="BL408" s="19" t="s">
        <v>172</v>
      </c>
      <c r="BM408" s="210" t="s">
        <v>811</v>
      </c>
    </row>
    <row r="409" s="2" customFormat="1">
      <c r="A409" s="40"/>
      <c r="B409" s="41"/>
      <c r="C409" s="42"/>
      <c r="D409" s="212" t="s">
        <v>129</v>
      </c>
      <c r="E409" s="42"/>
      <c r="F409" s="213" t="s">
        <v>812</v>
      </c>
      <c r="G409" s="42"/>
      <c r="H409" s="42"/>
      <c r="I409" s="214"/>
      <c r="J409" s="42"/>
      <c r="K409" s="42"/>
      <c r="L409" s="46"/>
      <c r="M409" s="215"/>
      <c r="N409" s="216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129</v>
      </c>
      <c r="AU409" s="19" t="s">
        <v>127</v>
      </c>
    </row>
    <row r="410" s="2" customFormat="1" ht="16.5" customHeight="1">
      <c r="A410" s="40"/>
      <c r="B410" s="41"/>
      <c r="C410" s="199" t="s">
        <v>813</v>
      </c>
      <c r="D410" s="199" t="s">
        <v>121</v>
      </c>
      <c r="E410" s="200" t="s">
        <v>814</v>
      </c>
      <c r="F410" s="201" t="s">
        <v>815</v>
      </c>
      <c r="G410" s="202" t="s">
        <v>135</v>
      </c>
      <c r="H410" s="203">
        <v>47.530999999999999</v>
      </c>
      <c r="I410" s="204"/>
      <c r="J410" s="205">
        <f>ROUND(I410*H410,2)</f>
        <v>0</v>
      </c>
      <c r="K410" s="201" t="s">
        <v>125</v>
      </c>
      <c r="L410" s="46"/>
      <c r="M410" s="206" t="s">
        <v>19</v>
      </c>
      <c r="N410" s="207" t="s">
        <v>43</v>
      </c>
      <c r="O410" s="86"/>
      <c r="P410" s="208">
        <f>O410*H410</f>
        <v>0</v>
      </c>
      <c r="Q410" s="208">
        <v>0</v>
      </c>
      <c r="R410" s="208">
        <f>Q410*H410</f>
        <v>0</v>
      </c>
      <c r="S410" s="208">
        <v>0.0025000000000000001</v>
      </c>
      <c r="T410" s="209">
        <f>S410*H410</f>
        <v>0.1188275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0" t="s">
        <v>172</v>
      </c>
      <c r="AT410" s="210" t="s">
        <v>121</v>
      </c>
      <c r="AU410" s="210" t="s">
        <v>127</v>
      </c>
      <c r="AY410" s="19" t="s">
        <v>118</v>
      </c>
      <c r="BE410" s="211">
        <f>IF(N410="základní",J410,0)</f>
        <v>0</v>
      </c>
      <c r="BF410" s="211">
        <f>IF(N410="snížená",J410,0)</f>
        <v>0</v>
      </c>
      <c r="BG410" s="211">
        <f>IF(N410="zákl. přenesená",J410,0)</f>
        <v>0</v>
      </c>
      <c r="BH410" s="211">
        <f>IF(N410="sníž. přenesená",J410,0)</f>
        <v>0</v>
      </c>
      <c r="BI410" s="211">
        <f>IF(N410="nulová",J410,0)</f>
        <v>0</v>
      </c>
      <c r="BJ410" s="19" t="s">
        <v>127</v>
      </c>
      <c r="BK410" s="211">
        <f>ROUND(I410*H410,2)</f>
        <v>0</v>
      </c>
      <c r="BL410" s="19" t="s">
        <v>172</v>
      </c>
      <c r="BM410" s="210" t="s">
        <v>816</v>
      </c>
    </row>
    <row r="411" s="2" customFormat="1">
      <c r="A411" s="40"/>
      <c r="B411" s="41"/>
      <c r="C411" s="42"/>
      <c r="D411" s="212" t="s">
        <v>129</v>
      </c>
      <c r="E411" s="42"/>
      <c r="F411" s="213" t="s">
        <v>817</v>
      </c>
      <c r="G411" s="42"/>
      <c r="H411" s="42"/>
      <c r="I411" s="214"/>
      <c r="J411" s="42"/>
      <c r="K411" s="42"/>
      <c r="L411" s="46"/>
      <c r="M411" s="215"/>
      <c r="N411" s="216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129</v>
      </c>
      <c r="AU411" s="19" t="s">
        <v>127</v>
      </c>
    </row>
    <row r="412" s="2" customFormat="1" ht="16.5" customHeight="1">
      <c r="A412" s="40"/>
      <c r="B412" s="41"/>
      <c r="C412" s="199" t="s">
        <v>818</v>
      </c>
      <c r="D412" s="199" t="s">
        <v>121</v>
      </c>
      <c r="E412" s="200" t="s">
        <v>819</v>
      </c>
      <c r="F412" s="201" t="s">
        <v>820</v>
      </c>
      <c r="G412" s="202" t="s">
        <v>135</v>
      </c>
      <c r="H412" s="203">
        <v>38.600000000000001</v>
      </c>
      <c r="I412" s="204"/>
      <c r="J412" s="205">
        <f>ROUND(I412*H412,2)</f>
        <v>0</v>
      </c>
      <c r="K412" s="201" t="s">
        <v>125</v>
      </c>
      <c r="L412" s="46"/>
      <c r="M412" s="206" t="s">
        <v>19</v>
      </c>
      <c r="N412" s="207" t="s">
        <v>43</v>
      </c>
      <c r="O412" s="86"/>
      <c r="P412" s="208">
        <f>O412*H412</f>
        <v>0</v>
      </c>
      <c r="Q412" s="208">
        <v>0.00029999999999999997</v>
      </c>
      <c r="R412" s="208">
        <f>Q412*H412</f>
        <v>0.01158</v>
      </c>
      <c r="S412" s="208">
        <v>0</v>
      </c>
      <c r="T412" s="20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0" t="s">
        <v>172</v>
      </c>
      <c r="AT412" s="210" t="s">
        <v>121</v>
      </c>
      <c r="AU412" s="210" t="s">
        <v>127</v>
      </c>
      <c r="AY412" s="19" t="s">
        <v>118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9" t="s">
        <v>127</v>
      </c>
      <c r="BK412" s="211">
        <f>ROUND(I412*H412,2)</f>
        <v>0</v>
      </c>
      <c r="BL412" s="19" t="s">
        <v>172</v>
      </c>
      <c r="BM412" s="210" t="s">
        <v>821</v>
      </c>
    </row>
    <row r="413" s="2" customFormat="1">
      <c r="A413" s="40"/>
      <c r="B413" s="41"/>
      <c r="C413" s="42"/>
      <c r="D413" s="212" t="s">
        <v>129</v>
      </c>
      <c r="E413" s="42"/>
      <c r="F413" s="213" t="s">
        <v>822</v>
      </c>
      <c r="G413" s="42"/>
      <c r="H413" s="42"/>
      <c r="I413" s="214"/>
      <c r="J413" s="42"/>
      <c r="K413" s="42"/>
      <c r="L413" s="46"/>
      <c r="M413" s="215"/>
      <c r="N413" s="216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129</v>
      </c>
      <c r="AU413" s="19" t="s">
        <v>127</v>
      </c>
    </row>
    <row r="414" s="2" customFormat="1" ht="16.5" customHeight="1">
      <c r="A414" s="40"/>
      <c r="B414" s="41"/>
      <c r="C414" s="240" t="s">
        <v>823</v>
      </c>
      <c r="D414" s="240" t="s">
        <v>208</v>
      </c>
      <c r="E414" s="241" t="s">
        <v>824</v>
      </c>
      <c r="F414" s="242" t="s">
        <v>825</v>
      </c>
      <c r="G414" s="243" t="s">
        <v>135</v>
      </c>
      <c r="H414" s="244">
        <v>42.460000000000001</v>
      </c>
      <c r="I414" s="245"/>
      <c r="J414" s="246">
        <f>ROUND(I414*H414,2)</f>
        <v>0</v>
      </c>
      <c r="K414" s="242" t="s">
        <v>125</v>
      </c>
      <c r="L414" s="247"/>
      <c r="M414" s="248" t="s">
        <v>19</v>
      </c>
      <c r="N414" s="249" t="s">
        <v>43</v>
      </c>
      <c r="O414" s="86"/>
      <c r="P414" s="208">
        <f>O414*H414</f>
        <v>0</v>
      </c>
      <c r="Q414" s="208">
        <v>0.0028300000000000001</v>
      </c>
      <c r="R414" s="208">
        <f>Q414*H414</f>
        <v>0.1201618</v>
      </c>
      <c r="S414" s="208">
        <v>0</v>
      </c>
      <c r="T414" s="20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0" t="s">
        <v>315</v>
      </c>
      <c r="AT414" s="210" t="s">
        <v>208</v>
      </c>
      <c r="AU414" s="210" t="s">
        <v>127</v>
      </c>
      <c r="AY414" s="19" t="s">
        <v>118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9" t="s">
        <v>127</v>
      </c>
      <c r="BK414" s="211">
        <f>ROUND(I414*H414,2)</f>
        <v>0</v>
      </c>
      <c r="BL414" s="19" t="s">
        <v>172</v>
      </c>
      <c r="BM414" s="210" t="s">
        <v>826</v>
      </c>
    </row>
    <row r="415" s="13" customFormat="1">
      <c r="A415" s="13"/>
      <c r="B415" s="217"/>
      <c r="C415" s="218"/>
      <c r="D415" s="219" t="s">
        <v>131</v>
      </c>
      <c r="E415" s="218"/>
      <c r="F415" s="221" t="s">
        <v>827</v>
      </c>
      <c r="G415" s="218"/>
      <c r="H415" s="222">
        <v>42.460000000000001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8" t="s">
        <v>131</v>
      </c>
      <c r="AU415" s="228" t="s">
        <v>127</v>
      </c>
      <c r="AV415" s="13" t="s">
        <v>127</v>
      </c>
      <c r="AW415" s="13" t="s">
        <v>4</v>
      </c>
      <c r="AX415" s="13" t="s">
        <v>76</v>
      </c>
      <c r="AY415" s="228" t="s">
        <v>118</v>
      </c>
    </row>
    <row r="416" s="2" customFormat="1" ht="16.5" customHeight="1">
      <c r="A416" s="40"/>
      <c r="B416" s="41"/>
      <c r="C416" s="199" t="s">
        <v>828</v>
      </c>
      <c r="D416" s="199" t="s">
        <v>121</v>
      </c>
      <c r="E416" s="200" t="s">
        <v>829</v>
      </c>
      <c r="F416" s="201" t="s">
        <v>830</v>
      </c>
      <c r="G416" s="202" t="s">
        <v>272</v>
      </c>
      <c r="H416" s="203">
        <v>25.7333</v>
      </c>
      <c r="I416" s="204"/>
      <c r="J416" s="205">
        <f>ROUND(I416*H416,2)</f>
        <v>0</v>
      </c>
      <c r="K416" s="201" t="s">
        <v>125</v>
      </c>
      <c r="L416" s="46"/>
      <c r="M416" s="206" t="s">
        <v>19</v>
      </c>
      <c r="N416" s="207" t="s">
        <v>43</v>
      </c>
      <c r="O416" s="86"/>
      <c r="P416" s="208">
        <f>O416*H416</f>
        <v>0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0" t="s">
        <v>172</v>
      </c>
      <c r="AT416" s="210" t="s">
        <v>121</v>
      </c>
      <c r="AU416" s="210" t="s">
        <v>127</v>
      </c>
      <c r="AY416" s="19" t="s">
        <v>118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9" t="s">
        <v>127</v>
      </c>
      <c r="BK416" s="211">
        <f>ROUND(I416*H416,2)</f>
        <v>0</v>
      </c>
      <c r="BL416" s="19" t="s">
        <v>172</v>
      </c>
      <c r="BM416" s="210" t="s">
        <v>831</v>
      </c>
    </row>
    <row r="417" s="2" customFormat="1">
      <c r="A417" s="40"/>
      <c r="B417" s="41"/>
      <c r="C417" s="42"/>
      <c r="D417" s="212" t="s">
        <v>129</v>
      </c>
      <c r="E417" s="42"/>
      <c r="F417" s="213" t="s">
        <v>832</v>
      </c>
      <c r="G417" s="42"/>
      <c r="H417" s="42"/>
      <c r="I417" s="214"/>
      <c r="J417" s="42"/>
      <c r="K417" s="42"/>
      <c r="L417" s="46"/>
      <c r="M417" s="215"/>
      <c r="N417" s="21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129</v>
      </c>
      <c r="AU417" s="19" t="s">
        <v>127</v>
      </c>
    </row>
    <row r="418" s="13" customFormat="1">
      <c r="A418" s="13"/>
      <c r="B418" s="217"/>
      <c r="C418" s="218"/>
      <c r="D418" s="219" t="s">
        <v>131</v>
      </c>
      <c r="E418" s="220" t="s">
        <v>19</v>
      </c>
      <c r="F418" s="221" t="s">
        <v>833</v>
      </c>
      <c r="G418" s="218"/>
      <c r="H418" s="222">
        <v>25.7333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8" t="s">
        <v>131</v>
      </c>
      <c r="AU418" s="228" t="s">
        <v>127</v>
      </c>
      <c r="AV418" s="13" t="s">
        <v>127</v>
      </c>
      <c r="AW418" s="13" t="s">
        <v>33</v>
      </c>
      <c r="AX418" s="13" t="s">
        <v>76</v>
      </c>
      <c r="AY418" s="228" t="s">
        <v>118</v>
      </c>
    </row>
    <row r="419" s="2" customFormat="1" ht="16.5" customHeight="1">
      <c r="A419" s="40"/>
      <c r="B419" s="41"/>
      <c r="C419" s="199" t="s">
        <v>834</v>
      </c>
      <c r="D419" s="199" t="s">
        <v>121</v>
      </c>
      <c r="E419" s="200" t="s">
        <v>835</v>
      </c>
      <c r="F419" s="201" t="s">
        <v>836</v>
      </c>
      <c r="G419" s="202" t="s">
        <v>272</v>
      </c>
      <c r="H419" s="203">
        <v>45.57</v>
      </c>
      <c r="I419" s="204"/>
      <c r="J419" s="205">
        <f>ROUND(I419*H419,2)</f>
        <v>0</v>
      </c>
      <c r="K419" s="201" t="s">
        <v>125</v>
      </c>
      <c r="L419" s="46"/>
      <c r="M419" s="206" t="s">
        <v>19</v>
      </c>
      <c r="N419" s="207" t="s">
        <v>43</v>
      </c>
      <c r="O419" s="86"/>
      <c r="P419" s="208">
        <f>O419*H419</f>
        <v>0</v>
      </c>
      <c r="Q419" s="208">
        <v>0</v>
      </c>
      <c r="R419" s="208">
        <f>Q419*H419</f>
        <v>0</v>
      </c>
      <c r="S419" s="208">
        <v>0.00029999999999999997</v>
      </c>
      <c r="T419" s="209">
        <f>S419*H419</f>
        <v>0.013670999999999999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0" t="s">
        <v>172</v>
      </c>
      <c r="AT419" s="210" t="s">
        <v>121</v>
      </c>
      <c r="AU419" s="210" t="s">
        <v>127</v>
      </c>
      <c r="AY419" s="19" t="s">
        <v>118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19" t="s">
        <v>127</v>
      </c>
      <c r="BK419" s="211">
        <f>ROUND(I419*H419,2)</f>
        <v>0</v>
      </c>
      <c r="BL419" s="19" t="s">
        <v>172</v>
      </c>
      <c r="BM419" s="210" t="s">
        <v>837</v>
      </c>
    </row>
    <row r="420" s="2" customFormat="1">
      <c r="A420" s="40"/>
      <c r="B420" s="41"/>
      <c r="C420" s="42"/>
      <c r="D420" s="212" t="s">
        <v>129</v>
      </c>
      <c r="E420" s="42"/>
      <c r="F420" s="213" t="s">
        <v>838</v>
      </c>
      <c r="G420" s="42"/>
      <c r="H420" s="42"/>
      <c r="I420" s="214"/>
      <c r="J420" s="42"/>
      <c r="K420" s="42"/>
      <c r="L420" s="46"/>
      <c r="M420" s="215"/>
      <c r="N420" s="216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129</v>
      </c>
      <c r="AU420" s="19" t="s">
        <v>127</v>
      </c>
    </row>
    <row r="421" s="13" customFormat="1">
      <c r="A421" s="13"/>
      <c r="B421" s="217"/>
      <c r="C421" s="218"/>
      <c r="D421" s="219" t="s">
        <v>131</v>
      </c>
      <c r="E421" s="220" t="s">
        <v>19</v>
      </c>
      <c r="F421" s="221" t="s">
        <v>839</v>
      </c>
      <c r="G421" s="218"/>
      <c r="H421" s="222">
        <v>4.3399999999999999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8" t="s">
        <v>131</v>
      </c>
      <c r="AU421" s="228" t="s">
        <v>127</v>
      </c>
      <c r="AV421" s="13" t="s">
        <v>127</v>
      </c>
      <c r="AW421" s="13" t="s">
        <v>33</v>
      </c>
      <c r="AX421" s="13" t="s">
        <v>71</v>
      </c>
      <c r="AY421" s="228" t="s">
        <v>118</v>
      </c>
    </row>
    <row r="422" s="13" customFormat="1">
      <c r="A422" s="13"/>
      <c r="B422" s="217"/>
      <c r="C422" s="218"/>
      <c r="D422" s="219" t="s">
        <v>131</v>
      </c>
      <c r="E422" s="220" t="s">
        <v>19</v>
      </c>
      <c r="F422" s="221" t="s">
        <v>778</v>
      </c>
      <c r="G422" s="218"/>
      <c r="H422" s="222">
        <v>18.420000000000002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8" t="s">
        <v>131</v>
      </c>
      <c r="AU422" s="228" t="s">
        <v>127</v>
      </c>
      <c r="AV422" s="13" t="s">
        <v>127</v>
      </c>
      <c r="AW422" s="13" t="s">
        <v>33</v>
      </c>
      <c r="AX422" s="13" t="s">
        <v>71</v>
      </c>
      <c r="AY422" s="228" t="s">
        <v>118</v>
      </c>
    </row>
    <row r="423" s="13" customFormat="1">
      <c r="A423" s="13"/>
      <c r="B423" s="217"/>
      <c r="C423" s="218"/>
      <c r="D423" s="219" t="s">
        <v>131</v>
      </c>
      <c r="E423" s="220" t="s">
        <v>19</v>
      </c>
      <c r="F423" s="221" t="s">
        <v>779</v>
      </c>
      <c r="G423" s="218"/>
      <c r="H423" s="222">
        <v>15.1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131</v>
      </c>
      <c r="AU423" s="228" t="s">
        <v>127</v>
      </c>
      <c r="AV423" s="13" t="s">
        <v>127</v>
      </c>
      <c r="AW423" s="13" t="s">
        <v>33</v>
      </c>
      <c r="AX423" s="13" t="s">
        <v>71</v>
      </c>
      <c r="AY423" s="228" t="s">
        <v>118</v>
      </c>
    </row>
    <row r="424" s="13" customFormat="1">
      <c r="A424" s="13"/>
      <c r="B424" s="217"/>
      <c r="C424" s="218"/>
      <c r="D424" s="219" t="s">
        <v>131</v>
      </c>
      <c r="E424" s="220" t="s">
        <v>19</v>
      </c>
      <c r="F424" s="221" t="s">
        <v>220</v>
      </c>
      <c r="G424" s="218"/>
      <c r="H424" s="222">
        <v>0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8" t="s">
        <v>131</v>
      </c>
      <c r="AU424" s="228" t="s">
        <v>127</v>
      </c>
      <c r="AV424" s="13" t="s">
        <v>127</v>
      </c>
      <c r="AW424" s="13" t="s">
        <v>4</v>
      </c>
      <c r="AX424" s="13" t="s">
        <v>71</v>
      </c>
      <c r="AY424" s="228" t="s">
        <v>118</v>
      </c>
    </row>
    <row r="425" s="13" customFormat="1">
      <c r="A425" s="13"/>
      <c r="B425" s="217"/>
      <c r="C425" s="218"/>
      <c r="D425" s="219" t="s">
        <v>131</v>
      </c>
      <c r="E425" s="220" t="s">
        <v>19</v>
      </c>
      <c r="F425" s="221" t="s">
        <v>840</v>
      </c>
      <c r="G425" s="218"/>
      <c r="H425" s="222">
        <v>4.3099999999999996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8" t="s">
        <v>131</v>
      </c>
      <c r="AU425" s="228" t="s">
        <v>127</v>
      </c>
      <c r="AV425" s="13" t="s">
        <v>127</v>
      </c>
      <c r="AW425" s="13" t="s">
        <v>33</v>
      </c>
      <c r="AX425" s="13" t="s">
        <v>71</v>
      </c>
      <c r="AY425" s="228" t="s">
        <v>118</v>
      </c>
    </row>
    <row r="426" s="13" customFormat="1">
      <c r="A426" s="13"/>
      <c r="B426" s="217"/>
      <c r="C426" s="218"/>
      <c r="D426" s="219" t="s">
        <v>131</v>
      </c>
      <c r="E426" s="220" t="s">
        <v>19</v>
      </c>
      <c r="F426" s="221" t="s">
        <v>841</v>
      </c>
      <c r="G426" s="218"/>
      <c r="H426" s="222">
        <v>3.3999999999999999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8" t="s">
        <v>131</v>
      </c>
      <c r="AU426" s="228" t="s">
        <v>127</v>
      </c>
      <c r="AV426" s="13" t="s">
        <v>127</v>
      </c>
      <c r="AW426" s="13" t="s">
        <v>33</v>
      </c>
      <c r="AX426" s="13" t="s">
        <v>71</v>
      </c>
      <c r="AY426" s="228" t="s">
        <v>118</v>
      </c>
    </row>
    <row r="427" s="14" customFormat="1">
      <c r="A427" s="14"/>
      <c r="B427" s="229"/>
      <c r="C427" s="230"/>
      <c r="D427" s="219" t="s">
        <v>131</v>
      </c>
      <c r="E427" s="231" t="s">
        <v>19</v>
      </c>
      <c r="F427" s="232" t="s">
        <v>159</v>
      </c>
      <c r="G427" s="230"/>
      <c r="H427" s="233">
        <v>45.57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39" t="s">
        <v>131</v>
      </c>
      <c r="AU427" s="239" t="s">
        <v>127</v>
      </c>
      <c r="AV427" s="14" t="s">
        <v>126</v>
      </c>
      <c r="AW427" s="14" t="s">
        <v>33</v>
      </c>
      <c r="AX427" s="14" t="s">
        <v>76</v>
      </c>
      <c r="AY427" s="239" t="s">
        <v>118</v>
      </c>
    </row>
    <row r="428" s="2" customFormat="1" ht="16.5" customHeight="1">
      <c r="A428" s="40"/>
      <c r="B428" s="41"/>
      <c r="C428" s="199" t="s">
        <v>842</v>
      </c>
      <c r="D428" s="199" t="s">
        <v>121</v>
      </c>
      <c r="E428" s="200" t="s">
        <v>843</v>
      </c>
      <c r="F428" s="201" t="s">
        <v>844</v>
      </c>
      <c r="G428" s="202" t="s">
        <v>272</v>
      </c>
      <c r="H428" s="203">
        <v>2.3999999999999999</v>
      </c>
      <c r="I428" s="204"/>
      <c r="J428" s="205">
        <f>ROUND(I428*H428,2)</f>
        <v>0</v>
      </c>
      <c r="K428" s="201" t="s">
        <v>125</v>
      </c>
      <c r="L428" s="46"/>
      <c r="M428" s="206" t="s">
        <v>19</v>
      </c>
      <c r="N428" s="207" t="s">
        <v>43</v>
      </c>
      <c r="O428" s="86"/>
      <c r="P428" s="208">
        <f>O428*H428</f>
        <v>0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0" t="s">
        <v>172</v>
      </c>
      <c r="AT428" s="210" t="s">
        <v>121</v>
      </c>
      <c r="AU428" s="210" t="s">
        <v>127</v>
      </c>
      <c r="AY428" s="19" t="s">
        <v>118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19" t="s">
        <v>127</v>
      </c>
      <c r="BK428" s="211">
        <f>ROUND(I428*H428,2)</f>
        <v>0</v>
      </c>
      <c r="BL428" s="19" t="s">
        <v>172</v>
      </c>
      <c r="BM428" s="210" t="s">
        <v>845</v>
      </c>
    </row>
    <row r="429" s="2" customFormat="1">
      <c r="A429" s="40"/>
      <c r="B429" s="41"/>
      <c r="C429" s="42"/>
      <c r="D429" s="212" t="s">
        <v>129</v>
      </c>
      <c r="E429" s="42"/>
      <c r="F429" s="213" t="s">
        <v>846</v>
      </c>
      <c r="G429" s="42"/>
      <c r="H429" s="42"/>
      <c r="I429" s="214"/>
      <c r="J429" s="42"/>
      <c r="K429" s="42"/>
      <c r="L429" s="46"/>
      <c r="M429" s="215"/>
      <c r="N429" s="216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129</v>
      </c>
      <c r="AU429" s="19" t="s">
        <v>127</v>
      </c>
    </row>
    <row r="430" s="13" customFormat="1">
      <c r="A430" s="13"/>
      <c r="B430" s="217"/>
      <c r="C430" s="218"/>
      <c r="D430" s="219" t="s">
        <v>131</v>
      </c>
      <c r="E430" s="220" t="s">
        <v>19</v>
      </c>
      <c r="F430" s="221" t="s">
        <v>847</v>
      </c>
      <c r="G430" s="218"/>
      <c r="H430" s="222">
        <v>0.80000000000000004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8" t="s">
        <v>131</v>
      </c>
      <c r="AU430" s="228" t="s">
        <v>127</v>
      </c>
      <c r="AV430" s="13" t="s">
        <v>127</v>
      </c>
      <c r="AW430" s="13" t="s">
        <v>33</v>
      </c>
      <c r="AX430" s="13" t="s">
        <v>71</v>
      </c>
      <c r="AY430" s="228" t="s">
        <v>118</v>
      </c>
    </row>
    <row r="431" s="13" customFormat="1">
      <c r="A431" s="13"/>
      <c r="B431" s="217"/>
      <c r="C431" s="218"/>
      <c r="D431" s="219" t="s">
        <v>131</v>
      </c>
      <c r="E431" s="220" t="s">
        <v>19</v>
      </c>
      <c r="F431" s="221" t="s">
        <v>848</v>
      </c>
      <c r="G431" s="218"/>
      <c r="H431" s="222">
        <v>0.80000000000000004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8" t="s">
        <v>131</v>
      </c>
      <c r="AU431" s="228" t="s">
        <v>127</v>
      </c>
      <c r="AV431" s="13" t="s">
        <v>127</v>
      </c>
      <c r="AW431" s="13" t="s">
        <v>33</v>
      </c>
      <c r="AX431" s="13" t="s">
        <v>71</v>
      </c>
      <c r="AY431" s="228" t="s">
        <v>118</v>
      </c>
    </row>
    <row r="432" s="13" customFormat="1">
      <c r="A432" s="13"/>
      <c r="B432" s="217"/>
      <c r="C432" s="218"/>
      <c r="D432" s="219" t="s">
        <v>131</v>
      </c>
      <c r="E432" s="220" t="s">
        <v>19</v>
      </c>
      <c r="F432" s="221" t="s">
        <v>849</v>
      </c>
      <c r="G432" s="218"/>
      <c r="H432" s="222">
        <v>0.80000000000000004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8" t="s">
        <v>131</v>
      </c>
      <c r="AU432" s="228" t="s">
        <v>127</v>
      </c>
      <c r="AV432" s="13" t="s">
        <v>127</v>
      </c>
      <c r="AW432" s="13" t="s">
        <v>33</v>
      </c>
      <c r="AX432" s="13" t="s">
        <v>71</v>
      </c>
      <c r="AY432" s="228" t="s">
        <v>118</v>
      </c>
    </row>
    <row r="433" s="14" customFormat="1">
      <c r="A433" s="14"/>
      <c r="B433" s="229"/>
      <c r="C433" s="230"/>
      <c r="D433" s="219" t="s">
        <v>131</v>
      </c>
      <c r="E433" s="231" t="s">
        <v>19</v>
      </c>
      <c r="F433" s="232" t="s">
        <v>159</v>
      </c>
      <c r="G433" s="230"/>
      <c r="H433" s="233">
        <v>2.3999999999999999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39" t="s">
        <v>131</v>
      </c>
      <c r="AU433" s="239" t="s">
        <v>127</v>
      </c>
      <c r="AV433" s="14" t="s">
        <v>126</v>
      </c>
      <c r="AW433" s="14" t="s">
        <v>4</v>
      </c>
      <c r="AX433" s="14" t="s">
        <v>76</v>
      </c>
      <c r="AY433" s="239" t="s">
        <v>118</v>
      </c>
    </row>
    <row r="434" s="2" customFormat="1" ht="16.5" customHeight="1">
      <c r="A434" s="40"/>
      <c r="B434" s="41"/>
      <c r="C434" s="240" t="s">
        <v>850</v>
      </c>
      <c r="D434" s="240" t="s">
        <v>208</v>
      </c>
      <c r="E434" s="241" t="s">
        <v>851</v>
      </c>
      <c r="F434" s="242" t="s">
        <v>852</v>
      </c>
      <c r="G434" s="243" t="s">
        <v>272</v>
      </c>
      <c r="H434" s="244">
        <v>3</v>
      </c>
      <c r="I434" s="245"/>
      <c r="J434" s="246">
        <f>ROUND(I434*H434,2)</f>
        <v>0</v>
      </c>
      <c r="K434" s="242" t="s">
        <v>125</v>
      </c>
      <c r="L434" s="247"/>
      <c r="M434" s="248" t="s">
        <v>19</v>
      </c>
      <c r="N434" s="249" t="s">
        <v>43</v>
      </c>
      <c r="O434" s="86"/>
      <c r="P434" s="208">
        <f>O434*H434</f>
        <v>0</v>
      </c>
      <c r="Q434" s="208">
        <v>0.00017000000000000001</v>
      </c>
      <c r="R434" s="208">
        <f>Q434*H434</f>
        <v>0.00051000000000000004</v>
      </c>
      <c r="S434" s="208">
        <v>0</v>
      </c>
      <c r="T434" s="20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0" t="s">
        <v>315</v>
      </c>
      <c r="AT434" s="210" t="s">
        <v>208</v>
      </c>
      <c r="AU434" s="210" t="s">
        <v>127</v>
      </c>
      <c r="AY434" s="19" t="s">
        <v>118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127</v>
      </c>
      <c r="BK434" s="211">
        <f>ROUND(I434*H434,2)</f>
        <v>0</v>
      </c>
      <c r="BL434" s="19" t="s">
        <v>172</v>
      </c>
      <c r="BM434" s="210" t="s">
        <v>853</v>
      </c>
    </row>
    <row r="435" s="2" customFormat="1" ht="24.15" customHeight="1">
      <c r="A435" s="40"/>
      <c r="B435" s="41"/>
      <c r="C435" s="199" t="s">
        <v>854</v>
      </c>
      <c r="D435" s="199" t="s">
        <v>121</v>
      </c>
      <c r="E435" s="200" t="s">
        <v>855</v>
      </c>
      <c r="F435" s="201" t="s">
        <v>856</v>
      </c>
      <c r="G435" s="202" t="s">
        <v>145</v>
      </c>
      <c r="H435" s="203">
        <v>0.30709999999999998</v>
      </c>
      <c r="I435" s="204"/>
      <c r="J435" s="205">
        <f>ROUND(I435*H435,2)</f>
        <v>0</v>
      </c>
      <c r="K435" s="201" t="s">
        <v>125</v>
      </c>
      <c r="L435" s="46"/>
      <c r="M435" s="206" t="s">
        <v>19</v>
      </c>
      <c r="N435" s="207" t="s">
        <v>43</v>
      </c>
      <c r="O435" s="86"/>
      <c r="P435" s="208">
        <f>O435*H435</f>
        <v>0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0" t="s">
        <v>172</v>
      </c>
      <c r="AT435" s="210" t="s">
        <v>121</v>
      </c>
      <c r="AU435" s="210" t="s">
        <v>127</v>
      </c>
      <c r="AY435" s="19" t="s">
        <v>118</v>
      </c>
      <c r="BE435" s="211">
        <f>IF(N435="základní",J435,0)</f>
        <v>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19" t="s">
        <v>127</v>
      </c>
      <c r="BK435" s="211">
        <f>ROUND(I435*H435,2)</f>
        <v>0</v>
      </c>
      <c r="BL435" s="19" t="s">
        <v>172</v>
      </c>
      <c r="BM435" s="210" t="s">
        <v>857</v>
      </c>
    </row>
    <row r="436" s="2" customFormat="1">
      <c r="A436" s="40"/>
      <c r="B436" s="41"/>
      <c r="C436" s="42"/>
      <c r="D436" s="212" t="s">
        <v>129</v>
      </c>
      <c r="E436" s="42"/>
      <c r="F436" s="213" t="s">
        <v>858</v>
      </c>
      <c r="G436" s="42"/>
      <c r="H436" s="42"/>
      <c r="I436" s="214"/>
      <c r="J436" s="42"/>
      <c r="K436" s="42"/>
      <c r="L436" s="46"/>
      <c r="M436" s="215"/>
      <c r="N436" s="216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129</v>
      </c>
      <c r="AU436" s="19" t="s">
        <v>127</v>
      </c>
    </row>
    <row r="437" s="12" customFormat="1" ht="22.8" customHeight="1">
      <c r="A437" s="12"/>
      <c r="B437" s="183"/>
      <c r="C437" s="184"/>
      <c r="D437" s="185" t="s">
        <v>70</v>
      </c>
      <c r="E437" s="197" t="s">
        <v>859</v>
      </c>
      <c r="F437" s="197" t="s">
        <v>860</v>
      </c>
      <c r="G437" s="184"/>
      <c r="H437" s="184"/>
      <c r="I437" s="187"/>
      <c r="J437" s="198">
        <f>BK437</f>
        <v>0</v>
      </c>
      <c r="K437" s="184"/>
      <c r="L437" s="189"/>
      <c r="M437" s="190"/>
      <c r="N437" s="191"/>
      <c r="O437" s="191"/>
      <c r="P437" s="192">
        <f>SUM(P438:P446)</f>
        <v>0</v>
      </c>
      <c r="Q437" s="191"/>
      <c r="R437" s="192">
        <f>SUM(R438:R446)</f>
        <v>0.0050195999999999999</v>
      </c>
      <c r="S437" s="191"/>
      <c r="T437" s="193">
        <f>SUM(T438:T446)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194" t="s">
        <v>127</v>
      </c>
      <c r="AT437" s="195" t="s">
        <v>70</v>
      </c>
      <c r="AU437" s="195" t="s">
        <v>76</v>
      </c>
      <c r="AY437" s="194" t="s">
        <v>118</v>
      </c>
      <c r="BK437" s="196">
        <f>SUM(BK438:BK446)</f>
        <v>0</v>
      </c>
    </row>
    <row r="438" s="2" customFormat="1" ht="16.5" customHeight="1">
      <c r="A438" s="40"/>
      <c r="B438" s="41"/>
      <c r="C438" s="199" t="s">
        <v>861</v>
      </c>
      <c r="D438" s="199" t="s">
        <v>121</v>
      </c>
      <c r="E438" s="200" t="s">
        <v>862</v>
      </c>
      <c r="F438" s="201" t="s">
        <v>863</v>
      </c>
      <c r="G438" s="202" t="s">
        <v>135</v>
      </c>
      <c r="H438" s="203">
        <v>5.6399999999999997</v>
      </c>
      <c r="I438" s="204"/>
      <c r="J438" s="205">
        <f>ROUND(I438*H438,2)</f>
        <v>0</v>
      </c>
      <c r="K438" s="201" t="s">
        <v>125</v>
      </c>
      <c r="L438" s="46"/>
      <c r="M438" s="206" t="s">
        <v>19</v>
      </c>
      <c r="N438" s="207" t="s">
        <v>43</v>
      </c>
      <c r="O438" s="86"/>
      <c r="P438" s="208">
        <f>O438*H438</f>
        <v>0</v>
      </c>
      <c r="Q438" s="208">
        <v>0.00040000000000000002</v>
      </c>
      <c r="R438" s="208">
        <f>Q438*H438</f>
        <v>0.0022560000000000002</v>
      </c>
      <c r="S438" s="208">
        <v>0</v>
      </c>
      <c r="T438" s="20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0" t="s">
        <v>172</v>
      </c>
      <c r="AT438" s="210" t="s">
        <v>121</v>
      </c>
      <c r="AU438" s="210" t="s">
        <v>127</v>
      </c>
      <c r="AY438" s="19" t="s">
        <v>118</v>
      </c>
      <c r="BE438" s="211">
        <f>IF(N438="základní",J438,0)</f>
        <v>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19" t="s">
        <v>127</v>
      </c>
      <c r="BK438" s="211">
        <f>ROUND(I438*H438,2)</f>
        <v>0</v>
      </c>
      <c r="BL438" s="19" t="s">
        <v>172</v>
      </c>
      <c r="BM438" s="210" t="s">
        <v>864</v>
      </c>
    </row>
    <row r="439" s="2" customFormat="1">
      <c r="A439" s="40"/>
      <c r="B439" s="41"/>
      <c r="C439" s="42"/>
      <c r="D439" s="212" t="s">
        <v>129</v>
      </c>
      <c r="E439" s="42"/>
      <c r="F439" s="213" t="s">
        <v>865</v>
      </c>
      <c r="G439" s="42"/>
      <c r="H439" s="42"/>
      <c r="I439" s="214"/>
      <c r="J439" s="42"/>
      <c r="K439" s="42"/>
      <c r="L439" s="46"/>
      <c r="M439" s="215"/>
      <c r="N439" s="216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129</v>
      </c>
      <c r="AU439" s="19" t="s">
        <v>127</v>
      </c>
    </row>
    <row r="440" s="13" customFormat="1">
      <c r="A440" s="13"/>
      <c r="B440" s="217"/>
      <c r="C440" s="218"/>
      <c r="D440" s="219" t="s">
        <v>131</v>
      </c>
      <c r="E440" s="220" t="s">
        <v>19</v>
      </c>
      <c r="F440" s="221" t="s">
        <v>866</v>
      </c>
      <c r="G440" s="218"/>
      <c r="H440" s="222">
        <v>5.6399999999999997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8" t="s">
        <v>131</v>
      </c>
      <c r="AU440" s="228" t="s">
        <v>127</v>
      </c>
      <c r="AV440" s="13" t="s">
        <v>127</v>
      </c>
      <c r="AW440" s="13" t="s">
        <v>33</v>
      </c>
      <c r="AX440" s="13" t="s">
        <v>76</v>
      </c>
      <c r="AY440" s="228" t="s">
        <v>118</v>
      </c>
    </row>
    <row r="441" s="2" customFormat="1" ht="16.5" customHeight="1">
      <c r="A441" s="40"/>
      <c r="B441" s="41"/>
      <c r="C441" s="199" t="s">
        <v>867</v>
      </c>
      <c r="D441" s="199" t="s">
        <v>121</v>
      </c>
      <c r="E441" s="200" t="s">
        <v>868</v>
      </c>
      <c r="F441" s="201" t="s">
        <v>869</v>
      </c>
      <c r="G441" s="202" t="s">
        <v>135</v>
      </c>
      <c r="H441" s="203">
        <v>5.6399999999999997</v>
      </c>
      <c r="I441" s="204"/>
      <c r="J441" s="205">
        <f>ROUND(I441*H441,2)</f>
        <v>0</v>
      </c>
      <c r="K441" s="201" t="s">
        <v>125</v>
      </c>
      <c r="L441" s="46"/>
      <c r="M441" s="206" t="s">
        <v>19</v>
      </c>
      <c r="N441" s="207" t="s">
        <v>43</v>
      </c>
      <c r="O441" s="86"/>
      <c r="P441" s="208">
        <f>O441*H441</f>
        <v>0</v>
      </c>
      <c r="Q441" s="208">
        <v>0.00024000000000000001</v>
      </c>
      <c r="R441" s="208">
        <f>Q441*H441</f>
        <v>0.0013535999999999999</v>
      </c>
      <c r="S441" s="208">
        <v>0</v>
      </c>
      <c r="T441" s="20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0" t="s">
        <v>172</v>
      </c>
      <c r="AT441" s="210" t="s">
        <v>121</v>
      </c>
      <c r="AU441" s="210" t="s">
        <v>127</v>
      </c>
      <c r="AY441" s="19" t="s">
        <v>118</v>
      </c>
      <c r="BE441" s="211">
        <f>IF(N441="základní",J441,0)</f>
        <v>0</v>
      </c>
      <c r="BF441" s="211">
        <f>IF(N441="snížená",J441,0)</f>
        <v>0</v>
      </c>
      <c r="BG441" s="211">
        <f>IF(N441="zákl. přenesená",J441,0)</f>
        <v>0</v>
      </c>
      <c r="BH441" s="211">
        <f>IF(N441="sníž. přenesená",J441,0)</f>
        <v>0</v>
      </c>
      <c r="BI441" s="211">
        <f>IF(N441="nulová",J441,0)</f>
        <v>0</v>
      </c>
      <c r="BJ441" s="19" t="s">
        <v>127</v>
      </c>
      <c r="BK441" s="211">
        <f>ROUND(I441*H441,2)</f>
        <v>0</v>
      </c>
      <c r="BL441" s="19" t="s">
        <v>172</v>
      </c>
      <c r="BM441" s="210" t="s">
        <v>870</v>
      </c>
    </row>
    <row r="442" s="2" customFormat="1">
      <c r="A442" s="40"/>
      <c r="B442" s="41"/>
      <c r="C442" s="42"/>
      <c r="D442" s="212" t="s">
        <v>129</v>
      </c>
      <c r="E442" s="42"/>
      <c r="F442" s="213" t="s">
        <v>871</v>
      </c>
      <c r="G442" s="42"/>
      <c r="H442" s="42"/>
      <c r="I442" s="214"/>
      <c r="J442" s="42"/>
      <c r="K442" s="42"/>
      <c r="L442" s="46"/>
      <c r="M442" s="215"/>
      <c r="N442" s="21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129</v>
      </c>
      <c r="AU442" s="19" t="s">
        <v>127</v>
      </c>
    </row>
    <row r="443" s="2" customFormat="1" ht="16.5" customHeight="1">
      <c r="A443" s="40"/>
      <c r="B443" s="41"/>
      <c r="C443" s="199" t="s">
        <v>872</v>
      </c>
      <c r="D443" s="199" t="s">
        <v>121</v>
      </c>
      <c r="E443" s="200" t="s">
        <v>873</v>
      </c>
      <c r="F443" s="201" t="s">
        <v>874</v>
      </c>
      <c r="G443" s="202" t="s">
        <v>135</v>
      </c>
      <c r="H443" s="203">
        <v>5.6399999999999997</v>
      </c>
      <c r="I443" s="204"/>
      <c r="J443" s="205">
        <f>ROUND(I443*H443,2)</f>
        <v>0</v>
      </c>
      <c r="K443" s="201" t="s">
        <v>125</v>
      </c>
      <c r="L443" s="46"/>
      <c r="M443" s="206" t="s">
        <v>19</v>
      </c>
      <c r="N443" s="207" t="s">
        <v>43</v>
      </c>
      <c r="O443" s="86"/>
      <c r="P443" s="208">
        <f>O443*H443</f>
        <v>0</v>
      </c>
      <c r="Q443" s="208">
        <v>0.00025000000000000001</v>
      </c>
      <c r="R443" s="208">
        <f>Q443*H443</f>
        <v>0.00141</v>
      </c>
      <c r="S443" s="208">
        <v>0</v>
      </c>
      <c r="T443" s="20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0" t="s">
        <v>172</v>
      </c>
      <c r="AT443" s="210" t="s">
        <v>121</v>
      </c>
      <c r="AU443" s="210" t="s">
        <v>127</v>
      </c>
      <c r="AY443" s="19" t="s">
        <v>118</v>
      </c>
      <c r="BE443" s="211">
        <f>IF(N443="základní",J443,0)</f>
        <v>0</v>
      </c>
      <c r="BF443" s="211">
        <f>IF(N443="snížená",J443,0)</f>
        <v>0</v>
      </c>
      <c r="BG443" s="211">
        <f>IF(N443="zákl. přenesená",J443,0)</f>
        <v>0</v>
      </c>
      <c r="BH443" s="211">
        <f>IF(N443="sníž. přenesená",J443,0)</f>
        <v>0</v>
      </c>
      <c r="BI443" s="211">
        <f>IF(N443="nulová",J443,0)</f>
        <v>0</v>
      </c>
      <c r="BJ443" s="19" t="s">
        <v>127</v>
      </c>
      <c r="BK443" s="211">
        <f>ROUND(I443*H443,2)</f>
        <v>0</v>
      </c>
      <c r="BL443" s="19" t="s">
        <v>172</v>
      </c>
      <c r="BM443" s="210" t="s">
        <v>875</v>
      </c>
    </row>
    <row r="444" s="2" customFormat="1">
      <c r="A444" s="40"/>
      <c r="B444" s="41"/>
      <c r="C444" s="42"/>
      <c r="D444" s="212" t="s">
        <v>129</v>
      </c>
      <c r="E444" s="42"/>
      <c r="F444" s="213" t="s">
        <v>876</v>
      </c>
      <c r="G444" s="42"/>
      <c r="H444" s="42"/>
      <c r="I444" s="214"/>
      <c r="J444" s="42"/>
      <c r="K444" s="42"/>
      <c r="L444" s="46"/>
      <c r="M444" s="215"/>
      <c r="N444" s="216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129</v>
      </c>
      <c r="AU444" s="19" t="s">
        <v>127</v>
      </c>
    </row>
    <row r="445" s="2" customFormat="1" ht="24.15" customHeight="1">
      <c r="A445" s="40"/>
      <c r="B445" s="41"/>
      <c r="C445" s="199" t="s">
        <v>877</v>
      </c>
      <c r="D445" s="199" t="s">
        <v>121</v>
      </c>
      <c r="E445" s="200" t="s">
        <v>878</v>
      </c>
      <c r="F445" s="201" t="s">
        <v>879</v>
      </c>
      <c r="G445" s="202" t="s">
        <v>145</v>
      </c>
      <c r="H445" s="203">
        <v>0.0050000000000000001</v>
      </c>
      <c r="I445" s="204"/>
      <c r="J445" s="205">
        <f>ROUND(I445*H445,2)</f>
        <v>0</v>
      </c>
      <c r="K445" s="201" t="s">
        <v>125</v>
      </c>
      <c r="L445" s="46"/>
      <c r="M445" s="206" t="s">
        <v>19</v>
      </c>
      <c r="N445" s="207" t="s">
        <v>43</v>
      </c>
      <c r="O445" s="86"/>
      <c r="P445" s="208">
        <f>O445*H445</f>
        <v>0</v>
      </c>
      <c r="Q445" s="208">
        <v>0</v>
      </c>
      <c r="R445" s="208">
        <f>Q445*H445</f>
        <v>0</v>
      </c>
      <c r="S445" s="208">
        <v>0</v>
      </c>
      <c r="T445" s="20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0" t="s">
        <v>172</v>
      </c>
      <c r="AT445" s="210" t="s">
        <v>121</v>
      </c>
      <c r="AU445" s="210" t="s">
        <v>127</v>
      </c>
      <c r="AY445" s="19" t="s">
        <v>118</v>
      </c>
      <c r="BE445" s="211">
        <f>IF(N445="základní",J445,0)</f>
        <v>0</v>
      </c>
      <c r="BF445" s="211">
        <f>IF(N445="snížená",J445,0)</f>
        <v>0</v>
      </c>
      <c r="BG445" s="211">
        <f>IF(N445="zákl. přenesená",J445,0)</f>
        <v>0</v>
      </c>
      <c r="BH445" s="211">
        <f>IF(N445="sníž. přenesená",J445,0)</f>
        <v>0</v>
      </c>
      <c r="BI445" s="211">
        <f>IF(N445="nulová",J445,0)</f>
        <v>0</v>
      </c>
      <c r="BJ445" s="19" t="s">
        <v>127</v>
      </c>
      <c r="BK445" s="211">
        <f>ROUND(I445*H445,2)</f>
        <v>0</v>
      </c>
      <c r="BL445" s="19" t="s">
        <v>172</v>
      </c>
      <c r="BM445" s="210" t="s">
        <v>880</v>
      </c>
    </row>
    <row r="446" s="2" customFormat="1">
      <c r="A446" s="40"/>
      <c r="B446" s="41"/>
      <c r="C446" s="42"/>
      <c r="D446" s="212" t="s">
        <v>129</v>
      </c>
      <c r="E446" s="42"/>
      <c r="F446" s="213" t="s">
        <v>881</v>
      </c>
      <c r="G446" s="42"/>
      <c r="H446" s="42"/>
      <c r="I446" s="214"/>
      <c r="J446" s="42"/>
      <c r="K446" s="42"/>
      <c r="L446" s="46"/>
      <c r="M446" s="215"/>
      <c r="N446" s="216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129</v>
      </c>
      <c r="AU446" s="19" t="s">
        <v>127</v>
      </c>
    </row>
    <row r="447" s="12" customFormat="1" ht="22.8" customHeight="1">
      <c r="A447" s="12"/>
      <c r="B447" s="183"/>
      <c r="C447" s="184"/>
      <c r="D447" s="185" t="s">
        <v>70</v>
      </c>
      <c r="E447" s="197" t="s">
        <v>882</v>
      </c>
      <c r="F447" s="197" t="s">
        <v>883</v>
      </c>
      <c r="G447" s="184"/>
      <c r="H447" s="184"/>
      <c r="I447" s="187"/>
      <c r="J447" s="198">
        <f>BK447</f>
        <v>0</v>
      </c>
      <c r="K447" s="184"/>
      <c r="L447" s="189"/>
      <c r="M447" s="190"/>
      <c r="N447" s="191"/>
      <c r="O447" s="191"/>
      <c r="P447" s="192">
        <f>SUM(P448:P481)</f>
        <v>0</v>
      </c>
      <c r="Q447" s="191"/>
      <c r="R447" s="192">
        <f>SUM(R448:R481)</f>
        <v>0.40854748499999993</v>
      </c>
      <c r="S447" s="191"/>
      <c r="T447" s="193">
        <f>SUM(T448:T481)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94" t="s">
        <v>127</v>
      </c>
      <c r="AT447" s="195" t="s">
        <v>70</v>
      </c>
      <c r="AU447" s="195" t="s">
        <v>76</v>
      </c>
      <c r="AY447" s="194" t="s">
        <v>118</v>
      </c>
      <c r="BK447" s="196">
        <f>SUM(BK448:BK481)</f>
        <v>0</v>
      </c>
    </row>
    <row r="448" s="2" customFormat="1" ht="16.5" customHeight="1">
      <c r="A448" s="40"/>
      <c r="B448" s="41"/>
      <c r="C448" s="199" t="s">
        <v>884</v>
      </c>
      <c r="D448" s="199" t="s">
        <v>121</v>
      </c>
      <c r="E448" s="200" t="s">
        <v>885</v>
      </c>
      <c r="F448" s="201" t="s">
        <v>886</v>
      </c>
      <c r="G448" s="202" t="s">
        <v>135</v>
      </c>
      <c r="H448" s="203">
        <v>20.334499999999998</v>
      </c>
      <c r="I448" s="204"/>
      <c r="J448" s="205">
        <f>ROUND(I448*H448,2)</f>
        <v>0</v>
      </c>
      <c r="K448" s="201" t="s">
        <v>125</v>
      </c>
      <c r="L448" s="46"/>
      <c r="M448" s="206" t="s">
        <v>19</v>
      </c>
      <c r="N448" s="207" t="s">
        <v>43</v>
      </c>
      <c r="O448" s="86"/>
      <c r="P448" s="208">
        <f>O448*H448</f>
        <v>0</v>
      </c>
      <c r="Q448" s="208">
        <v>0.00029999999999999997</v>
      </c>
      <c r="R448" s="208">
        <f>Q448*H448</f>
        <v>0.0061003499999999992</v>
      </c>
      <c r="S448" s="208">
        <v>0</v>
      </c>
      <c r="T448" s="20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0" t="s">
        <v>172</v>
      </c>
      <c r="AT448" s="210" t="s">
        <v>121</v>
      </c>
      <c r="AU448" s="210" t="s">
        <v>127</v>
      </c>
      <c r="AY448" s="19" t="s">
        <v>118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9" t="s">
        <v>127</v>
      </c>
      <c r="BK448" s="211">
        <f>ROUND(I448*H448,2)</f>
        <v>0</v>
      </c>
      <c r="BL448" s="19" t="s">
        <v>172</v>
      </c>
      <c r="BM448" s="210" t="s">
        <v>887</v>
      </c>
    </row>
    <row r="449" s="2" customFormat="1">
      <c r="A449" s="40"/>
      <c r="B449" s="41"/>
      <c r="C449" s="42"/>
      <c r="D449" s="212" t="s">
        <v>129</v>
      </c>
      <c r="E449" s="42"/>
      <c r="F449" s="213" t="s">
        <v>888</v>
      </c>
      <c r="G449" s="42"/>
      <c r="H449" s="42"/>
      <c r="I449" s="214"/>
      <c r="J449" s="42"/>
      <c r="K449" s="42"/>
      <c r="L449" s="46"/>
      <c r="M449" s="215"/>
      <c r="N449" s="216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129</v>
      </c>
      <c r="AU449" s="19" t="s">
        <v>127</v>
      </c>
    </row>
    <row r="450" s="13" customFormat="1">
      <c r="A450" s="13"/>
      <c r="B450" s="217"/>
      <c r="C450" s="218"/>
      <c r="D450" s="219" t="s">
        <v>131</v>
      </c>
      <c r="E450" s="220" t="s">
        <v>19</v>
      </c>
      <c r="F450" s="221" t="s">
        <v>889</v>
      </c>
      <c r="G450" s="218"/>
      <c r="H450" s="222">
        <v>18.366499999999998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8" t="s">
        <v>131</v>
      </c>
      <c r="AU450" s="228" t="s">
        <v>127</v>
      </c>
      <c r="AV450" s="13" t="s">
        <v>127</v>
      </c>
      <c r="AW450" s="13" t="s">
        <v>33</v>
      </c>
      <c r="AX450" s="13" t="s">
        <v>71</v>
      </c>
      <c r="AY450" s="228" t="s">
        <v>118</v>
      </c>
    </row>
    <row r="451" s="13" customFormat="1">
      <c r="A451" s="13"/>
      <c r="B451" s="217"/>
      <c r="C451" s="218"/>
      <c r="D451" s="219" t="s">
        <v>131</v>
      </c>
      <c r="E451" s="220" t="s">
        <v>19</v>
      </c>
      <c r="F451" s="221" t="s">
        <v>890</v>
      </c>
      <c r="G451" s="218"/>
      <c r="H451" s="222">
        <v>1.968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8" t="s">
        <v>131</v>
      </c>
      <c r="AU451" s="228" t="s">
        <v>127</v>
      </c>
      <c r="AV451" s="13" t="s">
        <v>127</v>
      </c>
      <c r="AW451" s="13" t="s">
        <v>33</v>
      </c>
      <c r="AX451" s="13" t="s">
        <v>71</v>
      </c>
      <c r="AY451" s="228" t="s">
        <v>118</v>
      </c>
    </row>
    <row r="452" s="14" customFormat="1">
      <c r="A452" s="14"/>
      <c r="B452" s="229"/>
      <c r="C452" s="230"/>
      <c r="D452" s="219" t="s">
        <v>131</v>
      </c>
      <c r="E452" s="231" t="s">
        <v>19</v>
      </c>
      <c r="F452" s="232" t="s">
        <v>159</v>
      </c>
      <c r="G452" s="230"/>
      <c r="H452" s="233">
        <v>20.334499999999998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9" t="s">
        <v>131</v>
      </c>
      <c r="AU452" s="239" t="s">
        <v>127</v>
      </c>
      <c r="AV452" s="14" t="s">
        <v>126</v>
      </c>
      <c r="AW452" s="14" t="s">
        <v>33</v>
      </c>
      <c r="AX452" s="14" t="s">
        <v>76</v>
      </c>
      <c r="AY452" s="239" t="s">
        <v>118</v>
      </c>
    </row>
    <row r="453" s="2" customFormat="1" ht="16.5" customHeight="1">
      <c r="A453" s="40"/>
      <c r="B453" s="41"/>
      <c r="C453" s="199" t="s">
        <v>891</v>
      </c>
      <c r="D453" s="199" t="s">
        <v>121</v>
      </c>
      <c r="E453" s="200" t="s">
        <v>892</v>
      </c>
      <c r="F453" s="201" t="s">
        <v>893</v>
      </c>
      <c r="G453" s="202" t="s">
        <v>135</v>
      </c>
      <c r="H453" s="203">
        <v>8.0030000000000001</v>
      </c>
      <c r="I453" s="204"/>
      <c r="J453" s="205">
        <f>ROUND(I453*H453,2)</f>
        <v>0</v>
      </c>
      <c r="K453" s="201" t="s">
        <v>125</v>
      </c>
      <c r="L453" s="46"/>
      <c r="M453" s="206" t="s">
        <v>19</v>
      </c>
      <c r="N453" s="207" t="s">
        <v>43</v>
      </c>
      <c r="O453" s="86"/>
      <c r="P453" s="208">
        <f>O453*H453</f>
        <v>0</v>
      </c>
      <c r="Q453" s="208">
        <v>0.0015</v>
      </c>
      <c r="R453" s="208">
        <f>Q453*H453</f>
        <v>0.012004500000000001</v>
      </c>
      <c r="S453" s="208">
        <v>0</v>
      </c>
      <c r="T453" s="20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0" t="s">
        <v>172</v>
      </c>
      <c r="AT453" s="210" t="s">
        <v>121</v>
      </c>
      <c r="AU453" s="210" t="s">
        <v>127</v>
      </c>
      <c r="AY453" s="19" t="s">
        <v>118</v>
      </c>
      <c r="BE453" s="211">
        <f>IF(N453="základní",J453,0)</f>
        <v>0</v>
      </c>
      <c r="BF453" s="211">
        <f>IF(N453="snížená",J453,0)</f>
        <v>0</v>
      </c>
      <c r="BG453" s="211">
        <f>IF(N453="zákl. přenesená",J453,0)</f>
        <v>0</v>
      </c>
      <c r="BH453" s="211">
        <f>IF(N453="sníž. přenesená",J453,0)</f>
        <v>0</v>
      </c>
      <c r="BI453" s="211">
        <f>IF(N453="nulová",J453,0)</f>
        <v>0</v>
      </c>
      <c r="BJ453" s="19" t="s">
        <v>127</v>
      </c>
      <c r="BK453" s="211">
        <f>ROUND(I453*H453,2)</f>
        <v>0</v>
      </c>
      <c r="BL453" s="19" t="s">
        <v>172</v>
      </c>
      <c r="BM453" s="210" t="s">
        <v>894</v>
      </c>
    </row>
    <row r="454" s="2" customFormat="1">
      <c r="A454" s="40"/>
      <c r="B454" s="41"/>
      <c r="C454" s="42"/>
      <c r="D454" s="212" t="s">
        <v>129</v>
      </c>
      <c r="E454" s="42"/>
      <c r="F454" s="213" t="s">
        <v>895</v>
      </c>
      <c r="G454" s="42"/>
      <c r="H454" s="42"/>
      <c r="I454" s="214"/>
      <c r="J454" s="42"/>
      <c r="K454" s="42"/>
      <c r="L454" s="46"/>
      <c r="M454" s="215"/>
      <c r="N454" s="216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129</v>
      </c>
      <c r="AU454" s="19" t="s">
        <v>127</v>
      </c>
    </row>
    <row r="455" s="13" customFormat="1">
      <c r="A455" s="13"/>
      <c r="B455" s="217"/>
      <c r="C455" s="218"/>
      <c r="D455" s="219" t="s">
        <v>131</v>
      </c>
      <c r="E455" s="220" t="s">
        <v>19</v>
      </c>
      <c r="F455" s="221" t="s">
        <v>896</v>
      </c>
      <c r="G455" s="218"/>
      <c r="H455" s="222">
        <v>8.0030000000000001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8" t="s">
        <v>131</v>
      </c>
      <c r="AU455" s="228" t="s">
        <v>127</v>
      </c>
      <c r="AV455" s="13" t="s">
        <v>127</v>
      </c>
      <c r="AW455" s="13" t="s">
        <v>33</v>
      </c>
      <c r="AX455" s="13" t="s">
        <v>76</v>
      </c>
      <c r="AY455" s="228" t="s">
        <v>118</v>
      </c>
    </row>
    <row r="456" s="2" customFormat="1" ht="16.5" customHeight="1">
      <c r="A456" s="40"/>
      <c r="B456" s="41"/>
      <c r="C456" s="199" t="s">
        <v>897</v>
      </c>
      <c r="D456" s="199" t="s">
        <v>121</v>
      </c>
      <c r="E456" s="200" t="s">
        <v>898</v>
      </c>
      <c r="F456" s="201" t="s">
        <v>899</v>
      </c>
      <c r="G456" s="202" t="s">
        <v>272</v>
      </c>
      <c r="H456" s="203">
        <v>8.0500000000000007</v>
      </c>
      <c r="I456" s="204"/>
      <c r="J456" s="205">
        <f>ROUND(I456*H456,2)</f>
        <v>0</v>
      </c>
      <c r="K456" s="201" t="s">
        <v>125</v>
      </c>
      <c r="L456" s="46"/>
      <c r="M456" s="206" t="s">
        <v>19</v>
      </c>
      <c r="N456" s="207" t="s">
        <v>43</v>
      </c>
      <c r="O456" s="86"/>
      <c r="P456" s="208">
        <f>O456*H456</f>
        <v>0</v>
      </c>
      <c r="Q456" s="208">
        <v>0.00027999999999999998</v>
      </c>
      <c r="R456" s="208">
        <f>Q456*H456</f>
        <v>0.0022539999999999999</v>
      </c>
      <c r="S456" s="208">
        <v>0</v>
      </c>
      <c r="T456" s="20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0" t="s">
        <v>172</v>
      </c>
      <c r="AT456" s="210" t="s">
        <v>121</v>
      </c>
      <c r="AU456" s="210" t="s">
        <v>127</v>
      </c>
      <c r="AY456" s="19" t="s">
        <v>118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19" t="s">
        <v>127</v>
      </c>
      <c r="BK456" s="211">
        <f>ROUND(I456*H456,2)</f>
        <v>0</v>
      </c>
      <c r="BL456" s="19" t="s">
        <v>172</v>
      </c>
      <c r="BM456" s="210" t="s">
        <v>900</v>
      </c>
    </row>
    <row r="457" s="2" customFormat="1">
      <c r="A457" s="40"/>
      <c r="B457" s="41"/>
      <c r="C457" s="42"/>
      <c r="D457" s="212" t="s">
        <v>129</v>
      </c>
      <c r="E457" s="42"/>
      <c r="F457" s="213" t="s">
        <v>901</v>
      </c>
      <c r="G457" s="42"/>
      <c r="H457" s="42"/>
      <c r="I457" s="214"/>
      <c r="J457" s="42"/>
      <c r="K457" s="42"/>
      <c r="L457" s="46"/>
      <c r="M457" s="215"/>
      <c r="N457" s="216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129</v>
      </c>
      <c r="AU457" s="19" t="s">
        <v>127</v>
      </c>
    </row>
    <row r="458" s="13" customFormat="1">
      <c r="A458" s="13"/>
      <c r="B458" s="217"/>
      <c r="C458" s="218"/>
      <c r="D458" s="219" t="s">
        <v>131</v>
      </c>
      <c r="E458" s="220" t="s">
        <v>19</v>
      </c>
      <c r="F458" s="221" t="s">
        <v>902</v>
      </c>
      <c r="G458" s="218"/>
      <c r="H458" s="222">
        <v>8.0500000000000007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8" t="s">
        <v>131</v>
      </c>
      <c r="AU458" s="228" t="s">
        <v>127</v>
      </c>
      <c r="AV458" s="13" t="s">
        <v>127</v>
      </c>
      <c r="AW458" s="13" t="s">
        <v>33</v>
      </c>
      <c r="AX458" s="13" t="s">
        <v>76</v>
      </c>
      <c r="AY458" s="228" t="s">
        <v>118</v>
      </c>
    </row>
    <row r="459" s="2" customFormat="1" ht="21.75" customHeight="1">
      <c r="A459" s="40"/>
      <c r="B459" s="41"/>
      <c r="C459" s="199" t="s">
        <v>903</v>
      </c>
      <c r="D459" s="199" t="s">
        <v>121</v>
      </c>
      <c r="E459" s="200" t="s">
        <v>904</v>
      </c>
      <c r="F459" s="201" t="s">
        <v>905</v>
      </c>
      <c r="G459" s="202" t="s">
        <v>135</v>
      </c>
      <c r="H459" s="203">
        <v>20.334499999999998</v>
      </c>
      <c r="I459" s="204"/>
      <c r="J459" s="205">
        <f>ROUND(I459*H459,2)</f>
        <v>0</v>
      </c>
      <c r="K459" s="201" t="s">
        <v>125</v>
      </c>
      <c r="L459" s="46"/>
      <c r="M459" s="206" t="s">
        <v>19</v>
      </c>
      <c r="N459" s="207" t="s">
        <v>43</v>
      </c>
      <c r="O459" s="86"/>
      <c r="P459" s="208">
        <f>O459*H459</f>
        <v>0</v>
      </c>
      <c r="Q459" s="208">
        <v>0.0053</v>
      </c>
      <c r="R459" s="208">
        <f>Q459*H459</f>
        <v>0.10777284999999999</v>
      </c>
      <c r="S459" s="208">
        <v>0</v>
      </c>
      <c r="T459" s="20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0" t="s">
        <v>172</v>
      </c>
      <c r="AT459" s="210" t="s">
        <v>121</v>
      </c>
      <c r="AU459" s="210" t="s">
        <v>127</v>
      </c>
      <c r="AY459" s="19" t="s">
        <v>118</v>
      </c>
      <c r="BE459" s="211">
        <f>IF(N459="základní",J459,0)</f>
        <v>0</v>
      </c>
      <c r="BF459" s="211">
        <f>IF(N459="snížená",J459,0)</f>
        <v>0</v>
      </c>
      <c r="BG459" s="211">
        <f>IF(N459="zákl. přenesená",J459,0)</f>
        <v>0</v>
      </c>
      <c r="BH459" s="211">
        <f>IF(N459="sníž. přenesená",J459,0)</f>
        <v>0</v>
      </c>
      <c r="BI459" s="211">
        <f>IF(N459="nulová",J459,0)</f>
        <v>0</v>
      </c>
      <c r="BJ459" s="19" t="s">
        <v>127</v>
      </c>
      <c r="BK459" s="211">
        <f>ROUND(I459*H459,2)</f>
        <v>0</v>
      </c>
      <c r="BL459" s="19" t="s">
        <v>172</v>
      </c>
      <c r="BM459" s="210" t="s">
        <v>906</v>
      </c>
    </row>
    <row r="460" s="2" customFormat="1">
      <c r="A460" s="40"/>
      <c r="B460" s="41"/>
      <c r="C460" s="42"/>
      <c r="D460" s="212" t="s">
        <v>129</v>
      </c>
      <c r="E460" s="42"/>
      <c r="F460" s="213" t="s">
        <v>907</v>
      </c>
      <c r="G460" s="42"/>
      <c r="H460" s="42"/>
      <c r="I460" s="214"/>
      <c r="J460" s="42"/>
      <c r="K460" s="42"/>
      <c r="L460" s="46"/>
      <c r="M460" s="215"/>
      <c r="N460" s="216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129</v>
      </c>
      <c r="AU460" s="19" t="s">
        <v>127</v>
      </c>
    </row>
    <row r="461" s="2" customFormat="1" ht="16.5" customHeight="1">
      <c r="A461" s="40"/>
      <c r="B461" s="41"/>
      <c r="C461" s="240" t="s">
        <v>908</v>
      </c>
      <c r="D461" s="240" t="s">
        <v>208</v>
      </c>
      <c r="E461" s="241" t="s">
        <v>909</v>
      </c>
      <c r="F461" s="242" t="s">
        <v>910</v>
      </c>
      <c r="G461" s="243" t="s">
        <v>135</v>
      </c>
      <c r="H461" s="244">
        <v>22.367999999999999</v>
      </c>
      <c r="I461" s="245"/>
      <c r="J461" s="246">
        <f>ROUND(I461*H461,2)</f>
        <v>0</v>
      </c>
      <c r="K461" s="242" t="s">
        <v>125</v>
      </c>
      <c r="L461" s="247"/>
      <c r="M461" s="248" t="s">
        <v>19</v>
      </c>
      <c r="N461" s="249" t="s">
        <v>43</v>
      </c>
      <c r="O461" s="86"/>
      <c r="P461" s="208">
        <f>O461*H461</f>
        <v>0</v>
      </c>
      <c r="Q461" s="208">
        <v>0.012319999999999999</v>
      </c>
      <c r="R461" s="208">
        <f>Q461*H461</f>
        <v>0.27557375999999995</v>
      </c>
      <c r="S461" s="208">
        <v>0</v>
      </c>
      <c r="T461" s="20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0" t="s">
        <v>315</v>
      </c>
      <c r="AT461" s="210" t="s">
        <v>208</v>
      </c>
      <c r="AU461" s="210" t="s">
        <v>127</v>
      </c>
      <c r="AY461" s="19" t="s">
        <v>118</v>
      </c>
      <c r="BE461" s="211">
        <f>IF(N461="základní",J461,0)</f>
        <v>0</v>
      </c>
      <c r="BF461" s="211">
        <f>IF(N461="snížená",J461,0)</f>
        <v>0</v>
      </c>
      <c r="BG461" s="211">
        <f>IF(N461="zákl. přenesená",J461,0)</f>
        <v>0</v>
      </c>
      <c r="BH461" s="211">
        <f>IF(N461="sníž. přenesená",J461,0)</f>
        <v>0</v>
      </c>
      <c r="BI461" s="211">
        <f>IF(N461="nulová",J461,0)</f>
        <v>0</v>
      </c>
      <c r="BJ461" s="19" t="s">
        <v>127</v>
      </c>
      <c r="BK461" s="211">
        <f>ROUND(I461*H461,2)</f>
        <v>0</v>
      </c>
      <c r="BL461" s="19" t="s">
        <v>172</v>
      </c>
      <c r="BM461" s="210" t="s">
        <v>911</v>
      </c>
    </row>
    <row r="462" s="13" customFormat="1">
      <c r="A462" s="13"/>
      <c r="B462" s="217"/>
      <c r="C462" s="218"/>
      <c r="D462" s="219" t="s">
        <v>131</v>
      </c>
      <c r="E462" s="218"/>
      <c r="F462" s="221" t="s">
        <v>912</v>
      </c>
      <c r="G462" s="218"/>
      <c r="H462" s="222">
        <v>22.367999999999999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8" t="s">
        <v>131</v>
      </c>
      <c r="AU462" s="228" t="s">
        <v>127</v>
      </c>
      <c r="AV462" s="13" t="s">
        <v>127</v>
      </c>
      <c r="AW462" s="13" t="s">
        <v>4</v>
      </c>
      <c r="AX462" s="13" t="s">
        <v>76</v>
      </c>
      <c r="AY462" s="228" t="s">
        <v>118</v>
      </c>
    </row>
    <row r="463" s="2" customFormat="1" ht="16.5" customHeight="1">
      <c r="A463" s="40"/>
      <c r="B463" s="41"/>
      <c r="C463" s="199" t="s">
        <v>913</v>
      </c>
      <c r="D463" s="199" t="s">
        <v>121</v>
      </c>
      <c r="E463" s="200" t="s">
        <v>914</v>
      </c>
      <c r="F463" s="201" t="s">
        <v>915</v>
      </c>
      <c r="G463" s="202" t="s">
        <v>135</v>
      </c>
      <c r="H463" s="203">
        <v>1</v>
      </c>
      <c r="I463" s="204"/>
      <c r="J463" s="205">
        <f>ROUND(I463*H463,2)</f>
        <v>0</v>
      </c>
      <c r="K463" s="201" t="s">
        <v>125</v>
      </c>
      <c r="L463" s="46"/>
      <c r="M463" s="206" t="s">
        <v>19</v>
      </c>
      <c r="N463" s="207" t="s">
        <v>43</v>
      </c>
      <c r="O463" s="86"/>
      <c r="P463" s="208">
        <f>O463*H463</f>
        <v>0</v>
      </c>
      <c r="Q463" s="208">
        <v>0.00063000000000000003</v>
      </c>
      <c r="R463" s="208">
        <f>Q463*H463</f>
        <v>0.00063000000000000003</v>
      </c>
      <c r="S463" s="208">
        <v>0</v>
      </c>
      <c r="T463" s="20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0" t="s">
        <v>172</v>
      </c>
      <c r="AT463" s="210" t="s">
        <v>121</v>
      </c>
      <c r="AU463" s="210" t="s">
        <v>127</v>
      </c>
      <c r="AY463" s="19" t="s">
        <v>118</v>
      </c>
      <c r="BE463" s="211">
        <f>IF(N463="základní",J463,0)</f>
        <v>0</v>
      </c>
      <c r="BF463" s="211">
        <f>IF(N463="snížená",J463,0)</f>
        <v>0</v>
      </c>
      <c r="BG463" s="211">
        <f>IF(N463="zákl. přenesená",J463,0)</f>
        <v>0</v>
      </c>
      <c r="BH463" s="211">
        <f>IF(N463="sníž. přenesená",J463,0)</f>
        <v>0</v>
      </c>
      <c r="BI463" s="211">
        <f>IF(N463="nulová",J463,0)</f>
        <v>0</v>
      </c>
      <c r="BJ463" s="19" t="s">
        <v>127</v>
      </c>
      <c r="BK463" s="211">
        <f>ROUND(I463*H463,2)</f>
        <v>0</v>
      </c>
      <c r="BL463" s="19" t="s">
        <v>172</v>
      </c>
      <c r="BM463" s="210" t="s">
        <v>916</v>
      </c>
    </row>
    <row r="464" s="2" customFormat="1">
      <c r="A464" s="40"/>
      <c r="B464" s="41"/>
      <c r="C464" s="42"/>
      <c r="D464" s="212" t="s">
        <v>129</v>
      </c>
      <c r="E464" s="42"/>
      <c r="F464" s="213" t="s">
        <v>917</v>
      </c>
      <c r="G464" s="42"/>
      <c r="H464" s="42"/>
      <c r="I464" s="214"/>
      <c r="J464" s="42"/>
      <c r="K464" s="42"/>
      <c r="L464" s="46"/>
      <c r="M464" s="215"/>
      <c r="N464" s="216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129</v>
      </c>
      <c r="AU464" s="19" t="s">
        <v>127</v>
      </c>
    </row>
    <row r="465" s="2" customFormat="1" ht="16.5" customHeight="1">
      <c r="A465" s="40"/>
      <c r="B465" s="41"/>
      <c r="C465" s="240" t="s">
        <v>918</v>
      </c>
      <c r="D465" s="240" t="s">
        <v>208</v>
      </c>
      <c r="E465" s="241" t="s">
        <v>919</v>
      </c>
      <c r="F465" s="242" t="s">
        <v>920</v>
      </c>
      <c r="G465" s="243" t="s">
        <v>685</v>
      </c>
      <c r="H465" s="244">
        <v>1</v>
      </c>
      <c r="I465" s="245"/>
      <c r="J465" s="246">
        <f>ROUND(I465*H465,2)</f>
        <v>0</v>
      </c>
      <c r="K465" s="242" t="s">
        <v>19</v>
      </c>
      <c r="L465" s="247"/>
      <c r="M465" s="248" t="s">
        <v>19</v>
      </c>
      <c r="N465" s="249" t="s">
        <v>43</v>
      </c>
      <c r="O465" s="86"/>
      <c r="P465" s="208">
        <f>O465*H465</f>
        <v>0</v>
      </c>
      <c r="Q465" s="208">
        <v>0</v>
      </c>
      <c r="R465" s="208">
        <f>Q465*H465</f>
        <v>0</v>
      </c>
      <c r="S465" s="208">
        <v>0</v>
      </c>
      <c r="T465" s="20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0" t="s">
        <v>315</v>
      </c>
      <c r="AT465" s="210" t="s">
        <v>208</v>
      </c>
      <c r="AU465" s="210" t="s">
        <v>127</v>
      </c>
      <c r="AY465" s="19" t="s">
        <v>118</v>
      </c>
      <c r="BE465" s="211">
        <f>IF(N465="základní",J465,0)</f>
        <v>0</v>
      </c>
      <c r="BF465" s="211">
        <f>IF(N465="snížená",J465,0)</f>
        <v>0</v>
      </c>
      <c r="BG465" s="211">
        <f>IF(N465="zákl. přenesená",J465,0)</f>
        <v>0</v>
      </c>
      <c r="BH465" s="211">
        <f>IF(N465="sníž. přenesená",J465,0)</f>
        <v>0</v>
      </c>
      <c r="BI465" s="211">
        <f>IF(N465="nulová",J465,0)</f>
        <v>0</v>
      </c>
      <c r="BJ465" s="19" t="s">
        <v>127</v>
      </c>
      <c r="BK465" s="211">
        <f>ROUND(I465*H465,2)</f>
        <v>0</v>
      </c>
      <c r="BL465" s="19" t="s">
        <v>172</v>
      </c>
      <c r="BM465" s="210" t="s">
        <v>921</v>
      </c>
    </row>
    <row r="466" s="2" customFormat="1" ht="16.5" customHeight="1">
      <c r="A466" s="40"/>
      <c r="B466" s="41"/>
      <c r="C466" s="199" t="s">
        <v>922</v>
      </c>
      <c r="D466" s="199" t="s">
        <v>121</v>
      </c>
      <c r="E466" s="200" t="s">
        <v>923</v>
      </c>
      <c r="F466" s="201" t="s">
        <v>924</v>
      </c>
      <c r="G466" s="202" t="s">
        <v>272</v>
      </c>
      <c r="H466" s="203">
        <v>8.5500000000000007</v>
      </c>
      <c r="I466" s="204"/>
      <c r="J466" s="205">
        <f>ROUND(I466*H466,2)</f>
        <v>0</v>
      </c>
      <c r="K466" s="201" t="s">
        <v>125</v>
      </c>
      <c r="L466" s="46"/>
      <c r="M466" s="206" t="s">
        <v>19</v>
      </c>
      <c r="N466" s="207" t="s">
        <v>43</v>
      </c>
      <c r="O466" s="86"/>
      <c r="P466" s="208">
        <f>O466*H466</f>
        <v>0</v>
      </c>
      <c r="Q466" s="208">
        <v>0.00018000000000000001</v>
      </c>
      <c r="R466" s="208">
        <f>Q466*H466</f>
        <v>0.0015390000000000002</v>
      </c>
      <c r="S466" s="208">
        <v>0</v>
      </c>
      <c r="T466" s="20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0" t="s">
        <v>172</v>
      </c>
      <c r="AT466" s="210" t="s">
        <v>121</v>
      </c>
      <c r="AU466" s="210" t="s">
        <v>127</v>
      </c>
      <c r="AY466" s="19" t="s">
        <v>118</v>
      </c>
      <c r="BE466" s="211">
        <f>IF(N466="základní",J466,0)</f>
        <v>0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19" t="s">
        <v>127</v>
      </c>
      <c r="BK466" s="211">
        <f>ROUND(I466*H466,2)</f>
        <v>0</v>
      </c>
      <c r="BL466" s="19" t="s">
        <v>172</v>
      </c>
      <c r="BM466" s="210" t="s">
        <v>925</v>
      </c>
    </row>
    <row r="467" s="2" customFormat="1">
      <c r="A467" s="40"/>
      <c r="B467" s="41"/>
      <c r="C467" s="42"/>
      <c r="D467" s="212" t="s">
        <v>129</v>
      </c>
      <c r="E467" s="42"/>
      <c r="F467" s="213" t="s">
        <v>926</v>
      </c>
      <c r="G467" s="42"/>
      <c r="H467" s="42"/>
      <c r="I467" s="214"/>
      <c r="J467" s="42"/>
      <c r="K467" s="42"/>
      <c r="L467" s="46"/>
      <c r="M467" s="215"/>
      <c r="N467" s="216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129</v>
      </c>
      <c r="AU467" s="19" t="s">
        <v>127</v>
      </c>
    </row>
    <row r="468" s="13" customFormat="1">
      <c r="A468" s="13"/>
      <c r="B468" s="217"/>
      <c r="C468" s="218"/>
      <c r="D468" s="219" t="s">
        <v>131</v>
      </c>
      <c r="E468" s="220" t="s">
        <v>19</v>
      </c>
      <c r="F468" s="221" t="s">
        <v>927</v>
      </c>
      <c r="G468" s="218"/>
      <c r="H468" s="222">
        <v>1.2</v>
      </c>
      <c r="I468" s="223"/>
      <c r="J468" s="218"/>
      <c r="K468" s="218"/>
      <c r="L468" s="224"/>
      <c r="M468" s="225"/>
      <c r="N468" s="226"/>
      <c r="O468" s="226"/>
      <c r="P468" s="226"/>
      <c r="Q468" s="226"/>
      <c r="R468" s="226"/>
      <c r="S468" s="226"/>
      <c r="T468" s="22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8" t="s">
        <v>131</v>
      </c>
      <c r="AU468" s="228" t="s">
        <v>127</v>
      </c>
      <c r="AV468" s="13" t="s">
        <v>127</v>
      </c>
      <c r="AW468" s="13" t="s">
        <v>33</v>
      </c>
      <c r="AX468" s="13" t="s">
        <v>71</v>
      </c>
      <c r="AY468" s="228" t="s">
        <v>118</v>
      </c>
    </row>
    <row r="469" s="13" customFormat="1">
      <c r="A469" s="13"/>
      <c r="B469" s="217"/>
      <c r="C469" s="218"/>
      <c r="D469" s="219" t="s">
        <v>131</v>
      </c>
      <c r="E469" s="220" t="s">
        <v>19</v>
      </c>
      <c r="F469" s="221" t="s">
        <v>928</v>
      </c>
      <c r="G469" s="218"/>
      <c r="H469" s="222">
        <v>7.3499999999999996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8" t="s">
        <v>131</v>
      </c>
      <c r="AU469" s="228" t="s">
        <v>127</v>
      </c>
      <c r="AV469" s="13" t="s">
        <v>127</v>
      </c>
      <c r="AW469" s="13" t="s">
        <v>33</v>
      </c>
      <c r="AX469" s="13" t="s">
        <v>71</v>
      </c>
      <c r="AY469" s="228" t="s">
        <v>118</v>
      </c>
    </row>
    <row r="470" s="14" customFormat="1">
      <c r="A470" s="14"/>
      <c r="B470" s="229"/>
      <c r="C470" s="230"/>
      <c r="D470" s="219" t="s">
        <v>131</v>
      </c>
      <c r="E470" s="231" t="s">
        <v>19</v>
      </c>
      <c r="F470" s="232" t="s">
        <v>159</v>
      </c>
      <c r="G470" s="230"/>
      <c r="H470" s="233">
        <v>8.5500000000000007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9" t="s">
        <v>131</v>
      </c>
      <c r="AU470" s="239" t="s">
        <v>127</v>
      </c>
      <c r="AV470" s="14" t="s">
        <v>126</v>
      </c>
      <c r="AW470" s="14" t="s">
        <v>33</v>
      </c>
      <c r="AX470" s="14" t="s">
        <v>76</v>
      </c>
      <c r="AY470" s="239" t="s">
        <v>118</v>
      </c>
    </row>
    <row r="471" s="2" customFormat="1" ht="16.5" customHeight="1">
      <c r="A471" s="40"/>
      <c r="B471" s="41"/>
      <c r="C471" s="240" t="s">
        <v>929</v>
      </c>
      <c r="D471" s="240" t="s">
        <v>208</v>
      </c>
      <c r="E471" s="241" t="s">
        <v>930</v>
      </c>
      <c r="F471" s="242" t="s">
        <v>931</v>
      </c>
      <c r="G471" s="243" t="s">
        <v>272</v>
      </c>
      <c r="H471" s="244">
        <v>8.9774999999999991</v>
      </c>
      <c r="I471" s="245"/>
      <c r="J471" s="246">
        <f>ROUND(I471*H471,2)</f>
        <v>0</v>
      </c>
      <c r="K471" s="242" t="s">
        <v>125</v>
      </c>
      <c r="L471" s="247"/>
      <c r="M471" s="248" t="s">
        <v>19</v>
      </c>
      <c r="N471" s="249" t="s">
        <v>43</v>
      </c>
      <c r="O471" s="86"/>
      <c r="P471" s="208">
        <f>O471*H471</f>
        <v>0</v>
      </c>
      <c r="Q471" s="208">
        <v>0.00012</v>
      </c>
      <c r="R471" s="208">
        <f>Q471*H471</f>
        <v>0.0010773</v>
      </c>
      <c r="S471" s="208">
        <v>0</v>
      </c>
      <c r="T471" s="20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0" t="s">
        <v>315</v>
      </c>
      <c r="AT471" s="210" t="s">
        <v>208</v>
      </c>
      <c r="AU471" s="210" t="s">
        <v>127</v>
      </c>
      <c r="AY471" s="19" t="s">
        <v>118</v>
      </c>
      <c r="BE471" s="211">
        <f>IF(N471="základní",J471,0)</f>
        <v>0</v>
      </c>
      <c r="BF471" s="211">
        <f>IF(N471="snížená",J471,0)</f>
        <v>0</v>
      </c>
      <c r="BG471" s="211">
        <f>IF(N471="zákl. přenesená",J471,0)</f>
        <v>0</v>
      </c>
      <c r="BH471" s="211">
        <f>IF(N471="sníž. přenesená",J471,0)</f>
        <v>0</v>
      </c>
      <c r="BI471" s="211">
        <f>IF(N471="nulová",J471,0)</f>
        <v>0</v>
      </c>
      <c r="BJ471" s="19" t="s">
        <v>127</v>
      </c>
      <c r="BK471" s="211">
        <f>ROUND(I471*H471,2)</f>
        <v>0</v>
      </c>
      <c r="BL471" s="19" t="s">
        <v>172</v>
      </c>
      <c r="BM471" s="210" t="s">
        <v>932</v>
      </c>
    </row>
    <row r="472" s="13" customFormat="1">
      <c r="A472" s="13"/>
      <c r="B472" s="217"/>
      <c r="C472" s="218"/>
      <c r="D472" s="219" t="s">
        <v>131</v>
      </c>
      <c r="E472" s="218"/>
      <c r="F472" s="221" t="s">
        <v>933</v>
      </c>
      <c r="G472" s="218"/>
      <c r="H472" s="222">
        <v>8.9774999999999991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8" t="s">
        <v>131</v>
      </c>
      <c r="AU472" s="228" t="s">
        <v>127</v>
      </c>
      <c r="AV472" s="13" t="s">
        <v>127</v>
      </c>
      <c r="AW472" s="13" t="s">
        <v>4</v>
      </c>
      <c r="AX472" s="13" t="s">
        <v>76</v>
      </c>
      <c r="AY472" s="228" t="s">
        <v>118</v>
      </c>
    </row>
    <row r="473" s="2" customFormat="1" ht="16.5" customHeight="1">
      <c r="A473" s="40"/>
      <c r="B473" s="41"/>
      <c r="C473" s="199" t="s">
        <v>934</v>
      </c>
      <c r="D473" s="199" t="s">
        <v>121</v>
      </c>
      <c r="E473" s="200" t="s">
        <v>935</v>
      </c>
      <c r="F473" s="201" t="s">
        <v>936</v>
      </c>
      <c r="G473" s="202" t="s">
        <v>272</v>
      </c>
      <c r="H473" s="203">
        <v>19.300000000000001</v>
      </c>
      <c r="I473" s="204"/>
      <c r="J473" s="205">
        <f>ROUND(I473*H473,2)</f>
        <v>0</v>
      </c>
      <c r="K473" s="201" t="s">
        <v>125</v>
      </c>
      <c r="L473" s="46"/>
      <c r="M473" s="206" t="s">
        <v>19</v>
      </c>
      <c r="N473" s="207" t="s">
        <v>43</v>
      </c>
      <c r="O473" s="86"/>
      <c r="P473" s="208">
        <f>O473*H473</f>
        <v>0</v>
      </c>
      <c r="Q473" s="208">
        <v>3.0000000000000001E-05</v>
      </c>
      <c r="R473" s="208">
        <f>Q473*H473</f>
        <v>0.00057900000000000009</v>
      </c>
      <c r="S473" s="208">
        <v>0</v>
      </c>
      <c r="T473" s="20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0" t="s">
        <v>172</v>
      </c>
      <c r="AT473" s="210" t="s">
        <v>121</v>
      </c>
      <c r="AU473" s="210" t="s">
        <v>127</v>
      </c>
      <c r="AY473" s="19" t="s">
        <v>118</v>
      </c>
      <c r="BE473" s="211">
        <f>IF(N473="základní",J473,0)</f>
        <v>0</v>
      </c>
      <c r="BF473" s="211">
        <f>IF(N473="snížená",J473,0)</f>
        <v>0</v>
      </c>
      <c r="BG473" s="211">
        <f>IF(N473="zákl. přenesená",J473,0)</f>
        <v>0</v>
      </c>
      <c r="BH473" s="211">
        <f>IF(N473="sníž. přenesená",J473,0)</f>
        <v>0</v>
      </c>
      <c r="BI473" s="211">
        <f>IF(N473="nulová",J473,0)</f>
        <v>0</v>
      </c>
      <c r="BJ473" s="19" t="s">
        <v>127</v>
      </c>
      <c r="BK473" s="211">
        <f>ROUND(I473*H473,2)</f>
        <v>0</v>
      </c>
      <c r="BL473" s="19" t="s">
        <v>172</v>
      </c>
      <c r="BM473" s="210" t="s">
        <v>937</v>
      </c>
    </row>
    <row r="474" s="2" customFormat="1">
      <c r="A474" s="40"/>
      <c r="B474" s="41"/>
      <c r="C474" s="42"/>
      <c r="D474" s="212" t="s">
        <v>129</v>
      </c>
      <c r="E474" s="42"/>
      <c r="F474" s="213" t="s">
        <v>938</v>
      </c>
      <c r="G474" s="42"/>
      <c r="H474" s="42"/>
      <c r="I474" s="214"/>
      <c r="J474" s="42"/>
      <c r="K474" s="42"/>
      <c r="L474" s="46"/>
      <c r="M474" s="215"/>
      <c r="N474" s="216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129</v>
      </c>
      <c r="AU474" s="19" t="s">
        <v>127</v>
      </c>
    </row>
    <row r="475" s="13" customFormat="1">
      <c r="A475" s="13"/>
      <c r="B475" s="217"/>
      <c r="C475" s="218"/>
      <c r="D475" s="219" t="s">
        <v>131</v>
      </c>
      <c r="E475" s="220" t="s">
        <v>19</v>
      </c>
      <c r="F475" s="221" t="s">
        <v>939</v>
      </c>
      <c r="G475" s="218"/>
      <c r="H475" s="222">
        <v>1.2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8" t="s">
        <v>131</v>
      </c>
      <c r="AU475" s="228" t="s">
        <v>127</v>
      </c>
      <c r="AV475" s="13" t="s">
        <v>127</v>
      </c>
      <c r="AW475" s="13" t="s">
        <v>33</v>
      </c>
      <c r="AX475" s="13" t="s">
        <v>71</v>
      </c>
      <c r="AY475" s="228" t="s">
        <v>118</v>
      </c>
    </row>
    <row r="476" s="13" customFormat="1">
      <c r="A476" s="13"/>
      <c r="B476" s="217"/>
      <c r="C476" s="218"/>
      <c r="D476" s="219" t="s">
        <v>131</v>
      </c>
      <c r="E476" s="220" t="s">
        <v>19</v>
      </c>
      <c r="F476" s="221" t="s">
        <v>940</v>
      </c>
      <c r="G476" s="218"/>
      <c r="H476" s="222">
        <v>18.100000000000001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8" t="s">
        <v>131</v>
      </c>
      <c r="AU476" s="228" t="s">
        <v>127</v>
      </c>
      <c r="AV476" s="13" t="s">
        <v>127</v>
      </c>
      <c r="AW476" s="13" t="s">
        <v>33</v>
      </c>
      <c r="AX476" s="13" t="s">
        <v>71</v>
      </c>
      <c r="AY476" s="228" t="s">
        <v>118</v>
      </c>
    </row>
    <row r="477" s="14" customFormat="1">
      <c r="A477" s="14"/>
      <c r="B477" s="229"/>
      <c r="C477" s="230"/>
      <c r="D477" s="219" t="s">
        <v>131</v>
      </c>
      <c r="E477" s="231" t="s">
        <v>19</v>
      </c>
      <c r="F477" s="232" t="s">
        <v>159</v>
      </c>
      <c r="G477" s="230"/>
      <c r="H477" s="233">
        <v>19.300000000000001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39" t="s">
        <v>131</v>
      </c>
      <c r="AU477" s="239" t="s">
        <v>127</v>
      </c>
      <c r="AV477" s="14" t="s">
        <v>126</v>
      </c>
      <c r="AW477" s="14" t="s">
        <v>33</v>
      </c>
      <c r="AX477" s="14" t="s">
        <v>76</v>
      </c>
      <c r="AY477" s="239" t="s">
        <v>118</v>
      </c>
    </row>
    <row r="478" s="2" customFormat="1" ht="16.5" customHeight="1">
      <c r="A478" s="40"/>
      <c r="B478" s="41"/>
      <c r="C478" s="199" t="s">
        <v>941</v>
      </c>
      <c r="D478" s="199" t="s">
        <v>121</v>
      </c>
      <c r="E478" s="200" t="s">
        <v>942</v>
      </c>
      <c r="F478" s="201" t="s">
        <v>943</v>
      </c>
      <c r="G478" s="202" t="s">
        <v>135</v>
      </c>
      <c r="H478" s="203">
        <v>20.334499999999998</v>
      </c>
      <c r="I478" s="204"/>
      <c r="J478" s="205">
        <f>ROUND(I478*H478,2)</f>
        <v>0</v>
      </c>
      <c r="K478" s="201" t="s">
        <v>125</v>
      </c>
      <c r="L478" s="46"/>
      <c r="M478" s="206" t="s">
        <v>19</v>
      </c>
      <c r="N478" s="207" t="s">
        <v>43</v>
      </c>
      <c r="O478" s="86"/>
      <c r="P478" s="208">
        <f>O478*H478</f>
        <v>0</v>
      </c>
      <c r="Q478" s="208">
        <v>5.0000000000000002E-05</v>
      </c>
      <c r="R478" s="208">
        <f>Q478*H478</f>
        <v>0.001016725</v>
      </c>
      <c r="S478" s="208">
        <v>0</v>
      </c>
      <c r="T478" s="20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0" t="s">
        <v>172</v>
      </c>
      <c r="AT478" s="210" t="s">
        <v>121</v>
      </c>
      <c r="AU478" s="210" t="s">
        <v>127</v>
      </c>
      <c r="AY478" s="19" t="s">
        <v>118</v>
      </c>
      <c r="BE478" s="211">
        <f>IF(N478="základní",J478,0)</f>
        <v>0</v>
      </c>
      <c r="BF478" s="211">
        <f>IF(N478="snížená",J478,0)</f>
        <v>0</v>
      </c>
      <c r="BG478" s="211">
        <f>IF(N478="zákl. přenesená",J478,0)</f>
        <v>0</v>
      </c>
      <c r="BH478" s="211">
        <f>IF(N478="sníž. přenesená",J478,0)</f>
        <v>0</v>
      </c>
      <c r="BI478" s="211">
        <f>IF(N478="nulová",J478,0)</f>
        <v>0</v>
      </c>
      <c r="BJ478" s="19" t="s">
        <v>127</v>
      </c>
      <c r="BK478" s="211">
        <f>ROUND(I478*H478,2)</f>
        <v>0</v>
      </c>
      <c r="BL478" s="19" t="s">
        <v>172</v>
      </c>
      <c r="BM478" s="210" t="s">
        <v>944</v>
      </c>
    </row>
    <row r="479" s="2" customFormat="1">
      <c r="A479" s="40"/>
      <c r="B479" s="41"/>
      <c r="C479" s="42"/>
      <c r="D479" s="212" t="s">
        <v>129</v>
      </c>
      <c r="E479" s="42"/>
      <c r="F479" s="213" t="s">
        <v>945</v>
      </c>
      <c r="G479" s="42"/>
      <c r="H479" s="42"/>
      <c r="I479" s="214"/>
      <c r="J479" s="42"/>
      <c r="K479" s="42"/>
      <c r="L479" s="46"/>
      <c r="M479" s="215"/>
      <c r="N479" s="216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129</v>
      </c>
      <c r="AU479" s="19" t="s">
        <v>127</v>
      </c>
    </row>
    <row r="480" s="2" customFormat="1" ht="24.15" customHeight="1">
      <c r="A480" s="40"/>
      <c r="B480" s="41"/>
      <c r="C480" s="199" t="s">
        <v>946</v>
      </c>
      <c r="D480" s="199" t="s">
        <v>121</v>
      </c>
      <c r="E480" s="200" t="s">
        <v>947</v>
      </c>
      <c r="F480" s="201" t="s">
        <v>948</v>
      </c>
      <c r="G480" s="202" t="s">
        <v>145</v>
      </c>
      <c r="H480" s="203">
        <v>0.40849999999999997</v>
      </c>
      <c r="I480" s="204"/>
      <c r="J480" s="205">
        <f>ROUND(I480*H480,2)</f>
        <v>0</v>
      </c>
      <c r="K480" s="201" t="s">
        <v>125</v>
      </c>
      <c r="L480" s="46"/>
      <c r="M480" s="206" t="s">
        <v>19</v>
      </c>
      <c r="N480" s="207" t="s">
        <v>43</v>
      </c>
      <c r="O480" s="86"/>
      <c r="P480" s="208">
        <f>O480*H480</f>
        <v>0</v>
      </c>
      <c r="Q480" s="208">
        <v>0</v>
      </c>
      <c r="R480" s="208">
        <f>Q480*H480</f>
        <v>0</v>
      </c>
      <c r="S480" s="208">
        <v>0</v>
      </c>
      <c r="T480" s="20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0" t="s">
        <v>172</v>
      </c>
      <c r="AT480" s="210" t="s">
        <v>121</v>
      </c>
      <c r="AU480" s="210" t="s">
        <v>127</v>
      </c>
      <c r="AY480" s="19" t="s">
        <v>118</v>
      </c>
      <c r="BE480" s="211">
        <f>IF(N480="základní",J480,0)</f>
        <v>0</v>
      </c>
      <c r="BF480" s="211">
        <f>IF(N480="snížená",J480,0)</f>
        <v>0</v>
      </c>
      <c r="BG480" s="211">
        <f>IF(N480="zákl. přenesená",J480,0)</f>
        <v>0</v>
      </c>
      <c r="BH480" s="211">
        <f>IF(N480="sníž. přenesená",J480,0)</f>
        <v>0</v>
      </c>
      <c r="BI480" s="211">
        <f>IF(N480="nulová",J480,0)</f>
        <v>0</v>
      </c>
      <c r="BJ480" s="19" t="s">
        <v>127</v>
      </c>
      <c r="BK480" s="211">
        <f>ROUND(I480*H480,2)</f>
        <v>0</v>
      </c>
      <c r="BL480" s="19" t="s">
        <v>172</v>
      </c>
      <c r="BM480" s="210" t="s">
        <v>949</v>
      </c>
    </row>
    <row r="481" s="2" customFormat="1">
      <c r="A481" s="40"/>
      <c r="B481" s="41"/>
      <c r="C481" s="42"/>
      <c r="D481" s="212" t="s">
        <v>129</v>
      </c>
      <c r="E481" s="42"/>
      <c r="F481" s="213" t="s">
        <v>950</v>
      </c>
      <c r="G481" s="42"/>
      <c r="H481" s="42"/>
      <c r="I481" s="214"/>
      <c r="J481" s="42"/>
      <c r="K481" s="42"/>
      <c r="L481" s="46"/>
      <c r="M481" s="215"/>
      <c r="N481" s="216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129</v>
      </c>
      <c r="AU481" s="19" t="s">
        <v>127</v>
      </c>
    </row>
    <row r="482" s="12" customFormat="1" ht="22.8" customHeight="1">
      <c r="A482" s="12"/>
      <c r="B482" s="183"/>
      <c r="C482" s="184"/>
      <c r="D482" s="185" t="s">
        <v>70</v>
      </c>
      <c r="E482" s="197" t="s">
        <v>951</v>
      </c>
      <c r="F482" s="197" t="s">
        <v>952</v>
      </c>
      <c r="G482" s="184"/>
      <c r="H482" s="184"/>
      <c r="I482" s="187"/>
      <c r="J482" s="198">
        <f>BK482</f>
        <v>0</v>
      </c>
      <c r="K482" s="184"/>
      <c r="L482" s="189"/>
      <c r="M482" s="190"/>
      <c r="N482" s="191"/>
      <c r="O482" s="191"/>
      <c r="P482" s="192">
        <f>SUM(P483:P523)</f>
        <v>0</v>
      </c>
      <c r="Q482" s="191"/>
      <c r="R482" s="192">
        <f>SUM(R483:R523)</f>
        <v>0.14135688000000002</v>
      </c>
      <c r="S482" s="191"/>
      <c r="T482" s="193">
        <f>SUM(T483:T523)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94" t="s">
        <v>127</v>
      </c>
      <c r="AT482" s="195" t="s">
        <v>70</v>
      </c>
      <c r="AU482" s="195" t="s">
        <v>76</v>
      </c>
      <c r="AY482" s="194" t="s">
        <v>118</v>
      </c>
      <c r="BK482" s="196">
        <f>SUM(BK483:BK523)</f>
        <v>0</v>
      </c>
    </row>
    <row r="483" s="2" customFormat="1" ht="24.15" customHeight="1">
      <c r="A483" s="40"/>
      <c r="B483" s="41"/>
      <c r="C483" s="199" t="s">
        <v>953</v>
      </c>
      <c r="D483" s="199" t="s">
        <v>121</v>
      </c>
      <c r="E483" s="200" t="s">
        <v>954</v>
      </c>
      <c r="F483" s="201" t="s">
        <v>955</v>
      </c>
      <c r="G483" s="202" t="s">
        <v>135</v>
      </c>
      <c r="H483" s="203">
        <v>4.6079999999999997</v>
      </c>
      <c r="I483" s="204"/>
      <c r="J483" s="205">
        <f>ROUND(I483*H483,2)</f>
        <v>0</v>
      </c>
      <c r="K483" s="201" t="s">
        <v>125</v>
      </c>
      <c r="L483" s="46"/>
      <c r="M483" s="206" t="s">
        <v>19</v>
      </c>
      <c r="N483" s="207" t="s">
        <v>43</v>
      </c>
      <c r="O483" s="86"/>
      <c r="P483" s="208">
        <f>O483*H483</f>
        <v>0</v>
      </c>
      <c r="Q483" s="208">
        <v>8.0000000000000007E-05</v>
      </c>
      <c r="R483" s="208">
        <f>Q483*H483</f>
        <v>0.00036863999999999999</v>
      </c>
      <c r="S483" s="208">
        <v>0</v>
      </c>
      <c r="T483" s="20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0" t="s">
        <v>172</v>
      </c>
      <c r="AT483" s="210" t="s">
        <v>121</v>
      </c>
      <c r="AU483" s="210" t="s">
        <v>127</v>
      </c>
      <c r="AY483" s="19" t="s">
        <v>118</v>
      </c>
      <c r="BE483" s="211">
        <f>IF(N483="základní",J483,0)</f>
        <v>0</v>
      </c>
      <c r="BF483" s="211">
        <f>IF(N483="snížená",J483,0)</f>
        <v>0</v>
      </c>
      <c r="BG483" s="211">
        <f>IF(N483="zákl. přenesená",J483,0)</f>
        <v>0</v>
      </c>
      <c r="BH483" s="211">
        <f>IF(N483="sníž. přenesená",J483,0)</f>
        <v>0</v>
      </c>
      <c r="BI483" s="211">
        <f>IF(N483="nulová",J483,0)</f>
        <v>0</v>
      </c>
      <c r="BJ483" s="19" t="s">
        <v>127</v>
      </c>
      <c r="BK483" s="211">
        <f>ROUND(I483*H483,2)</f>
        <v>0</v>
      </c>
      <c r="BL483" s="19" t="s">
        <v>172</v>
      </c>
      <c r="BM483" s="210" t="s">
        <v>956</v>
      </c>
    </row>
    <row r="484" s="2" customFormat="1">
      <c r="A484" s="40"/>
      <c r="B484" s="41"/>
      <c r="C484" s="42"/>
      <c r="D484" s="212" t="s">
        <v>129</v>
      </c>
      <c r="E484" s="42"/>
      <c r="F484" s="213" t="s">
        <v>957</v>
      </c>
      <c r="G484" s="42"/>
      <c r="H484" s="42"/>
      <c r="I484" s="214"/>
      <c r="J484" s="42"/>
      <c r="K484" s="42"/>
      <c r="L484" s="46"/>
      <c r="M484" s="215"/>
      <c r="N484" s="216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129</v>
      </c>
      <c r="AU484" s="19" t="s">
        <v>127</v>
      </c>
    </row>
    <row r="485" s="13" customFormat="1">
      <c r="A485" s="13"/>
      <c r="B485" s="217"/>
      <c r="C485" s="218"/>
      <c r="D485" s="219" t="s">
        <v>131</v>
      </c>
      <c r="E485" s="220" t="s">
        <v>19</v>
      </c>
      <c r="F485" s="221" t="s">
        <v>958</v>
      </c>
      <c r="G485" s="218"/>
      <c r="H485" s="222">
        <v>1.1519999999999999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8" t="s">
        <v>131</v>
      </c>
      <c r="AU485" s="228" t="s">
        <v>127</v>
      </c>
      <c r="AV485" s="13" t="s">
        <v>127</v>
      </c>
      <c r="AW485" s="13" t="s">
        <v>33</v>
      </c>
      <c r="AX485" s="13" t="s">
        <v>71</v>
      </c>
      <c r="AY485" s="228" t="s">
        <v>118</v>
      </c>
    </row>
    <row r="486" s="13" customFormat="1">
      <c r="A486" s="13"/>
      <c r="B486" s="217"/>
      <c r="C486" s="218"/>
      <c r="D486" s="219" t="s">
        <v>131</v>
      </c>
      <c r="E486" s="220" t="s">
        <v>19</v>
      </c>
      <c r="F486" s="221" t="s">
        <v>959</v>
      </c>
      <c r="G486" s="218"/>
      <c r="H486" s="222">
        <v>1.1519999999999999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8" t="s">
        <v>131</v>
      </c>
      <c r="AU486" s="228" t="s">
        <v>127</v>
      </c>
      <c r="AV486" s="13" t="s">
        <v>127</v>
      </c>
      <c r="AW486" s="13" t="s">
        <v>33</v>
      </c>
      <c r="AX486" s="13" t="s">
        <v>71</v>
      </c>
      <c r="AY486" s="228" t="s">
        <v>118</v>
      </c>
    </row>
    <row r="487" s="13" customFormat="1">
      <c r="A487" s="13"/>
      <c r="B487" s="217"/>
      <c r="C487" s="218"/>
      <c r="D487" s="219" t="s">
        <v>131</v>
      </c>
      <c r="E487" s="220" t="s">
        <v>19</v>
      </c>
      <c r="F487" s="221" t="s">
        <v>960</v>
      </c>
      <c r="G487" s="218"/>
      <c r="H487" s="222">
        <v>1.1519999999999999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8" t="s">
        <v>131</v>
      </c>
      <c r="AU487" s="228" t="s">
        <v>127</v>
      </c>
      <c r="AV487" s="13" t="s">
        <v>127</v>
      </c>
      <c r="AW487" s="13" t="s">
        <v>33</v>
      </c>
      <c r="AX487" s="13" t="s">
        <v>71</v>
      </c>
      <c r="AY487" s="228" t="s">
        <v>118</v>
      </c>
    </row>
    <row r="488" s="13" customFormat="1">
      <c r="A488" s="13"/>
      <c r="B488" s="217"/>
      <c r="C488" s="218"/>
      <c r="D488" s="219" t="s">
        <v>131</v>
      </c>
      <c r="E488" s="220" t="s">
        <v>19</v>
      </c>
      <c r="F488" s="221" t="s">
        <v>961</v>
      </c>
      <c r="G488" s="218"/>
      <c r="H488" s="222">
        <v>1.1519999999999999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8" t="s">
        <v>131</v>
      </c>
      <c r="AU488" s="228" t="s">
        <v>127</v>
      </c>
      <c r="AV488" s="13" t="s">
        <v>127</v>
      </c>
      <c r="AW488" s="13" t="s">
        <v>33</v>
      </c>
      <c r="AX488" s="13" t="s">
        <v>71</v>
      </c>
      <c r="AY488" s="228" t="s">
        <v>118</v>
      </c>
    </row>
    <row r="489" s="14" customFormat="1">
      <c r="A489" s="14"/>
      <c r="B489" s="229"/>
      <c r="C489" s="230"/>
      <c r="D489" s="219" t="s">
        <v>131</v>
      </c>
      <c r="E489" s="231" t="s">
        <v>19</v>
      </c>
      <c r="F489" s="232" t="s">
        <v>159</v>
      </c>
      <c r="G489" s="230"/>
      <c r="H489" s="233">
        <v>4.6079999999999997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131</v>
      </c>
      <c r="AU489" s="239" t="s">
        <v>127</v>
      </c>
      <c r="AV489" s="14" t="s">
        <v>126</v>
      </c>
      <c r="AW489" s="14" t="s">
        <v>33</v>
      </c>
      <c r="AX489" s="14" t="s">
        <v>76</v>
      </c>
      <c r="AY489" s="239" t="s">
        <v>118</v>
      </c>
    </row>
    <row r="490" s="2" customFormat="1" ht="16.5" customHeight="1">
      <c r="A490" s="40"/>
      <c r="B490" s="41"/>
      <c r="C490" s="199" t="s">
        <v>962</v>
      </c>
      <c r="D490" s="199" t="s">
        <v>121</v>
      </c>
      <c r="E490" s="200" t="s">
        <v>963</v>
      </c>
      <c r="F490" s="201" t="s">
        <v>964</v>
      </c>
      <c r="G490" s="202" t="s">
        <v>135</v>
      </c>
      <c r="H490" s="203">
        <v>4.6079999999999997</v>
      </c>
      <c r="I490" s="204"/>
      <c r="J490" s="205">
        <f>ROUND(I490*H490,2)</f>
        <v>0</v>
      </c>
      <c r="K490" s="201" t="s">
        <v>125</v>
      </c>
      <c r="L490" s="46"/>
      <c r="M490" s="206" t="s">
        <v>19</v>
      </c>
      <c r="N490" s="207" t="s">
        <v>43</v>
      </c>
      <c r="O490" s="86"/>
      <c r="P490" s="208">
        <f>O490*H490</f>
        <v>0</v>
      </c>
      <c r="Q490" s="208">
        <v>0.00013999999999999999</v>
      </c>
      <c r="R490" s="208">
        <f>Q490*H490</f>
        <v>0.00064511999999999989</v>
      </c>
      <c r="S490" s="208">
        <v>0</v>
      </c>
      <c r="T490" s="20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0" t="s">
        <v>172</v>
      </c>
      <c r="AT490" s="210" t="s">
        <v>121</v>
      </c>
      <c r="AU490" s="210" t="s">
        <v>127</v>
      </c>
      <c r="AY490" s="19" t="s">
        <v>118</v>
      </c>
      <c r="BE490" s="211">
        <f>IF(N490="základní",J490,0)</f>
        <v>0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19" t="s">
        <v>127</v>
      </c>
      <c r="BK490" s="211">
        <f>ROUND(I490*H490,2)</f>
        <v>0</v>
      </c>
      <c r="BL490" s="19" t="s">
        <v>172</v>
      </c>
      <c r="BM490" s="210" t="s">
        <v>965</v>
      </c>
    </row>
    <row r="491" s="2" customFormat="1">
      <c r="A491" s="40"/>
      <c r="B491" s="41"/>
      <c r="C491" s="42"/>
      <c r="D491" s="212" t="s">
        <v>129</v>
      </c>
      <c r="E491" s="42"/>
      <c r="F491" s="213" t="s">
        <v>966</v>
      </c>
      <c r="G491" s="42"/>
      <c r="H491" s="42"/>
      <c r="I491" s="214"/>
      <c r="J491" s="42"/>
      <c r="K491" s="42"/>
      <c r="L491" s="46"/>
      <c r="M491" s="215"/>
      <c r="N491" s="216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129</v>
      </c>
      <c r="AU491" s="19" t="s">
        <v>127</v>
      </c>
    </row>
    <row r="492" s="2" customFormat="1" ht="16.5" customHeight="1">
      <c r="A492" s="40"/>
      <c r="B492" s="41"/>
      <c r="C492" s="199" t="s">
        <v>967</v>
      </c>
      <c r="D492" s="199" t="s">
        <v>121</v>
      </c>
      <c r="E492" s="200" t="s">
        <v>968</v>
      </c>
      <c r="F492" s="201" t="s">
        <v>969</v>
      </c>
      <c r="G492" s="202" t="s">
        <v>135</v>
      </c>
      <c r="H492" s="203">
        <v>4.6079999999999997</v>
      </c>
      <c r="I492" s="204"/>
      <c r="J492" s="205">
        <f>ROUND(I492*H492,2)</f>
        <v>0</v>
      </c>
      <c r="K492" s="201" t="s">
        <v>125</v>
      </c>
      <c r="L492" s="46"/>
      <c r="M492" s="206" t="s">
        <v>19</v>
      </c>
      <c r="N492" s="207" t="s">
        <v>43</v>
      </c>
      <c r="O492" s="86"/>
      <c r="P492" s="208">
        <f>O492*H492</f>
        <v>0</v>
      </c>
      <c r="Q492" s="208">
        <v>0.00012</v>
      </c>
      <c r="R492" s="208">
        <f>Q492*H492</f>
        <v>0.00055296000000000002</v>
      </c>
      <c r="S492" s="208">
        <v>0</v>
      </c>
      <c r="T492" s="20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0" t="s">
        <v>172</v>
      </c>
      <c r="AT492" s="210" t="s">
        <v>121</v>
      </c>
      <c r="AU492" s="210" t="s">
        <v>127</v>
      </c>
      <c r="AY492" s="19" t="s">
        <v>118</v>
      </c>
      <c r="BE492" s="211">
        <f>IF(N492="základní",J492,0)</f>
        <v>0</v>
      </c>
      <c r="BF492" s="211">
        <f>IF(N492="snížená",J492,0)</f>
        <v>0</v>
      </c>
      <c r="BG492" s="211">
        <f>IF(N492="zákl. přenesená",J492,0)</f>
        <v>0</v>
      </c>
      <c r="BH492" s="211">
        <f>IF(N492="sníž. přenesená",J492,0)</f>
        <v>0</v>
      </c>
      <c r="BI492" s="211">
        <f>IF(N492="nulová",J492,0)</f>
        <v>0</v>
      </c>
      <c r="BJ492" s="19" t="s">
        <v>127</v>
      </c>
      <c r="BK492" s="211">
        <f>ROUND(I492*H492,2)</f>
        <v>0</v>
      </c>
      <c r="BL492" s="19" t="s">
        <v>172</v>
      </c>
      <c r="BM492" s="210" t="s">
        <v>970</v>
      </c>
    </row>
    <row r="493" s="2" customFormat="1">
      <c r="A493" s="40"/>
      <c r="B493" s="41"/>
      <c r="C493" s="42"/>
      <c r="D493" s="212" t="s">
        <v>129</v>
      </c>
      <c r="E493" s="42"/>
      <c r="F493" s="213" t="s">
        <v>971</v>
      </c>
      <c r="G493" s="42"/>
      <c r="H493" s="42"/>
      <c r="I493" s="214"/>
      <c r="J493" s="42"/>
      <c r="K493" s="42"/>
      <c r="L493" s="46"/>
      <c r="M493" s="215"/>
      <c r="N493" s="216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129</v>
      </c>
      <c r="AU493" s="19" t="s">
        <v>127</v>
      </c>
    </row>
    <row r="494" s="2" customFormat="1" ht="16.5" customHeight="1">
      <c r="A494" s="40"/>
      <c r="B494" s="41"/>
      <c r="C494" s="199" t="s">
        <v>972</v>
      </c>
      <c r="D494" s="199" t="s">
        <v>121</v>
      </c>
      <c r="E494" s="200" t="s">
        <v>973</v>
      </c>
      <c r="F494" s="201" t="s">
        <v>974</v>
      </c>
      <c r="G494" s="202" t="s">
        <v>135</v>
      </c>
      <c r="H494" s="203">
        <v>4.6079999999999997</v>
      </c>
      <c r="I494" s="204"/>
      <c r="J494" s="205">
        <f>ROUND(I494*H494,2)</f>
        <v>0</v>
      </c>
      <c r="K494" s="201" t="s">
        <v>125</v>
      </c>
      <c r="L494" s="46"/>
      <c r="M494" s="206" t="s">
        <v>19</v>
      </c>
      <c r="N494" s="207" t="s">
        <v>43</v>
      </c>
      <c r="O494" s="86"/>
      <c r="P494" s="208">
        <f>O494*H494</f>
        <v>0</v>
      </c>
      <c r="Q494" s="208">
        <v>0.00012</v>
      </c>
      <c r="R494" s="208">
        <f>Q494*H494</f>
        <v>0.00055296000000000002</v>
      </c>
      <c r="S494" s="208">
        <v>0</v>
      </c>
      <c r="T494" s="20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0" t="s">
        <v>172</v>
      </c>
      <c r="AT494" s="210" t="s">
        <v>121</v>
      </c>
      <c r="AU494" s="210" t="s">
        <v>127</v>
      </c>
      <c r="AY494" s="19" t="s">
        <v>118</v>
      </c>
      <c r="BE494" s="211">
        <f>IF(N494="základní",J494,0)</f>
        <v>0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19" t="s">
        <v>127</v>
      </c>
      <c r="BK494" s="211">
        <f>ROUND(I494*H494,2)</f>
        <v>0</v>
      </c>
      <c r="BL494" s="19" t="s">
        <v>172</v>
      </c>
      <c r="BM494" s="210" t="s">
        <v>975</v>
      </c>
    </row>
    <row r="495" s="2" customFormat="1">
      <c r="A495" s="40"/>
      <c r="B495" s="41"/>
      <c r="C495" s="42"/>
      <c r="D495" s="212" t="s">
        <v>129</v>
      </c>
      <c r="E495" s="42"/>
      <c r="F495" s="213" t="s">
        <v>976</v>
      </c>
      <c r="G495" s="42"/>
      <c r="H495" s="42"/>
      <c r="I495" s="214"/>
      <c r="J495" s="42"/>
      <c r="K495" s="42"/>
      <c r="L495" s="46"/>
      <c r="M495" s="215"/>
      <c r="N495" s="216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129</v>
      </c>
      <c r="AU495" s="19" t="s">
        <v>127</v>
      </c>
    </row>
    <row r="496" s="2" customFormat="1" ht="21.75" customHeight="1">
      <c r="A496" s="40"/>
      <c r="B496" s="41"/>
      <c r="C496" s="199" t="s">
        <v>977</v>
      </c>
      <c r="D496" s="199" t="s">
        <v>121</v>
      </c>
      <c r="E496" s="200" t="s">
        <v>978</v>
      </c>
      <c r="F496" s="201" t="s">
        <v>979</v>
      </c>
      <c r="G496" s="202" t="s">
        <v>135</v>
      </c>
      <c r="H496" s="203">
        <v>4.4550000000000001</v>
      </c>
      <c r="I496" s="204"/>
      <c r="J496" s="205">
        <f>ROUND(I496*H496,2)</f>
        <v>0</v>
      </c>
      <c r="K496" s="201" t="s">
        <v>125</v>
      </c>
      <c r="L496" s="46"/>
      <c r="M496" s="206" t="s">
        <v>19</v>
      </c>
      <c r="N496" s="207" t="s">
        <v>43</v>
      </c>
      <c r="O496" s="86"/>
      <c r="P496" s="208">
        <f>O496*H496</f>
        <v>0</v>
      </c>
      <c r="Q496" s="208">
        <v>0.00011</v>
      </c>
      <c r="R496" s="208">
        <f>Q496*H496</f>
        <v>0.00049005000000000001</v>
      </c>
      <c r="S496" s="208">
        <v>0</v>
      </c>
      <c r="T496" s="20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0" t="s">
        <v>172</v>
      </c>
      <c r="AT496" s="210" t="s">
        <v>121</v>
      </c>
      <c r="AU496" s="210" t="s">
        <v>127</v>
      </c>
      <c r="AY496" s="19" t="s">
        <v>118</v>
      </c>
      <c r="BE496" s="211">
        <f>IF(N496="základní",J496,0)</f>
        <v>0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19" t="s">
        <v>127</v>
      </c>
      <c r="BK496" s="211">
        <f>ROUND(I496*H496,2)</f>
        <v>0</v>
      </c>
      <c r="BL496" s="19" t="s">
        <v>172</v>
      </c>
      <c r="BM496" s="210" t="s">
        <v>980</v>
      </c>
    </row>
    <row r="497" s="2" customFormat="1">
      <c r="A497" s="40"/>
      <c r="B497" s="41"/>
      <c r="C497" s="42"/>
      <c r="D497" s="212" t="s">
        <v>129</v>
      </c>
      <c r="E497" s="42"/>
      <c r="F497" s="213" t="s">
        <v>981</v>
      </c>
      <c r="G497" s="42"/>
      <c r="H497" s="42"/>
      <c r="I497" s="214"/>
      <c r="J497" s="42"/>
      <c r="K497" s="42"/>
      <c r="L497" s="46"/>
      <c r="M497" s="215"/>
      <c r="N497" s="216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129</v>
      </c>
      <c r="AU497" s="19" t="s">
        <v>127</v>
      </c>
    </row>
    <row r="498" s="13" customFormat="1">
      <c r="A498" s="13"/>
      <c r="B498" s="217"/>
      <c r="C498" s="218"/>
      <c r="D498" s="219" t="s">
        <v>131</v>
      </c>
      <c r="E498" s="220" t="s">
        <v>19</v>
      </c>
      <c r="F498" s="221" t="s">
        <v>982</v>
      </c>
      <c r="G498" s="218"/>
      <c r="H498" s="222">
        <v>2.4750000000000001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8" t="s">
        <v>131</v>
      </c>
      <c r="AU498" s="228" t="s">
        <v>127</v>
      </c>
      <c r="AV498" s="13" t="s">
        <v>127</v>
      </c>
      <c r="AW498" s="13" t="s">
        <v>33</v>
      </c>
      <c r="AX498" s="13" t="s">
        <v>71</v>
      </c>
      <c r="AY498" s="228" t="s">
        <v>118</v>
      </c>
    </row>
    <row r="499" s="13" customFormat="1">
      <c r="A499" s="13"/>
      <c r="B499" s="217"/>
      <c r="C499" s="218"/>
      <c r="D499" s="219" t="s">
        <v>131</v>
      </c>
      <c r="E499" s="220" t="s">
        <v>19</v>
      </c>
      <c r="F499" s="221" t="s">
        <v>983</v>
      </c>
      <c r="G499" s="218"/>
      <c r="H499" s="222">
        <v>1.98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131</v>
      </c>
      <c r="AU499" s="228" t="s">
        <v>127</v>
      </c>
      <c r="AV499" s="13" t="s">
        <v>127</v>
      </c>
      <c r="AW499" s="13" t="s">
        <v>33</v>
      </c>
      <c r="AX499" s="13" t="s">
        <v>71</v>
      </c>
      <c r="AY499" s="228" t="s">
        <v>118</v>
      </c>
    </row>
    <row r="500" s="14" customFormat="1">
      <c r="A500" s="14"/>
      <c r="B500" s="229"/>
      <c r="C500" s="230"/>
      <c r="D500" s="219" t="s">
        <v>131</v>
      </c>
      <c r="E500" s="231" t="s">
        <v>19</v>
      </c>
      <c r="F500" s="232" t="s">
        <v>159</v>
      </c>
      <c r="G500" s="230"/>
      <c r="H500" s="233">
        <v>4.4550000000000001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9" t="s">
        <v>131</v>
      </c>
      <c r="AU500" s="239" t="s">
        <v>127</v>
      </c>
      <c r="AV500" s="14" t="s">
        <v>126</v>
      </c>
      <c r="AW500" s="14" t="s">
        <v>33</v>
      </c>
      <c r="AX500" s="14" t="s">
        <v>76</v>
      </c>
      <c r="AY500" s="239" t="s">
        <v>118</v>
      </c>
    </row>
    <row r="501" s="2" customFormat="1" ht="24.15" customHeight="1">
      <c r="A501" s="40"/>
      <c r="B501" s="41"/>
      <c r="C501" s="199" t="s">
        <v>984</v>
      </c>
      <c r="D501" s="199" t="s">
        <v>121</v>
      </c>
      <c r="E501" s="200" t="s">
        <v>985</v>
      </c>
      <c r="F501" s="201" t="s">
        <v>986</v>
      </c>
      <c r="G501" s="202" t="s">
        <v>272</v>
      </c>
      <c r="H501" s="203">
        <v>9.3000000000000007</v>
      </c>
      <c r="I501" s="204"/>
      <c r="J501" s="205">
        <f>ROUND(I501*H501,2)</f>
        <v>0</v>
      </c>
      <c r="K501" s="201" t="s">
        <v>125</v>
      </c>
      <c r="L501" s="46"/>
      <c r="M501" s="206" t="s">
        <v>19</v>
      </c>
      <c r="N501" s="207" t="s">
        <v>43</v>
      </c>
      <c r="O501" s="86"/>
      <c r="P501" s="208">
        <f>O501*H501</f>
        <v>0</v>
      </c>
      <c r="Q501" s="208">
        <v>1.0000000000000001E-05</v>
      </c>
      <c r="R501" s="208">
        <f>Q501*H501</f>
        <v>9.3000000000000011E-05</v>
      </c>
      <c r="S501" s="208">
        <v>0</v>
      </c>
      <c r="T501" s="20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0" t="s">
        <v>172</v>
      </c>
      <c r="AT501" s="210" t="s">
        <v>121</v>
      </c>
      <c r="AU501" s="210" t="s">
        <v>127</v>
      </c>
      <c r="AY501" s="19" t="s">
        <v>118</v>
      </c>
      <c r="BE501" s="211">
        <f>IF(N501="základní",J501,0)</f>
        <v>0</v>
      </c>
      <c r="BF501" s="211">
        <f>IF(N501="snížená",J501,0)</f>
        <v>0</v>
      </c>
      <c r="BG501" s="211">
        <f>IF(N501="zákl. přenesená",J501,0)</f>
        <v>0</v>
      </c>
      <c r="BH501" s="211">
        <f>IF(N501="sníž. přenesená",J501,0)</f>
        <v>0</v>
      </c>
      <c r="BI501" s="211">
        <f>IF(N501="nulová",J501,0)</f>
        <v>0</v>
      </c>
      <c r="BJ501" s="19" t="s">
        <v>127</v>
      </c>
      <c r="BK501" s="211">
        <f>ROUND(I501*H501,2)</f>
        <v>0</v>
      </c>
      <c r="BL501" s="19" t="s">
        <v>172</v>
      </c>
      <c r="BM501" s="210" t="s">
        <v>987</v>
      </c>
    </row>
    <row r="502" s="2" customFormat="1">
      <c r="A502" s="40"/>
      <c r="B502" s="41"/>
      <c r="C502" s="42"/>
      <c r="D502" s="212" t="s">
        <v>129</v>
      </c>
      <c r="E502" s="42"/>
      <c r="F502" s="213" t="s">
        <v>988</v>
      </c>
      <c r="G502" s="42"/>
      <c r="H502" s="42"/>
      <c r="I502" s="214"/>
      <c r="J502" s="42"/>
      <c r="K502" s="42"/>
      <c r="L502" s="46"/>
      <c r="M502" s="215"/>
      <c r="N502" s="216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129</v>
      </c>
      <c r="AU502" s="19" t="s">
        <v>127</v>
      </c>
    </row>
    <row r="503" s="15" customFormat="1">
      <c r="A503" s="15"/>
      <c r="B503" s="250"/>
      <c r="C503" s="251"/>
      <c r="D503" s="219" t="s">
        <v>131</v>
      </c>
      <c r="E503" s="252" t="s">
        <v>19</v>
      </c>
      <c r="F503" s="253" t="s">
        <v>989</v>
      </c>
      <c r="G503" s="251"/>
      <c r="H503" s="252" t="s">
        <v>19</v>
      </c>
      <c r="I503" s="254"/>
      <c r="J503" s="251"/>
      <c r="K503" s="251"/>
      <c r="L503" s="255"/>
      <c r="M503" s="256"/>
      <c r="N503" s="257"/>
      <c r="O503" s="257"/>
      <c r="P503" s="257"/>
      <c r="Q503" s="257"/>
      <c r="R503" s="257"/>
      <c r="S503" s="257"/>
      <c r="T503" s="25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9" t="s">
        <v>131</v>
      </c>
      <c r="AU503" s="259" t="s">
        <v>127</v>
      </c>
      <c r="AV503" s="15" t="s">
        <v>76</v>
      </c>
      <c r="AW503" s="15" t="s">
        <v>33</v>
      </c>
      <c r="AX503" s="15" t="s">
        <v>71</v>
      </c>
      <c r="AY503" s="259" t="s">
        <v>118</v>
      </c>
    </row>
    <row r="504" s="13" customFormat="1">
      <c r="A504" s="13"/>
      <c r="B504" s="217"/>
      <c r="C504" s="218"/>
      <c r="D504" s="219" t="s">
        <v>131</v>
      </c>
      <c r="E504" s="220" t="s">
        <v>19</v>
      </c>
      <c r="F504" s="221" t="s">
        <v>990</v>
      </c>
      <c r="G504" s="218"/>
      <c r="H504" s="222">
        <v>7.2999999999999998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8" t="s">
        <v>131</v>
      </c>
      <c r="AU504" s="228" t="s">
        <v>127</v>
      </c>
      <c r="AV504" s="13" t="s">
        <v>127</v>
      </c>
      <c r="AW504" s="13" t="s">
        <v>33</v>
      </c>
      <c r="AX504" s="13" t="s">
        <v>71</v>
      </c>
      <c r="AY504" s="228" t="s">
        <v>118</v>
      </c>
    </row>
    <row r="505" s="13" customFormat="1">
      <c r="A505" s="13"/>
      <c r="B505" s="217"/>
      <c r="C505" s="218"/>
      <c r="D505" s="219" t="s">
        <v>131</v>
      </c>
      <c r="E505" s="220" t="s">
        <v>19</v>
      </c>
      <c r="F505" s="221" t="s">
        <v>991</v>
      </c>
      <c r="G505" s="218"/>
      <c r="H505" s="222">
        <v>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8" t="s">
        <v>131</v>
      </c>
      <c r="AU505" s="228" t="s">
        <v>127</v>
      </c>
      <c r="AV505" s="13" t="s">
        <v>127</v>
      </c>
      <c r="AW505" s="13" t="s">
        <v>33</v>
      </c>
      <c r="AX505" s="13" t="s">
        <v>71</v>
      </c>
      <c r="AY505" s="228" t="s">
        <v>118</v>
      </c>
    </row>
    <row r="506" s="14" customFormat="1">
      <c r="A506" s="14"/>
      <c r="B506" s="229"/>
      <c r="C506" s="230"/>
      <c r="D506" s="219" t="s">
        <v>131</v>
      </c>
      <c r="E506" s="231" t="s">
        <v>19</v>
      </c>
      <c r="F506" s="232" t="s">
        <v>159</v>
      </c>
      <c r="G506" s="230"/>
      <c r="H506" s="233">
        <v>9.3000000000000007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39" t="s">
        <v>131</v>
      </c>
      <c r="AU506" s="239" t="s">
        <v>127</v>
      </c>
      <c r="AV506" s="14" t="s">
        <v>126</v>
      </c>
      <c r="AW506" s="14" t="s">
        <v>4</v>
      </c>
      <c r="AX506" s="14" t="s">
        <v>76</v>
      </c>
      <c r="AY506" s="239" t="s">
        <v>118</v>
      </c>
    </row>
    <row r="507" s="2" customFormat="1" ht="16.5" customHeight="1">
      <c r="A507" s="40"/>
      <c r="B507" s="41"/>
      <c r="C507" s="199" t="s">
        <v>992</v>
      </c>
      <c r="D507" s="199" t="s">
        <v>121</v>
      </c>
      <c r="E507" s="200" t="s">
        <v>993</v>
      </c>
      <c r="F507" s="201" t="s">
        <v>994</v>
      </c>
      <c r="G507" s="202" t="s">
        <v>272</v>
      </c>
      <c r="H507" s="203">
        <v>9.3000000000000007</v>
      </c>
      <c r="I507" s="204"/>
      <c r="J507" s="205">
        <f>ROUND(I507*H507,2)</f>
        <v>0</v>
      </c>
      <c r="K507" s="201" t="s">
        <v>125</v>
      </c>
      <c r="L507" s="46"/>
      <c r="M507" s="206" t="s">
        <v>19</v>
      </c>
      <c r="N507" s="207" t="s">
        <v>43</v>
      </c>
      <c r="O507" s="86"/>
      <c r="P507" s="208">
        <f>O507*H507</f>
        <v>0</v>
      </c>
      <c r="Q507" s="208">
        <v>2.0000000000000002E-05</v>
      </c>
      <c r="R507" s="208">
        <f>Q507*H507</f>
        <v>0.00018600000000000002</v>
      </c>
      <c r="S507" s="208">
        <v>0</v>
      </c>
      <c r="T507" s="20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0" t="s">
        <v>172</v>
      </c>
      <c r="AT507" s="210" t="s">
        <v>121</v>
      </c>
      <c r="AU507" s="210" t="s">
        <v>127</v>
      </c>
      <c r="AY507" s="19" t="s">
        <v>118</v>
      </c>
      <c r="BE507" s="211">
        <f>IF(N507="základní",J507,0)</f>
        <v>0</v>
      </c>
      <c r="BF507" s="211">
        <f>IF(N507="snížená",J507,0)</f>
        <v>0</v>
      </c>
      <c r="BG507" s="211">
        <f>IF(N507="zákl. přenesená",J507,0)</f>
        <v>0</v>
      </c>
      <c r="BH507" s="211">
        <f>IF(N507="sníž. přenesená",J507,0)</f>
        <v>0</v>
      </c>
      <c r="BI507" s="211">
        <f>IF(N507="nulová",J507,0)</f>
        <v>0</v>
      </c>
      <c r="BJ507" s="19" t="s">
        <v>127</v>
      </c>
      <c r="BK507" s="211">
        <f>ROUND(I507*H507,2)</f>
        <v>0</v>
      </c>
      <c r="BL507" s="19" t="s">
        <v>172</v>
      </c>
      <c r="BM507" s="210" t="s">
        <v>995</v>
      </c>
    </row>
    <row r="508" s="2" customFormat="1">
      <c r="A508" s="40"/>
      <c r="B508" s="41"/>
      <c r="C508" s="42"/>
      <c r="D508" s="212" t="s">
        <v>129</v>
      </c>
      <c r="E508" s="42"/>
      <c r="F508" s="213" t="s">
        <v>996</v>
      </c>
      <c r="G508" s="42"/>
      <c r="H508" s="42"/>
      <c r="I508" s="214"/>
      <c r="J508" s="42"/>
      <c r="K508" s="42"/>
      <c r="L508" s="46"/>
      <c r="M508" s="215"/>
      <c r="N508" s="216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129</v>
      </c>
      <c r="AU508" s="19" t="s">
        <v>127</v>
      </c>
    </row>
    <row r="509" s="2" customFormat="1" ht="16.5" customHeight="1">
      <c r="A509" s="40"/>
      <c r="B509" s="41"/>
      <c r="C509" s="199" t="s">
        <v>997</v>
      </c>
      <c r="D509" s="199" t="s">
        <v>121</v>
      </c>
      <c r="E509" s="200" t="s">
        <v>998</v>
      </c>
      <c r="F509" s="201" t="s">
        <v>999</v>
      </c>
      <c r="G509" s="202" t="s">
        <v>135</v>
      </c>
      <c r="H509" s="203">
        <v>4.4550000000000001</v>
      </c>
      <c r="I509" s="204"/>
      <c r="J509" s="205">
        <f>ROUND(I509*H509,2)</f>
        <v>0</v>
      </c>
      <c r="K509" s="201" t="s">
        <v>125</v>
      </c>
      <c r="L509" s="46"/>
      <c r="M509" s="206" t="s">
        <v>19</v>
      </c>
      <c r="N509" s="207" t="s">
        <v>43</v>
      </c>
      <c r="O509" s="86"/>
      <c r="P509" s="208">
        <f>O509*H509</f>
        <v>0</v>
      </c>
      <c r="Q509" s="208">
        <v>0.00040999999999999999</v>
      </c>
      <c r="R509" s="208">
        <f>Q509*H509</f>
        <v>0.0018265499999999999</v>
      </c>
      <c r="S509" s="208">
        <v>0</v>
      </c>
      <c r="T509" s="20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0" t="s">
        <v>172</v>
      </c>
      <c r="AT509" s="210" t="s">
        <v>121</v>
      </c>
      <c r="AU509" s="210" t="s">
        <v>127</v>
      </c>
      <c r="AY509" s="19" t="s">
        <v>118</v>
      </c>
      <c r="BE509" s="211">
        <f>IF(N509="základní",J509,0)</f>
        <v>0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19" t="s">
        <v>127</v>
      </c>
      <c r="BK509" s="211">
        <f>ROUND(I509*H509,2)</f>
        <v>0</v>
      </c>
      <c r="BL509" s="19" t="s">
        <v>172</v>
      </c>
      <c r="BM509" s="210" t="s">
        <v>1000</v>
      </c>
    </row>
    <row r="510" s="2" customFormat="1">
      <c r="A510" s="40"/>
      <c r="B510" s="41"/>
      <c r="C510" s="42"/>
      <c r="D510" s="212" t="s">
        <v>129</v>
      </c>
      <c r="E510" s="42"/>
      <c r="F510" s="213" t="s">
        <v>1001</v>
      </c>
      <c r="G510" s="42"/>
      <c r="H510" s="42"/>
      <c r="I510" s="214"/>
      <c r="J510" s="42"/>
      <c r="K510" s="42"/>
      <c r="L510" s="46"/>
      <c r="M510" s="215"/>
      <c r="N510" s="216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129</v>
      </c>
      <c r="AU510" s="19" t="s">
        <v>127</v>
      </c>
    </row>
    <row r="511" s="2" customFormat="1" ht="21.75" customHeight="1">
      <c r="A511" s="40"/>
      <c r="B511" s="41"/>
      <c r="C511" s="199" t="s">
        <v>1002</v>
      </c>
      <c r="D511" s="199" t="s">
        <v>121</v>
      </c>
      <c r="E511" s="200" t="s">
        <v>1003</v>
      </c>
      <c r="F511" s="201" t="s">
        <v>1004</v>
      </c>
      <c r="G511" s="202" t="s">
        <v>272</v>
      </c>
      <c r="H511" s="203">
        <v>9.3000000000000007</v>
      </c>
      <c r="I511" s="204"/>
      <c r="J511" s="205">
        <f>ROUND(I511*H511,2)</f>
        <v>0</v>
      </c>
      <c r="K511" s="201" t="s">
        <v>125</v>
      </c>
      <c r="L511" s="46"/>
      <c r="M511" s="206" t="s">
        <v>19</v>
      </c>
      <c r="N511" s="207" t="s">
        <v>43</v>
      </c>
      <c r="O511" s="86"/>
      <c r="P511" s="208">
        <f>O511*H511</f>
        <v>0</v>
      </c>
      <c r="Q511" s="208">
        <v>3.0000000000000001E-05</v>
      </c>
      <c r="R511" s="208">
        <f>Q511*H511</f>
        <v>0.00027900000000000001</v>
      </c>
      <c r="S511" s="208">
        <v>0</v>
      </c>
      <c r="T511" s="20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0" t="s">
        <v>172</v>
      </c>
      <c r="AT511" s="210" t="s">
        <v>121</v>
      </c>
      <c r="AU511" s="210" t="s">
        <v>127</v>
      </c>
      <c r="AY511" s="19" t="s">
        <v>118</v>
      </c>
      <c r="BE511" s="211">
        <f>IF(N511="základní",J511,0)</f>
        <v>0</v>
      </c>
      <c r="BF511" s="211">
        <f>IF(N511="snížená",J511,0)</f>
        <v>0</v>
      </c>
      <c r="BG511" s="211">
        <f>IF(N511="zákl. přenesená",J511,0)</f>
        <v>0</v>
      </c>
      <c r="BH511" s="211">
        <f>IF(N511="sníž. přenesená",J511,0)</f>
        <v>0</v>
      </c>
      <c r="BI511" s="211">
        <f>IF(N511="nulová",J511,0)</f>
        <v>0</v>
      </c>
      <c r="BJ511" s="19" t="s">
        <v>127</v>
      </c>
      <c r="BK511" s="211">
        <f>ROUND(I511*H511,2)</f>
        <v>0</v>
      </c>
      <c r="BL511" s="19" t="s">
        <v>172</v>
      </c>
      <c r="BM511" s="210" t="s">
        <v>1005</v>
      </c>
    </row>
    <row r="512" s="2" customFormat="1">
      <c r="A512" s="40"/>
      <c r="B512" s="41"/>
      <c r="C512" s="42"/>
      <c r="D512" s="212" t="s">
        <v>129</v>
      </c>
      <c r="E512" s="42"/>
      <c r="F512" s="213" t="s">
        <v>1006</v>
      </c>
      <c r="G512" s="42"/>
      <c r="H512" s="42"/>
      <c r="I512" s="214"/>
      <c r="J512" s="42"/>
      <c r="K512" s="42"/>
      <c r="L512" s="46"/>
      <c r="M512" s="215"/>
      <c r="N512" s="216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129</v>
      </c>
      <c r="AU512" s="19" t="s">
        <v>127</v>
      </c>
    </row>
    <row r="513" s="2" customFormat="1" ht="24.15" customHeight="1">
      <c r="A513" s="40"/>
      <c r="B513" s="41"/>
      <c r="C513" s="199" t="s">
        <v>1007</v>
      </c>
      <c r="D513" s="199" t="s">
        <v>121</v>
      </c>
      <c r="E513" s="200" t="s">
        <v>1008</v>
      </c>
      <c r="F513" s="201" t="s">
        <v>1009</v>
      </c>
      <c r="G513" s="202" t="s">
        <v>135</v>
      </c>
      <c r="H513" s="203">
        <v>4.4550000000000001</v>
      </c>
      <c r="I513" s="204"/>
      <c r="J513" s="205">
        <f>ROUND(I513*H513,2)</f>
        <v>0</v>
      </c>
      <c r="K513" s="201" t="s">
        <v>125</v>
      </c>
      <c r="L513" s="46"/>
      <c r="M513" s="206" t="s">
        <v>19</v>
      </c>
      <c r="N513" s="207" t="s">
        <v>43</v>
      </c>
      <c r="O513" s="86"/>
      <c r="P513" s="208">
        <f>O513*H513</f>
        <v>0</v>
      </c>
      <c r="Q513" s="208">
        <v>4.0000000000000003E-05</v>
      </c>
      <c r="R513" s="208">
        <f>Q513*H513</f>
        <v>0.00017820000000000002</v>
      </c>
      <c r="S513" s="208">
        <v>0</v>
      </c>
      <c r="T513" s="20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0" t="s">
        <v>172</v>
      </c>
      <c r="AT513" s="210" t="s">
        <v>121</v>
      </c>
      <c r="AU513" s="210" t="s">
        <v>127</v>
      </c>
      <c r="AY513" s="19" t="s">
        <v>118</v>
      </c>
      <c r="BE513" s="211">
        <f>IF(N513="základní",J513,0)</f>
        <v>0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19" t="s">
        <v>127</v>
      </c>
      <c r="BK513" s="211">
        <f>ROUND(I513*H513,2)</f>
        <v>0</v>
      </c>
      <c r="BL513" s="19" t="s">
        <v>172</v>
      </c>
      <c r="BM513" s="210" t="s">
        <v>1010</v>
      </c>
    </row>
    <row r="514" s="2" customFormat="1">
      <c r="A514" s="40"/>
      <c r="B514" s="41"/>
      <c r="C514" s="42"/>
      <c r="D514" s="212" t="s">
        <v>129</v>
      </c>
      <c r="E514" s="42"/>
      <c r="F514" s="213" t="s">
        <v>1011</v>
      </c>
      <c r="G514" s="42"/>
      <c r="H514" s="42"/>
      <c r="I514" s="214"/>
      <c r="J514" s="42"/>
      <c r="K514" s="42"/>
      <c r="L514" s="46"/>
      <c r="M514" s="215"/>
      <c r="N514" s="216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129</v>
      </c>
      <c r="AU514" s="19" t="s">
        <v>127</v>
      </c>
    </row>
    <row r="515" s="2" customFormat="1" ht="24.15" customHeight="1">
      <c r="A515" s="40"/>
      <c r="B515" s="41"/>
      <c r="C515" s="199" t="s">
        <v>1012</v>
      </c>
      <c r="D515" s="199" t="s">
        <v>121</v>
      </c>
      <c r="E515" s="200" t="s">
        <v>1013</v>
      </c>
      <c r="F515" s="201" t="s">
        <v>1014</v>
      </c>
      <c r="G515" s="202" t="s">
        <v>272</v>
      </c>
      <c r="H515" s="203">
        <v>9.3000000000000007</v>
      </c>
      <c r="I515" s="204"/>
      <c r="J515" s="205">
        <f>ROUND(I515*H515,2)</f>
        <v>0</v>
      </c>
      <c r="K515" s="201" t="s">
        <v>125</v>
      </c>
      <c r="L515" s="46"/>
      <c r="M515" s="206" t="s">
        <v>19</v>
      </c>
      <c r="N515" s="207" t="s">
        <v>43</v>
      </c>
      <c r="O515" s="86"/>
      <c r="P515" s="208">
        <f>O515*H515</f>
        <v>0</v>
      </c>
      <c r="Q515" s="208">
        <v>0</v>
      </c>
      <c r="R515" s="208">
        <f>Q515*H515</f>
        <v>0</v>
      </c>
      <c r="S515" s="208">
        <v>0</v>
      </c>
      <c r="T515" s="20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0" t="s">
        <v>172</v>
      </c>
      <c r="AT515" s="210" t="s">
        <v>121</v>
      </c>
      <c r="AU515" s="210" t="s">
        <v>127</v>
      </c>
      <c r="AY515" s="19" t="s">
        <v>118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9" t="s">
        <v>127</v>
      </c>
      <c r="BK515" s="211">
        <f>ROUND(I515*H515,2)</f>
        <v>0</v>
      </c>
      <c r="BL515" s="19" t="s">
        <v>172</v>
      </c>
      <c r="BM515" s="210" t="s">
        <v>1015</v>
      </c>
    </row>
    <row r="516" s="2" customFormat="1">
      <c r="A516" s="40"/>
      <c r="B516" s="41"/>
      <c r="C516" s="42"/>
      <c r="D516" s="212" t="s">
        <v>129</v>
      </c>
      <c r="E516" s="42"/>
      <c r="F516" s="213" t="s">
        <v>1016</v>
      </c>
      <c r="G516" s="42"/>
      <c r="H516" s="42"/>
      <c r="I516" s="214"/>
      <c r="J516" s="42"/>
      <c r="K516" s="42"/>
      <c r="L516" s="46"/>
      <c r="M516" s="215"/>
      <c r="N516" s="216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129</v>
      </c>
      <c r="AU516" s="19" t="s">
        <v>127</v>
      </c>
    </row>
    <row r="517" s="2" customFormat="1" ht="16.5" customHeight="1">
      <c r="A517" s="40"/>
      <c r="B517" s="41"/>
      <c r="C517" s="199" t="s">
        <v>1017</v>
      </c>
      <c r="D517" s="199" t="s">
        <v>121</v>
      </c>
      <c r="E517" s="200" t="s">
        <v>1018</v>
      </c>
      <c r="F517" s="201" t="s">
        <v>1019</v>
      </c>
      <c r="G517" s="202" t="s">
        <v>135</v>
      </c>
      <c r="H517" s="203">
        <v>32.579999999999998</v>
      </c>
      <c r="I517" s="204"/>
      <c r="J517" s="205">
        <f>ROUND(I517*H517,2)</f>
        <v>0</v>
      </c>
      <c r="K517" s="201" t="s">
        <v>125</v>
      </c>
      <c r="L517" s="46"/>
      <c r="M517" s="206" t="s">
        <v>19</v>
      </c>
      <c r="N517" s="207" t="s">
        <v>43</v>
      </c>
      <c r="O517" s="86"/>
      <c r="P517" s="208">
        <f>O517*H517</f>
        <v>0</v>
      </c>
      <c r="Q517" s="208">
        <v>0.0030000000000000001</v>
      </c>
      <c r="R517" s="208">
        <f>Q517*H517</f>
        <v>0.097739999999999994</v>
      </c>
      <c r="S517" s="208">
        <v>0</v>
      </c>
      <c r="T517" s="20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0" t="s">
        <v>172</v>
      </c>
      <c r="AT517" s="210" t="s">
        <v>121</v>
      </c>
      <c r="AU517" s="210" t="s">
        <v>127</v>
      </c>
      <c r="AY517" s="19" t="s">
        <v>118</v>
      </c>
      <c r="BE517" s="211">
        <f>IF(N517="základní",J517,0)</f>
        <v>0</v>
      </c>
      <c r="BF517" s="211">
        <f>IF(N517="snížená",J517,0)</f>
        <v>0</v>
      </c>
      <c r="BG517" s="211">
        <f>IF(N517="zákl. přenesená",J517,0)</f>
        <v>0</v>
      </c>
      <c r="BH517" s="211">
        <f>IF(N517="sníž. přenesená",J517,0)</f>
        <v>0</v>
      </c>
      <c r="BI517" s="211">
        <f>IF(N517="nulová",J517,0)</f>
        <v>0</v>
      </c>
      <c r="BJ517" s="19" t="s">
        <v>127</v>
      </c>
      <c r="BK517" s="211">
        <f>ROUND(I517*H517,2)</f>
        <v>0</v>
      </c>
      <c r="BL517" s="19" t="s">
        <v>172</v>
      </c>
      <c r="BM517" s="210" t="s">
        <v>1020</v>
      </c>
    </row>
    <row r="518" s="2" customFormat="1">
      <c r="A518" s="40"/>
      <c r="B518" s="41"/>
      <c r="C518" s="42"/>
      <c r="D518" s="212" t="s">
        <v>129</v>
      </c>
      <c r="E518" s="42"/>
      <c r="F518" s="213" t="s">
        <v>1021</v>
      </c>
      <c r="G518" s="42"/>
      <c r="H518" s="42"/>
      <c r="I518" s="214"/>
      <c r="J518" s="42"/>
      <c r="K518" s="42"/>
      <c r="L518" s="46"/>
      <c r="M518" s="215"/>
      <c r="N518" s="216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129</v>
      </c>
      <c r="AU518" s="19" t="s">
        <v>127</v>
      </c>
    </row>
    <row r="519" s="13" customFormat="1">
      <c r="A519" s="13"/>
      <c r="B519" s="217"/>
      <c r="C519" s="218"/>
      <c r="D519" s="219" t="s">
        <v>131</v>
      </c>
      <c r="E519" s="220" t="s">
        <v>19</v>
      </c>
      <c r="F519" s="221" t="s">
        <v>1022</v>
      </c>
      <c r="G519" s="218"/>
      <c r="H519" s="222">
        <v>32.579999999999998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8" t="s">
        <v>131</v>
      </c>
      <c r="AU519" s="228" t="s">
        <v>127</v>
      </c>
      <c r="AV519" s="13" t="s">
        <v>127</v>
      </c>
      <c r="AW519" s="13" t="s">
        <v>33</v>
      </c>
      <c r="AX519" s="13" t="s">
        <v>76</v>
      </c>
      <c r="AY519" s="228" t="s">
        <v>118</v>
      </c>
    </row>
    <row r="520" s="2" customFormat="1" ht="24.15" customHeight="1">
      <c r="A520" s="40"/>
      <c r="B520" s="41"/>
      <c r="C520" s="199" t="s">
        <v>1023</v>
      </c>
      <c r="D520" s="199" t="s">
        <v>121</v>
      </c>
      <c r="E520" s="200" t="s">
        <v>1024</v>
      </c>
      <c r="F520" s="201" t="s">
        <v>1025</v>
      </c>
      <c r="G520" s="202" t="s">
        <v>135</v>
      </c>
      <c r="H520" s="203">
        <v>32.579999999999998</v>
      </c>
      <c r="I520" s="204"/>
      <c r="J520" s="205">
        <f>ROUND(I520*H520,2)</f>
        <v>0</v>
      </c>
      <c r="K520" s="201" t="s">
        <v>125</v>
      </c>
      <c r="L520" s="46"/>
      <c r="M520" s="206" t="s">
        <v>19</v>
      </c>
      <c r="N520" s="207" t="s">
        <v>43</v>
      </c>
      <c r="O520" s="86"/>
      <c r="P520" s="208">
        <f>O520*H520</f>
        <v>0</v>
      </c>
      <c r="Q520" s="208">
        <v>0.00017000000000000001</v>
      </c>
      <c r="R520" s="208">
        <f>Q520*H520</f>
        <v>0.0055386000000000003</v>
      </c>
      <c r="S520" s="208">
        <v>0</v>
      </c>
      <c r="T520" s="20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0" t="s">
        <v>172</v>
      </c>
      <c r="AT520" s="210" t="s">
        <v>121</v>
      </c>
      <c r="AU520" s="210" t="s">
        <v>127</v>
      </c>
      <c r="AY520" s="19" t="s">
        <v>118</v>
      </c>
      <c r="BE520" s="211">
        <f>IF(N520="základní",J520,0)</f>
        <v>0</v>
      </c>
      <c r="BF520" s="211">
        <f>IF(N520="snížená",J520,0)</f>
        <v>0</v>
      </c>
      <c r="BG520" s="211">
        <f>IF(N520="zákl. přenesená",J520,0)</f>
        <v>0</v>
      </c>
      <c r="BH520" s="211">
        <f>IF(N520="sníž. přenesená",J520,0)</f>
        <v>0</v>
      </c>
      <c r="BI520" s="211">
        <f>IF(N520="nulová",J520,0)</f>
        <v>0</v>
      </c>
      <c r="BJ520" s="19" t="s">
        <v>127</v>
      </c>
      <c r="BK520" s="211">
        <f>ROUND(I520*H520,2)</f>
        <v>0</v>
      </c>
      <c r="BL520" s="19" t="s">
        <v>172</v>
      </c>
      <c r="BM520" s="210" t="s">
        <v>1026</v>
      </c>
    </row>
    <row r="521" s="2" customFormat="1">
      <c r="A521" s="40"/>
      <c r="B521" s="41"/>
      <c r="C521" s="42"/>
      <c r="D521" s="212" t="s">
        <v>129</v>
      </c>
      <c r="E521" s="42"/>
      <c r="F521" s="213" t="s">
        <v>1027</v>
      </c>
      <c r="G521" s="42"/>
      <c r="H521" s="42"/>
      <c r="I521" s="214"/>
      <c r="J521" s="42"/>
      <c r="K521" s="42"/>
      <c r="L521" s="46"/>
      <c r="M521" s="215"/>
      <c r="N521" s="216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129</v>
      </c>
      <c r="AU521" s="19" t="s">
        <v>127</v>
      </c>
    </row>
    <row r="522" s="2" customFormat="1" ht="24.15" customHeight="1">
      <c r="A522" s="40"/>
      <c r="B522" s="41"/>
      <c r="C522" s="199" t="s">
        <v>1028</v>
      </c>
      <c r="D522" s="199" t="s">
        <v>121</v>
      </c>
      <c r="E522" s="200" t="s">
        <v>1029</v>
      </c>
      <c r="F522" s="201" t="s">
        <v>1030</v>
      </c>
      <c r="G522" s="202" t="s">
        <v>135</v>
      </c>
      <c r="H522" s="203">
        <v>32.579999999999998</v>
      </c>
      <c r="I522" s="204"/>
      <c r="J522" s="205">
        <f>ROUND(I522*H522,2)</f>
        <v>0</v>
      </c>
      <c r="K522" s="201" t="s">
        <v>125</v>
      </c>
      <c r="L522" s="46"/>
      <c r="M522" s="206" t="s">
        <v>19</v>
      </c>
      <c r="N522" s="207" t="s">
        <v>43</v>
      </c>
      <c r="O522" s="86"/>
      <c r="P522" s="208">
        <f>O522*H522</f>
        <v>0</v>
      </c>
      <c r="Q522" s="208">
        <v>0.0010100000000000001</v>
      </c>
      <c r="R522" s="208">
        <f>Q522*H522</f>
        <v>0.032905799999999999</v>
      </c>
      <c r="S522" s="208">
        <v>0</v>
      </c>
      <c r="T522" s="20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0" t="s">
        <v>172</v>
      </c>
      <c r="AT522" s="210" t="s">
        <v>121</v>
      </c>
      <c r="AU522" s="210" t="s">
        <v>127</v>
      </c>
      <c r="AY522" s="19" t="s">
        <v>118</v>
      </c>
      <c r="BE522" s="211">
        <f>IF(N522="základní",J522,0)</f>
        <v>0</v>
      </c>
      <c r="BF522" s="211">
        <f>IF(N522="snížená",J522,0)</f>
        <v>0</v>
      </c>
      <c r="BG522" s="211">
        <f>IF(N522="zákl. přenesená",J522,0)</f>
        <v>0</v>
      </c>
      <c r="BH522" s="211">
        <f>IF(N522="sníž. přenesená",J522,0)</f>
        <v>0</v>
      </c>
      <c r="BI522" s="211">
        <f>IF(N522="nulová",J522,0)</f>
        <v>0</v>
      </c>
      <c r="BJ522" s="19" t="s">
        <v>127</v>
      </c>
      <c r="BK522" s="211">
        <f>ROUND(I522*H522,2)</f>
        <v>0</v>
      </c>
      <c r="BL522" s="19" t="s">
        <v>172</v>
      </c>
      <c r="BM522" s="210" t="s">
        <v>1031</v>
      </c>
    </row>
    <row r="523" s="2" customFormat="1">
      <c r="A523" s="40"/>
      <c r="B523" s="41"/>
      <c r="C523" s="42"/>
      <c r="D523" s="212" t="s">
        <v>129</v>
      </c>
      <c r="E523" s="42"/>
      <c r="F523" s="213" t="s">
        <v>1032</v>
      </c>
      <c r="G523" s="42"/>
      <c r="H523" s="42"/>
      <c r="I523" s="214"/>
      <c r="J523" s="42"/>
      <c r="K523" s="42"/>
      <c r="L523" s="46"/>
      <c r="M523" s="215"/>
      <c r="N523" s="216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129</v>
      </c>
      <c r="AU523" s="19" t="s">
        <v>127</v>
      </c>
    </row>
    <row r="524" s="12" customFormat="1" ht="22.8" customHeight="1">
      <c r="A524" s="12"/>
      <c r="B524" s="183"/>
      <c r="C524" s="184"/>
      <c r="D524" s="185" t="s">
        <v>70</v>
      </c>
      <c r="E524" s="197" t="s">
        <v>1033</v>
      </c>
      <c r="F524" s="197" t="s">
        <v>1034</v>
      </c>
      <c r="G524" s="184"/>
      <c r="H524" s="184"/>
      <c r="I524" s="187"/>
      <c r="J524" s="198">
        <f>BK524</f>
        <v>0</v>
      </c>
      <c r="K524" s="184"/>
      <c r="L524" s="189"/>
      <c r="M524" s="190"/>
      <c r="N524" s="191"/>
      <c r="O524" s="191"/>
      <c r="P524" s="192">
        <f>SUM(P525:P546)</f>
        <v>0</v>
      </c>
      <c r="Q524" s="191"/>
      <c r="R524" s="192">
        <f>SUM(R525:R546)</f>
        <v>0.20535240000000002</v>
      </c>
      <c r="S524" s="191"/>
      <c r="T524" s="193">
        <f>SUM(T525:T546)</f>
        <v>0.04421158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194" t="s">
        <v>127</v>
      </c>
      <c r="AT524" s="195" t="s">
        <v>70</v>
      </c>
      <c r="AU524" s="195" t="s">
        <v>76</v>
      </c>
      <c r="AY524" s="194" t="s">
        <v>118</v>
      </c>
      <c r="BK524" s="196">
        <f>SUM(BK525:BK546)</f>
        <v>0</v>
      </c>
    </row>
    <row r="525" s="2" customFormat="1" ht="16.5" customHeight="1">
      <c r="A525" s="40"/>
      <c r="B525" s="41"/>
      <c r="C525" s="199" t="s">
        <v>1035</v>
      </c>
      <c r="D525" s="199" t="s">
        <v>121</v>
      </c>
      <c r="E525" s="200" t="s">
        <v>1036</v>
      </c>
      <c r="F525" s="201" t="s">
        <v>1037</v>
      </c>
      <c r="G525" s="202" t="s">
        <v>135</v>
      </c>
      <c r="H525" s="203">
        <v>142.618</v>
      </c>
      <c r="I525" s="204"/>
      <c r="J525" s="205">
        <f>ROUND(I525*H525,2)</f>
        <v>0</v>
      </c>
      <c r="K525" s="201" t="s">
        <v>125</v>
      </c>
      <c r="L525" s="46"/>
      <c r="M525" s="206" t="s">
        <v>19</v>
      </c>
      <c r="N525" s="207" t="s">
        <v>43</v>
      </c>
      <c r="O525" s="86"/>
      <c r="P525" s="208">
        <f>O525*H525</f>
        <v>0</v>
      </c>
      <c r="Q525" s="208">
        <v>0.001</v>
      </c>
      <c r="R525" s="208">
        <f>Q525*H525</f>
        <v>0.142618</v>
      </c>
      <c r="S525" s="208">
        <v>0.00031</v>
      </c>
      <c r="T525" s="209">
        <f>S525*H525</f>
        <v>0.04421158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0" t="s">
        <v>172</v>
      </c>
      <c r="AT525" s="210" t="s">
        <v>121</v>
      </c>
      <c r="AU525" s="210" t="s">
        <v>127</v>
      </c>
      <c r="AY525" s="19" t="s">
        <v>118</v>
      </c>
      <c r="BE525" s="211">
        <f>IF(N525="základní",J525,0)</f>
        <v>0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19" t="s">
        <v>127</v>
      </c>
      <c r="BK525" s="211">
        <f>ROUND(I525*H525,2)</f>
        <v>0</v>
      </c>
      <c r="BL525" s="19" t="s">
        <v>172</v>
      </c>
      <c r="BM525" s="210" t="s">
        <v>1038</v>
      </c>
    </row>
    <row r="526" s="2" customFormat="1">
      <c r="A526" s="40"/>
      <c r="B526" s="41"/>
      <c r="C526" s="42"/>
      <c r="D526" s="212" t="s">
        <v>129</v>
      </c>
      <c r="E526" s="42"/>
      <c r="F526" s="213" t="s">
        <v>1039</v>
      </c>
      <c r="G526" s="42"/>
      <c r="H526" s="42"/>
      <c r="I526" s="214"/>
      <c r="J526" s="42"/>
      <c r="K526" s="42"/>
      <c r="L526" s="46"/>
      <c r="M526" s="215"/>
      <c r="N526" s="216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129</v>
      </c>
      <c r="AU526" s="19" t="s">
        <v>127</v>
      </c>
    </row>
    <row r="527" s="13" customFormat="1">
      <c r="A527" s="13"/>
      <c r="B527" s="217"/>
      <c r="C527" s="218"/>
      <c r="D527" s="219" t="s">
        <v>131</v>
      </c>
      <c r="E527" s="220" t="s">
        <v>19</v>
      </c>
      <c r="F527" s="221" t="s">
        <v>1040</v>
      </c>
      <c r="G527" s="218"/>
      <c r="H527" s="222">
        <v>16.442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8" t="s">
        <v>131</v>
      </c>
      <c r="AU527" s="228" t="s">
        <v>127</v>
      </c>
      <c r="AV527" s="13" t="s">
        <v>127</v>
      </c>
      <c r="AW527" s="13" t="s">
        <v>33</v>
      </c>
      <c r="AX527" s="13" t="s">
        <v>71</v>
      </c>
      <c r="AY527" s="228" t="s">
        <v>118</v>
      </c>
    </row>
    <row r="528" s="13" customFormat="1">
      <c r="A528" s="13"/>
      <c r="B528" s="217"/>
      <c r="C528" s="218"/>
      <c r="D528" s="219" t="s">
        <v>131</v>
      </c>
      <c r="E528" s="220" t="s">
        <v>19</v>
      </c>
      <c r="F528" s="221" t="s">
        <v>1041</v>
      </c>
      <c r="G528" s="218"/>
      <c r="H528" s="222">
        <v>71.933000000000007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8" t="s">
        <v>131</v>
      </c>
      <c r="AU528" s="228" t="s">
        <v>127</v>
      </c>
      <c r="AV528" s="13" t="s">
        <v>127</v>
      </c>
      <c r="AW528" s="13" t="s">
        <v>33</v>
      </c>
      <c r="AX528" s="13" t="s">
        <v>71</v>
      </c>
      <c r="AY528" s="228" t="s">
        <v>118</v>
      </c>
    </row>
    <row r="529" s="13" customFormat="1">
      <c r="A529" s="13"/>
      <c r="B529" s="217"/>
      <c r="C529" s="218"/>
      <c r="D529" s="219" t="s">
        <v>131</v>
      </c>
      <c r="E529" s="220" t="s">
        <v>19</v>
      </c>
      <c r="F529" s="221" t="s">
        <v>1042</v>
      </c>
      <c r="G529" s="218"/>
      <c r="H529" s="222">
        <v>51.243000000000002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8" t="s">
        <v>131</v>
      </c>
      <c r="AU529" s="228" t="s">
        <v>127</v>
      </c>
      <c r="AV529" s="13" t="s">
        <v>127</v>
      </c>
      <c r="AW529" s="13" t="s">
        <v>33</v>
      </c>
      <c r="AX529" s="13" t="s">
        <v>71</v>
      </c>
      <c r="AY529" s="228" t="s">
        <v>118</v>
      </c>
    </row>
    <row r="530" s="13" customFormat="1">
      <c r="A530" s="13"/>
      <c r="B530" s="217"/>
      <c r="C530" s="218"/>
      <c r="D530" s="219" t="s">
        <v>131</v>
      </c>
      <c r="E530" s="220" t="s">
        <v>19</v>
      </c>
      <c r="F530" s="221" t="s">
        <v>220</v>
      </c>
      <c r="G530" s="218"/>
      <c r="H530" s="222">
        <v>0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8" t="s">
        <v>131</v>
      </c>
      <c r="AU530" s="228" t="s">
        <v>127</v>
      </c>
      <c r="AV530" s="13" t="s">
        <v>127</v>
      </c>
      <c r="AW530" s="13" t="s">
        <v>4</v>
      </c>
      <c r="AX530" s="13" t="s">
        <v>71</v>
      </c>
      <c r="AY530" s="228" t="s">
        <v>118</v>
      </c>
    </row>
    <row r="531" s="13" customFormat="1">
      <c r="A531" s="13"/>
      <c r="B531" s="217"/>
      <c r="C531" s="218"/>
      <c r="D531" s="219" t="s">
        <v>131</v>
      </c>
      <c r="E531" s="220" t="s">
        <v>19</v>
      </c>
      <c r="F531" s="221" t="s">
        <v>1043</v>
      </c>
      <c r="G531" s="218"/>
      <c r="H531" s="222">
        <v>0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131</v>
      </c>
      <c r="AU531" s="228" t="s">
        <v>127</v>
      </c>
      <c r="AV531" s="13" t="s">
        <v>127</v>
      </c>
      <c r="AW531" s="13" t="s">
        <v>4</v>
      </c>
      <c r="AX531" s="13" t="s">
        <v>71</v>
      </c>
      <c r="AY531" s="228" t="s">
        <v>118</v>
      </c>
    </row>
    <row r="532" s="13" customFormat="1">
      <c r="A532" s="13"/>
      <c r="B532" s="217"/>
      <c r="C532" s="218"/>
      <c r="D532" s="219" t="s">
        <v>131</v>
      </c>
      <c r="E532" s="220" t="s">
        <v>19</v>
      </c>
      <c r="F532" s="221" t="s">
        <v>1044</v>
      </c>
      <c r="G532" s="218"/>
      <c r="H532" s="222">
        <v>3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8" t="s">
        <v>131</v>
      </c>
      <c r="AU532" s="228" t="s">
        <v>127</v>
      </c>
      <c r="AV532" s="13" t="s">
        <v>127</v>
      </c>
      <c r="AW532" s="13" t="s">
        <v>33</v>
      </c>
      <c r="AX532" s="13" t="s">
        <v>71</v>
      </c>
      <c r="AY532" s="228" t="s">
        <v>118</v>
      </c>
    </row>
    <row r="533" s="14" customFormat="1">
      <c r="A533" s="14"/>
      <c r="B533" s="229"/>
      <c r="C533" s="230"/>
      <c r="D533" s="219" t="s">
        <v>131</v>
      </c>
      <c r="E533" s="231" t="s">
        <v>19</v>
      </c>
      <c r="F533" s="232" t="s">
        <v>159</v>
      </c>
      <c r="G533" s="230"/>
      <c r="H533" s="233">
        <v>142.618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9" t="s">
        <v>131</v>
      </c>
      <c r="AU533" s="239" t="s">
        <v>127</v>
      </c>
      <c r="AV533" s="14" t="s">
        <v>126</v>
      </c>
      <c r="AW533" s="14" t="s">
        <v>33</v>
      </c>
      <c r="AX533" s="14" t="s">
        <v>76</v>
      </c>
      <c r="AY533" s="239" t="s">
        <v>118</v>
      </c>
    </row>
    <row r="534" s="2" customFormat="1" ht="16.5" customHeight="1">
      <c r="A534" s="40"/>
      <c r="B534" s="41"/>
      <c r="C534" s="199" t="s">
        <v>1045</v>
      </c>
      <c r="D534" s="199" t="s">
        <v>121</v>
      </c>
      <c r="E534" s="200" t="s">
        <v>1046</v>
      </c>
      <c r="F534" s="201" t="s">
        <v>1047</v>
      </c>
      <c r="G534" s="202" t="s">
        <v>135</v>
      </c>
      <c r="H534" s="203">
        <v>142.618</v>
      </c>
      <c r="I534" s="204"/>
      <c r="J534" s="205">
        <f>ROUND(I534*H534,2)</f>
        <v>0</v>
      </c>
      <c r="K534" s="201" t="s">
        <v>125</v>
      </c>
      <c r="L534" s="46"/>
      <c r="M534" s="206" t="s">
        <v>19</v>
      </c>
      <c r="N534" s="207" t="s">
        <v>43</v>
      </c>
      <c r="O534" s="86"/>
      <c r="P534" s="208">
        <f>O534*H534</f>
        <v>0</v>
      </c>
      <c r="Q534" s="208">
        <v>0</v>
      </c>
      <c r="R534" s="208">
        <f>Q534*H534</f>
        <v>0</v>
      </c>
      <c r="S534" s="208">
        <v>0</v>
      </c>
      <c r="T534" s="20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0" t="s">
        <v>172</v>
      </c>
      <c r="AT534" s="210" t="s">
        <v>121</v>
      </c>
      <c r="AU534" s="210" t="s">
        <v>127</v>
      </c>
      <c r="AY534" s="19" t="s">
        <v>118</v>
      </c>
      <c r="BE534" s="211">
        <f>IF(N534="základní",J534,0)</f>
        <v>0</v>
      </c>
      <c r="BF534" s="211">
        <f>IF(N534="snížená",J534,0)</f>
        <v>0</v>
      </c>
      <c r="BG534" s="211">
        <f>IF(N534="zákl. přenesená",J534,0)</f>
        <v>0</v>
      </c>
      <c r="BH534" s="211">
        <f>IF(N534="sníž. přenesená",J534,0)</f>
        <v>0</v>
      </c>
      <c r="BI534" s="211">
        <f>IF(N534="nulová",J534,0)</f>
        <v>0</v>
      </c>
      <c r="BJ534" s="19" t="s">
        <v>127</v>
      </c>
      <c r="BK534" s="211">
        <f>ROUND(I534*H534,2)</f>
        <v>0</v>
      </c>
      <c r="BL534" s="19" t="s">
        <v>172</v>
      </c>
      <c r="BM534" s="210" t="s">
        <v>1048</v>
      </c>
    </row>
    <row r="535" s="2" customFormat="1">
      <c r="A535" s="40"/>
      <c r="B535" s="41"/>
      <c r="C535" s="42"/>
      <c r="D535" s="212" t="s">
        <v>129</v>
      </c>
      <c r="E535" s="42"/>
      <c r="F535" s="213" t="s">
        <v>1049</v>
      </c>
      <c r="G535" s="42"/>
      <c r="H535" s="42"/>
      <c r="I535" s="214"/>
      <c r="J535" s="42"/>
      <c r="K535" s="42"/>
      <c r="L535" s="46"/>
      <c r="M535" s="215"/>
      <c r="N535" s="216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129</v>
      </c>
      <c r="AU535" s="19" t="s">
        <v>127</v>
      </c>
    </row>
    <row r="536" s="2" customFormat="1" ht="16.5" customHeight="1">
      <c r="A536" s="40"/>
      <c r="B536" s="41"/>
      <c r="C536" s="199" t="s">
        <v>1050</v>
      </c>
      <c r="D536" s="199" t="s">
        <v>121</v>
      </c>
      <c r="E536" s="200" t="s">
        <v>1051</v>
      </c>
      <c r="F536" s="201" t="s">
        <v>1052</v>
      </c>
      <c r="G536" s="202" t="s">
        <v>135</v>
      </c>
      <c r="H536" s="203">
        <v>156.83600000000001</v>
      </c>
      <c r="I536" s="204"/>
      <c r="J536" s="205">
        <f>ROUND(I536*H536,2)</f>
        <v>0</v>
      </c>
      <c r="K536" s="201" t="s">
        <v>125</v>
      </c>
      <c r="L536" s="46"/>
      <c r="M536" s="206" t="s">
        <v>19</v>
      </c>
      <c r="N536" s="207" t="s">
        <v>43</v>
      </c>
      <c r="O536" s="86"/>
      <c r="P536" s="208">
        <f>O536*H536</f>
        <v>0</v>
      </c>
      <c r="Q536" s="208">
        <v>0.00020000000000000001</v>
      </c>
      <c r="R536" s="208">
        <f>Q536*H536</f>
        <v>0.031367200000000005</v>
      </c>
      <c r="S536" s="208">
        <v>0</v>
      </c>
      <c r="T536" s="20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0" t="s">
        <v>172</v>
      </c>
      <c r="AT536" s="210" t="s">
        <v>121</v>
      </c>
      <c r="AU536" s="210" t="s">
        <v>127</v>
      </c>
      <c r="AY536" s="19" t="s">
        <v>118</v>
      </c>
      <c r="BE536" s="211">
        <f>IF(N536="základní",J536,0)</f>
        <v>0</v>
      </c>
      <c r="BF536" s="211">
        <f>IF(N536="snížená",J536,0)</f>
        <v>0</v>
      </c>
      <c r="BG536" s="211">
        <f>IF(N536="zákl. přenesená",J536,0)</f>
        <v>0</v>
      </c>
      <c r="BH536" s="211">
        <f>IF(N536="sníž. přenesená",J536,0)</f>
        <v>0</v>
      </c>
      <c r="BI536" s="211">
        <f>IF(N536="nulová",J536,0)</f>
        <v>0</v>
      </c>
      <c r="BJ536" s="19" t="s">
        <v>127</v>
      </c>
      <c r="BK536" s="211">
        <f>ROUND(I536*H536,2)</f>
        <v>0</v>
      </c>
      <c r="BL536" s="19" t="s">
        <v>172</v>
      </c>
      <c r="BM536" s="210" t="s">
        <v>1053</v>
      </c>
    </row>
    <row r="537" s="2" customFormat="1">
      <c r="A537" s="40"/>
      <c r="B537" s="41"/>
      <c r="C537" s="42"/>
      <c r="D537" s="212" t="s">
        <v>129</v>
      </c>
      <c r="E537" s="42"/>
      <c r="F537" s="213" t="s">
        <v>1054</v>
      </c>
      <c r="G537" s="42"/>
      <c r="H537" s="42"/>
      <c r="I537" s="214"/>
      <c r="J537" s="42"/>
      <c r="K537" s="42"/>
      <c r="L537" s="46"/>
      <c r="M537" s="215"/>
      <c r="N537" s="216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129</v>
      </c>
      <c r="AU537" s="19" t="s">
        <v>127</v>
      </c>
    </row>
    <row r="538" s="13" customFormat="1">
      <c r="A538" s="13"/>
      <c r="B538" s="217"/>
      <c r="C538" s="218"/>
      <c r="D538" s="219" t="s">
        <v>131</v>
      </c>
      <c r="E538" s="220" t="s">
        <v>19</v>
      </c>
      <c r="F538" s="221" t="s">
        <v>1055</v>
      </c>
      <c r="G538" s="218"/>
      <c r="H538" s="222">
        <v>22.378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8" t="s">
        <v>131</v>
      </c>
      <c r="AU538" s="228" t="s">
        <v>127</v>
      </c>
      <c r="AV538" s="13" t="s">
        <v>127</v>
      </c>
      <c r="AW538" s="13" t="s">
        <v>33</v>
      </c>
      <c r="AX538" s="13" t="s">
        <v>71</v>
      </c>
      <c r="AY538" s="228" t="s">
        <v>118</v>
      </c>
    </row>
    <row r="539" s="13" customFormat="1">
      <c r="A539" s="13"/>
      <c r="B539" s="217"/>
      <c r="C539" s="218"/>
      <c r="D539" s="219" t="s">
        <v>131</v>
      </c>
      <c r="E539" s="220" t="s">
        <v>19</v>
      </c>
      <c r="F539" s="221" t="s">
        <v>1041</v>
      </c>
      <c r="G539" s="218"/>
      <c r="H539" s="222">
        <v>71.933000000000007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8" t="s">
        <v>131</v>
      </c>
      <c r="AU539" s="228" t="s">
        <v>127</v>
      </c>
      <c r="AV539" s="13" t="s">
        <v>127</v>
      </c>
      <c r="AW539" s="13" t="s">
        <v>33</v>
      </c>
      <c r="AX539" s="13" t="s">
        <v>71</v>
      </c>
      <c r="AY539" s="228" t="s">
        <v>118</v>
      </c>
    </row>
    <row r="540" s="13" customFormat="1">
      <c r="A540" s="13"/>
      <c r="B540" s="217"/>
      <c r="C540" s="218"/>
      <c r="D540" s="219" t="s">
        <v>131</v>
      </c>
      <c r="E540" s="220" t="s">
        <v>19</v>
      </c>
      <c r="F540" s="221" t="s">
        <v>1056</v>
      </c>
      <c r="G540" s="218"/>
      <c r="H540" s="222">
        <v>56.755000000000003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8" t="s">
        <v>131</v>
      </c>
      <c r="AU540" s="228" t="s">
        <v>127</v>
      </c>
      <c r="AV540" s="13" t="s">
        <v>127</v>
      </c>
      <c r="AW540" s="13" t="s">
        <v>33</v>
      </c>
      <c r="AX540" s="13" t="s">
        <v>71</v>
      </c>
      <c r="AY540" s="228" t="s">
        <v>118</v>
      </c>
    </row>
    <row r="541" s="13" customFormat="1">
      <c r="A541" s="13"/>
      <c r="B541" s="217"/>
      <c r="C541" s="218"/>
      <c r="D541" s="219" t="s">
        <v>131</v>
      </c>
      <c r="E541" s="220" t="s">
        <v>19</v>
      </c>
      <c r="F541" s="221" t="s">
        <v>220</v>
      </c>
      <c r="G541" s="218"/>
      <c r="H541" s="222">
        <v>0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8" t="s">
        <v>131</v>
      </c>
      <c r="AU541" s="228" t="s">
        <v>127</v>
      </c>
      <c r="AV541" s="13" t="s">
        <v>127</v>
      </c>
      <c r="AW541" s="13" t="s">
        <v>4</v>
      </c>
      <c r="AX541" s="13" t="s">
        <v>71</v>
      </c>
      <c r="AY541" s="228" t="s">
        <v>118</v>
      </c>
    </row>
    <row r="542" s="13" customFormat="1">
      <c r="A542" s="13"/>
      <c r="B542" s="217"/>
      <c r="C542" s="218"/>
      <c r="D542" s="219" t="s">
        <v>131</v>
      </c>
      <c r="E542" s="220" t="s">
        <v>19</v>
      </c>
      <c r="F542" s="221" t="s">
        <v>221</v>
      </c>
      <c r="G542" s="218"/>
      <c r="H542" s="222">
        <v>2.77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8" t="s">
        <v>131</v>
      </c>
      <c r="AU542" s="228" t="s">
        <v>127</v>
      </c>
      <c r="AV542" s="13" t="s">
        <v>127</v>
      </c>
      <c r="AW542" s="13" t="s">
        <v>33</v>
      </c>
      <c r="AX542" s="13" t="s">
        <v>71</v>
      </c>
      <c r="AY542" s="228" t="s">
        <v>118</v>
      </c>
    </row>
    <row r="543" s="13" customFormat="1">
      <c r="A543" s="13"/>
      <c r="B543" s="217"/>
      <c r="C543" s="218"/>
      <c r="D543" s="219" t="s">
        <v>131</v>
      </c>
      <c r="E543" s="220" t="s">
        <v>19</v>
      </c>
      <c r="F543" s="221" t="s">
        <v>1044</v>
      </c>
      <c r="G543" s="218"/>
      <c r="H543" s="222">
        <v>3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8" t="s">
        <v>131</v>
      </c>
      <c r="AU543" s="228" t="s">
        <v>127</v>
      </c>
      <c r="AV543" s="13" t="s">
        <v>127</v>
      </c>
      <c r="AW543" s="13" t="s">
        <v>33</v>
      </c>
      <c r="AX543" s="13" t="s">
        <v>71</v>
      </c>
      <c r="AY543" s="228" t="s">
        <v>118</v>
      </c>
    </row>
    <row r="544" s="14" customFormat="1">
      <c r="A544" s="14"/>
      <c r="B544" s="229"/>
      <c r="C544" s="230"/>
      <c r="D544" s="219" t="s">
        <v>131</v>
      </c>
      <c r="E544" s="231" t="s">
        <v>19</v>
      </c>
      <c r="F544" s="232" t="s">
        <v>159</v>
      </c>
      <c r="G544" s="230"/>
      <c r="H544" s="233">
        <v>156.83600000000001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39" t="s">
        <v>131</v>
      </c>
      <c r="AU544" s="239" t="s">
        <v>127</v>
      </c>
      <c r="AV544" s="14" t="s">
        <v>126</v>
      </c>
      <c r="AW544" s="14" t="s">
        <v>33</v>
      </c>
      <c r="AX544" s="14" t="s">
        <v>76</v>
      </c>
      <c r="AY544" s="239" t="s">
        <v>118</v>
      </c>
    </row>
    <row r="545" s="2" customFormat="1" ht="24.15" customHeight="1">
      <c r="A545" s="40"/>
      <c r="B545" s="41"/>
      <c r="C545" s="199" t="s">
        <v>1057</v>
      </c>
      <c r="D545" s="199" t="s">
        <v>121</v>
      </c>
      <c r="E545" s="200" t="s">
        <v>1058</v>
      </c>
      <c r="F545" s="201" t="s">
        <v>1059</v>
      </c>
      <c r="G545" s="202" t="s">
        <v>135</v>
      </c>
      <c r="H545" s="203">
        <v>156.83600000000001</v>
      </c>
      <c r="I545" s="204"/>
      <c r="J545" s="205">
        <f>ROUND(I545*H545,2)</f>
        <v>0</v>
      </c>
      <c r="K545" s="201" t="s">
        <v>125</v>
      </c>
      <c r="L545" s="46"/>
      <c r="M545" s="206" t="s">
        <v>19</v>
      </c>
      <c r="N545" s="207" t="s">
        <v>43</v>
      </c>
      <c r="O545" s="86"/>
      <c r="P545" s="208">
        <f>O545*H545</f>
        <v>0</v>
      </c>
      <c r="Q545" s="208">
        <v>0.00020000000000000001</v>
      </c>
      <c r="R545" s="208">
        <f>Q545*H545</f>
        <v>0.031367200000000005</v>
      </c>
      <c r="S545" s="208">
        <v>0</v>
      </c>
      <c r="T545" s="20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0" t="s">
        <v>172</v>
      </c>
      <c r="AT545" s="210" t="s">
        <v>121</v>
      </c>
      <c r="AU545" s="210" t="s">
        <v>127</v>
      </c>
      <c r="AY545" s="19" t="s">
        <v>118</v>
      </c>
      <c r="BE545" s="211">
        <f>IF(N545="základní",J545,0)</f>
        <v>0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19" t="s">
        <v>127</v>
      </c>
      <c r="BK545" s="211">
        <f>ROUND(I545*H545,2)</f>
        <v>0</v>
      </c>
      <c r="BL545" s="19" t="s">
        <v>172</v>
      </c>
      <c r="BM545" s="210" t="s">
        <v>1060</v>
      </c>
    </row>
    <row r="546" s="2" customFormat="1">
      <c r="A546" s="40"/>
      <c r="B546" s="41"/>
      <c r="C546" s="42"/>
      <c r="D546" s="212" t="s">
        <v>129</v>
      </c>
      <c r="E546" s="42"/>
      <c r="F546" s="213" t="s">
        <v>1061</v>
      </c>
      <c r="G546" s="42"/>
      <c r="H546" s="42"/>
      <c r="I546" s="214"/>
      <c r="J546" s="42"/>
      <c r="K546" s="42"/>
      <c r="L546" s="46"/>
      <c r="M546" s="260"/>
      <c r="N546" s="261"/>
      <c r="O546" s="262"/>
      <c r="P546" s="262"/>
      <c r="Q546" s="262"/>
      <c r="R546" s="262"/>
      <c r="S546" s="262"/>
      <c r="T546" s="263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129</v>
      </c>
      <c r="AU546" s="19" t="s">
        <v>127</v>
      </c>
    </row>
    <row r="547" s="2" customFormat="1" ht="6.96" customHeight="1">
      <c r="A547" s="40"/>
      <c r="B547" s="61"/>
      <c r="C547" s="62"/>
      <c r="D547" s="62"/>
      <c r="E547" s="62"/>
      <c r="F547" s="62"/>
      <c r="G547" s="62"/>
      <c r="H547" s="62"/>
      <c r="I547" s="62"/>
      <c r="J547" s="62"/>
      <c r="K547" s="62"/>
      <c r="L547" s="46"/>
      <c r="M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</sheetData>
  <sheetProtection sheet="1" autoFilter="0" formatColumns="0" formatRows="0" objects="1" scenarios="1" spinCount="100000" saltValue="NIIC81/c997yBiGWYnnwqEygQQ9lm1XKBORscYgMJ83yNJPWdlfKf4Byqs0b8GaNasFBc1Er5vvwMJfv20GF2Q==" hashValue="6CnesiFNwu9ywTP2byR7shwZjXpRPSQ6ckqjmluw69jc+Y01N4OARDp9ysgI2U3Fzm/G1gdbMdrbxNLDGYRtjg==" algorithmName="SHA-512" password="CCD6"/>
  <autoFilter ref="C92:K546"/>
  <mergeCells count="6">
    <mergeCell ref="E7:H7"/>
    <mergeCell ref="E16:H16"/>
    <mergeCell ref="E25:H25"/>
    <mergeCell ref="E46:H46"/>
    <mergeCell ref="E85:H85"/>
    <mergeCell ref="L2:V2"/>
  </mergeCells>
  <hyperlinks>
    <hyperlink ref="F97" r:id="rId1" display="https://podminky.urs.cz/item/CS_URS_2024_01/311321511"/>
    <hyperlink ref="F100" r:id="rId2" display="https://podminky.urs.cz/item/CS_URS_2024_01/311351121"/>
    <hyperlink ref="F103" r:id="rId3" display="https://podminky.urs.cz/item/CS_URS_2024_01/311351122"/>
    <hyperlink ref="F105" r:id="rId4" display="https://podminky.urs.cz/item/CS_URS_2024_01/311361821"/>
    <hyperlink ref="F109" r:id="rId5" display="https://podminky.urs.cz/item/CS_URS_2024_01/611131121"/>
    <hyperlink ref="F115" r:id="rId6" display="https://podminky.urs.cz/item/CS_URS_2024_01/611142001"/>
    <hyperlink ref="F117" r:id="rId7" display="https://podminky.urs.cz/item/CS_URS_2024_01/611321131"/>
    <hyperlink ref="F119" r:id="rId8" display="https://podminky.urs.cz/item/CS_URS_2024_01/612131121"/>
    <hyperlink ref="F126" r:id="rId9" display="https://podminky.urs.cz/item/CS_URS_2024_01/612142001"/>
    <hyperlink ref="F128" r:id="rId10" display="https://podminky.urs.cz/item/CS_URS_2024_01/612321131"/>
    <hyperlink ref="F130" r:id="rId11" display="https://podminky.urs.cz/item/CS_URS_2024_01/612325302"/>
    <hyperlink ref="F133" r:id="rId12" display="https://podminky.urs.cz/item/CS_URS_2024_01/631311115"/>
    <hyperlink ref="F136" r:id="rId13" display="https://podminky.urs.cz/item/CS_URS_2024_01/642942111"/>
    <hyperlink ref="F144" r:id="rId14" display="https://podminky.urs.cz/item/CS_URS_2024_01/952901111"/>
    <hyperlink ref="F153" r:id="rId15" display="https://podminky.urs.cz/item/CS_URS_2024_01/962084130"/>
    <hyperlink ref="F156" r:id="rId16" display="https://podminky.urs.cz/item/CS_URS_2024_01/968072455"/>
    <hyperlink ref="F163" r:id="rId17" display="https://podminky.urs.cz/item/CS_URS_2024_01/997013212"/>
    <hyperlink ref="F165" r:id="rId18" display="https://podminky.urs.cz/item/CS_URS_2024_01/997013501"/>
    <hyperlink ref="F167" r:id="rId19" display="https://podminky.urs.cz/item/CS_URS_2024_01/997013509"/>
    <hyperlink ref="F170" r:id="rId20" display="https://podminky.urs.cz/item/CS_URS_2024_01/997013631"/>
    <hyperlink ref="F173" r:id="rId21" display="https://podminky.urs.cz/item/CS_URS_2024_01/998018002"/>
    <hyperlink ref="F177" r:id="rId22" display="https://podminky.urs.cz/item/CS_URS_2024_01/721171803"/>
    <hyperlink ref="F179" r:id="rId23" display="https://podminky.urs.cz/item/CS_URS_2024_01/721171905"/>
    <hyperlink ref="F181" r:id="rId24" display="https://podminky.urs.cz/item/CS_URS_2024_01/721174043"/>
    <hyperlink ref="F183" r:id="rId25" display="https://podminky.urs.cz/item/CS_URS_2024_01/721174044"/>
    <hyperlink ref="F185" r:id="rId26" display="https://podminky.urs.cz/item/CS_URS_2024_01/721174045"/>
    <hyperlink ref="F187" r:id="rId27" display="https://podminky.urs.cz/item/CS_URS_2024_01/721194105"/>
    <hyperlink ref="F189" r:id="rId28" display="https://podminky.urs.cz/item/CS_URS_2024_01/721194107"/>
    <hyperlink ref="F191" r:id="rId29" display="https://podminky.urs.cz/item/CS_URS_2024_01/721194109"/>
    <hyperlink ref="F193" r:id="rId30" display="https://podminky.urs.cz/item/CS_URS_2024_01/721212121"/>
    <hyperlink ref="F195" r:id="rId31" display="https://podminky.urs.cz/item/CS_URS_2024_01/721290111"/>
    <hyperlink ref="F197" r:id="rId32" display="https://podminky.urs.cz/item/CS_URS_2024_01/998721102"/>
    <hyperlink ref="F200" r:id="rId33" display="https://podminky.urs.cz/item/CS_URS_2024_01/722170801"/>
    <hyperlink ref="F202" r:id="rId34" display="https://podminky.urs.cz/item/CS_URS_2024_01/722174002"/>
    <hyperlink ref="F204" r:id="rId35" display="https://podminky.urs.cz/item/CS_URS_2024_01/722174022"/>
    <hyperlink ref="F206" r:id="rId36" display="https://podminky.urs.cz/item/CS_URS_2024_01/722190401"/>
    <hyperlink ref="F208" r:id="rId37" display="https://podminky.urs.cz/item/CS_URS_2024_01/722220861"/>
    <hyperlink ref="F210" r:id="rId38" display="https://podminky.urs.cz/item/CS_URS_2024_01/722290246"/>
    <hyperlink ref="F212" r:id="rId39" display="https://podminky.urs.cz/item/CS_URS_2024_01/998722102"/>
    <hyperlink ref="F215" r:id="rId40" display="https://podminky.urs.cz/item/CS_URS_2024_01/725110814"/>
    <hyperlink ref="F217" r:id="rId41" display="https://podminky.urs.cz/item/CS_URS_2024_01/725119122"/>
    <hyperlink ref="F220" r:id="rId42" display="https://podminky.urs.cz/item/CS_URS_2024_01/725210821"/>
    <hyperlink ref="F222" r:id="rId43" display="https://podminky.urs.cz/item/CS_URS_2024_01/725219102"/>
    <hyperlink ref="F225" r:id="rId44" display="https://podminky.urs.cz/item/CS_URS_2024_01/725220842"/>
    <hyperlink ref="F227" r:id="rId45" display="https://podminky.urs.cz/item/CS_URS_2024_01/725244313"/>
    <hyperlink ref="F229" r:id="rId46" display="https://podminky.urs.cz/item/CS_URS_2024_01/725291668"/>
    <hyperlink ref="F233" r:id="rId47" display="https://podminky.urs.cz/item/CS_URS_2024_01/725813111"/>
    <hyperlink ref="F235" r:id="rId48" display="https://podminky.urs.cz/item/CS_URS_2024_01/725813112"/>
    <hyperlink ref="F237" r:id="rId49" display="https://podminky.urs.cz/item/CS_URS_2024_01/725820801"/>
    <hyperlink ref="F239" r:id="rId50" display="https://podminky.urs.cz/item/CS_URS_2024_01/725820802"/>
    <hyperlink ref="F241" r:id="rId51" display="https://podminky.urs.cz/item/CS_URS_2024_01/725829131"/>
    <hyperlink ref="F244" r:id="rId52" display="https://podminky.urs.cz/item/CS_URS_2024_01/725849411"/>
    <hyperlink ref="F248" r:id="rId53" display="https://podminky.urs.cz/item/CS_URS_2024_01/725862113"/>
    <hyperlink ref="F250" r:id="rId54" display="https://podminky.urs.cz/item/CS_URS_2024_01/998725102"/>
    <hyperlink ref="F253" r:id="rId55" display="https://podminky.urs.cz/item/CS_URS_2024_01/734200811"/>
    <hyperlink ref="F255" r:id="rId56" display="https://podminky.urs.cz/item/CS_URS_2024_01/734209103"/>
    <hyperlink ref="F259" r:id="rId57" display="https://podminky.urs.cz/item/CS_URS_2024_01/998734102"/>
    <hyperlink ref="F262" r:id="rId58" display="https://podminky.urs.cz/item/CS_URS_2024_01/763111331"/>
    <hyperlink ref="F265" r:id="rId59" display="https://podminky.urs.cz/item/CS_URS_2024_01/763111333"/>
    <hyperlink ref="F268" r:id="rId60" display="https://podminky.urs.cz/item/CS_URS_2024_01/763111712"/>
    <hyperlink ref="F271" r:id="rId61" display="https://podminky.urs.cz/item/CS_URS_2024_01/763111713"/>
    <hyperlink ref="F273" r:id="rId62" display="https://podminky.urs.cz/item/CS_URS_2024_01/763111717"/>
    <hyperlink ref="F276" r:id="rId63" display="https://podminky.urs.cz/item/CS_URS_2024_01/763111719"/>
    <hyperlink ref="F278" r:id="rId64" display="https://podminky.urs.cz/item/CS_URS_2024_01/763111751"/>
    <hyperlink ref="F280" r:id="rId65" display="https://podminky.urs.cz/item/CS_URS_2024_01/763111762"/>
    <hyperlink ref="F282" r:id="rId66" display="https://podminky.urs.cz/item/CS_URS_2024_01/763121422"/>
    <hyperlink ref="F285" r:id="rId67" display="https://podminky.urs.cz/item/CS_URS_2024_01/763121711"/>
    <hyperlink ref="F288" r:id="rId68" display="https://podminky.urs.cz/item/CS_URS_2024_01/763121714"/>
    <hyperlink ref="F290" r:id="rId69" display="https://podminky.urs.cz/item/CS_URS_2024_01/763121751"/>
    <hyperlink ref="F292" r:id="rId70" display="https://podminky.urs.cz/item/CS_URS_2024_01/763131451"/>
    <hyperlink ref="F295" r:id="rId71" display="https://podminky.urs.cz/item/CS_URS_2024_01/763131711"/>
    <hyperlink ref="F298" r:id="rId72" display="https://podminky.urs.cz/item/CS_URS_2024_01/763131714"/>
    <hyperlink ref="F300" r:id="rId73" display="https://podminky.urs.cz/item/CS_URS_2024_01/763172324"/>
    <hyperlink ref="F303" r:id="rId74" display="https://podminky.urs.cz/item/CS_URS_2024_01/763181311"/>
    <hyperlink ref="F306" r:id="rId75" display="https://podminky.urs.cz/item/CS_URS_2024_01/763181411"/>
    <hyperlink ref="F308" r:id="rId76" display="https://podminky.urs.cz/item/CS_URS_2024_01/998763101"/>
    <hyperlink ref="F311" r:id="rId77" display="https://podminky.urs.cz/item/CS_URS_2024_01/766491851"/>
    <hyperlink ref="F317" r:id="rId78" display="https://podminky.urs.cz/item/CS_URS_2024_01/766660001"/>
    <hyperlink ref="F322" r:id="rId79" display="https://podminky.urs.cz/item/CS_URS_2024_01/766660021"/>
    <hyperlink ref="F329" r:id="rId80" display="https://podminky.urs.cz/item/CS_URS_2024_01/766664958"/>
    <hyperlink ref="F333" r:id="rId81" display="https://podminky.urs.cz/item/CS_URS_2024_01/766691914"/>
    <hyperlink ref="F335" r:id="rId82" display="https://podminky.urs.cz/item/CS_URS_2024_01/766695212"/>
    <hyperlink ref="F339" r:id="rId83" display="https://podminky.urs.cz/item/CS_URS_2024_01/766812830"/>
    <hyperlink ref="F345" r:id="rId84" display="https://podminky.urs.cz/item/CS_URS_2024_01/998766102"/>
    <hyperlink ref="F348" r:id="rId85" display="https://podminky.urs.cz/item/CS_URS_2024_01/771111011"/>
    <hyperlink ref="F350" r:id="rId86" display="https://podminky.urs.cz/item/CS_URS_2024_01/771121011"/>
    <hyperlink ref="F352" r:id="rId87" display="https://podminky.urs.cz/item/CS_URS_2024_01/771151022"/>
    <hyperlink ref="F354" r:id="rId88" display="https://podminky.urs.cz/item/CS_URS_2024_01/771474113"/>
    <hyperlink ref="F357" r:id="rId89" display="https://podminky.urs.cz/item/CS_URS_2024_01/771474114"/>
    <hyperlink ref="F365" r:id="rId90" display="https://podminky.urs.cz/item/CS_URS_2024_01/771574416"/>
    <hyperlink ref="F369" r:id="rId91" display="https://podminky.urs.cz/item/CS_URS_2024_01/771591112"/>
    <hyperlink ref="F372" r:id="rId92" display="https://podminky.urs.cz/item/CS_URS_2024_01/771591264"/>
    <hyperlink ref="F375" r:id="rId93" display="https://podminky.urs.cz/item/CS_URS_2024_01/771592011"/>
    <hyperlink ref="F377" r:id="rId94" display="https://podminky.urs.cz/item/CS_URS_2024_01/998771102"/>
    <hyperlink ref="F380" r:id="rId95" display="https://podminky.urs.cz/item/CS_URS_2024_01/775413315"/>
    <hyperlink ref="F389" r:id="rId96" display="https://podminky.urs.cz/item/CS_URS_2024_01/998775102"/>
    <hyperlink ref="F392" r:id="rId97" display="https://podminky.urs.cz/item/CS_URS_2024_01/776111116"/>
    <hyperlink ref="F401" r:id="rId98" display="https://podminky.urs.cz/item/CS_URS_2024_01/776111311"/>
    <hyperlink ref="F407" r:id="rId99" display="https://podminky.urs.cz/item/CS_URS_2024_01/776121112"/>
    <hyperlink ref="F409" r:id="rId100" display="https://podminky.urs.cz/item/CS_URS_2024_01/776141121"/>
    <hyperlink ref="F411" r:id="rId101" display="https://podminky.urs.cz/item/CS_URS_2024_01/776201811"/>
    <hyperlink ref="F413" r:id="rId102" display="https://podminky.urs.cz/item/CS_URS_2024_01/776221111"/>
    <hyperlink ref="F417" r:id="rId103" display="https://podminky.urs.cz/item/CS_URS_2024_01/776223112"/>
    <hyperlink ref="F420" r:id="rId104" display="https://podminky.urs.cz/item/CS_URS_2024_01/776410811"/>
    <hyperlink ref="F429" r:id="rId105" display="https://podminky.urs.cz/item/CS_URS_2024_01/776421312"/>
    <hyperlink ref="F436" r:id="rId106" display="https://podminky.urs.cz/item/CS_URS_2024_01/998776102"/>
    <hyperlink ref="F439" r:id="rId107" display="https://podminky.urs.cz/item/CS_URS_2024_01/777131103"/>
    <hyperlink ref="F442" r:id="rId108" display="https://podminky.urs.cz/item/CS_URS_2024_01/777611101"/>
    <hyperlink ref="F444" r:id="rId109" display="https://podminky.urs.cz/item/CS_URS_2024_01/777612101"/>
    <hyperlink ref="F446" r:id="rId110" display="https://podminky.urs.cz/item/CS_URS_2024_01/998777102"/>
    <hyperlink ref="F449" r:id="rId111" display="https://podminky.urs.cz/item/CS_URS_2024_01/781121011"/>
    <hyperlink ref="F454" r:id="rId112" display="https://podminky.urs.cz/item/CS_URS_2024_01/781131112"/>
    <hyperlink ref="F457" r:id="rId113" display="https://podminky.urs.cz/item/CS_URS_2024_01/781131232"/>
    <hyperlink ref="F460" r:id="rId114" display="https://podminky.urs.cz/item/CS_URS_2024_01/781474113"/>
    <hyperlink ref="F464" r:id="rId115" display="https://podminky.urs.cz/item/CS_URS_2024_01/781491021"/>
    <hyperlink ref="F467" r:id="rId116" display="https://podminky.urs.cz/item/CS_URS_2024_01/781492251"/>
    <hyperlink ref="F474" r:id="rId117" display="https://podminky.urs.cz/item/CS_URS_2024_01/781495115"/>
    <hyperlink ref="F479" r:id="rId118" display="https://podminky.urs.cz/item/CS_URS_2024_01/781495211"/>
    <hyperlink ref="F481" r:id="rId119" display="https://podminky.urs.cz/item/CS_URS_2024_01/998781102"/>
    <hyperlink ref="F484" r:id="rId120" display="https://podminky.urs.cz/item/CS_URS_2024_01/783301311"/>
    <hyperlink ref="F491" r:id="rId121" display="https://podminky.urs.cz/item/CS_URS_2024_01/783314101"/>
    <hyperlink ref="F493" r:id="rId122" display="https://podminky.urs.cz/item/CS_URS_2024_01/783315101"/>
    <hyperlink ref="F495" r:id="rId123" display="https://podminky.urs.cz/item/CS_URS_2024_01/783317101"/>
    <hyperlink ref="F497" r:id="rId124" display="https://podminky.urs.cz/item/CS_URS_2024_01/783601307"/>
    <hyperlink ref="F502" r:id="rId125" display="https://podminky.urs.cz/item/CS_URS_2024_01/783601715"/>
    <hyperlink ref="F508" r:id="rId126" display="https://podminky.urs.cz/item/CS_URS_2024_01/783615551"/>
    <hyperlink ref="F510" r:id="rId127" display="https://podminky.urs.cz/item/CS_URS_2024_01/783617117"/>
    <hyperlink ref="F512" r:id="rId128" display="https://podminky.urs.cz/item/CS_URS_2024_01/783617611"/>
    <hyperlink ref="F514" r:id="rId129" display="https://podminky.urs.cz/item/CS_URS_2024_01/783622111"/>
    <hyperlink ref="F516" r:id="rId130" display="https://podminky.urs.cz/item/CS_URS_2024_01/783622331"/>
    <hyperlink ref="F518" r:id="rId131" display="https://podminky.urs.cz/item/CS_URS_2024_01/783801505"/>
    <hyperlink ref="F521" r:id="rId132" display="https://podminky.urs.cz/item/CS_URS_2024_01/783823155"/>
    <hyperlink ref="F523" r:id="rId133" display="https://podminky.urs.cz/item/CS_URS_2024_01/783827525"/>
    <hyperlink ref="F526" r:id="rId134" display="https://podminky.urs.cz/item/CS_URS_2024_01/784121001"/>
    <hyperlink ref="F535" r:id="rId135" display="https://podminky.urs.cz/item/CS_URS_2024_01/784121011"/>
    <hyperlink ref="F537" r:id="rId136" display="https://podminky.urs.cz/item/CS_URS_2024_01/784181121"/>
    <hyperlink ref="F546" r:id="rId137" display="https://podminky.urs.cz/item/CS_URS_2024_01/78422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1062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1063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1064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1065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1066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1067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1068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1069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1070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1071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1072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1073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1074</v>
      </c>
      <c r="F19" s="275" t="s">
        <v>1075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1076</v>
      </c>
      <c r="F20" s="275" t="s">
        <v>1077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1078</v>
      </c>
      <c r="F21" s="275" t="s">
        <v>1079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1080</v>
      </c>
      <c r="F22" s="275" t="s">
        <v>1081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1082</v>
      </c>
      <c r="F23" s="275" t="s">
        <v>1083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1084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1085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1086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1087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1088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1089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1090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1091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1092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1093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1094</v>
      </c>
      <c r="F37" s="275"/>
      <c r="G37" s="275" t="s">
        <v>1095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1096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1097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1098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1099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1100</v>
      </c>
      <c r="F42" s="275"/>
      <c r="G42" s="275" t="s">
        <v>1101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1102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1103</v>
      </c>
      <c r="F44" s="275"/>
      <c r="G44" s="275" t="s">
        <v>1104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1105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1106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1107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1108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1109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1110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1111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1112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1113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1114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1115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1116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1117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1118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1119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1120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1121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1122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1123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1124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1125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1126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1127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1128</v>
      </c>
      <c r="D76" s="293"/>
      <c r="E76" s="293"/>
      <c r="F76" s="293" t="s">
        <v>1129</v>
      </c>
      <c r="G76" s="294"/>
      <c r="H76" s="293" t="s">
        <v>53</v>
      </c>
      <c r="I76" s="293" t="s">
        <v>56</v>
      </c>
      <c r="J76" s="293" t="s">
        <v>1130</v>
      </c>
      <c r="K76" s="292"/>
    </row>
    <row r="77" s="1" customFormat="1" ht="17.25" customHeight="1">
      <c r="B77" s="290"/>
      <c r="C77" s="295" t="s">
        <v>1131</v>
      </c>
      <c r="D77" s="295"/>
      <c r="E77" s="295"/>
      <c r="F77" s="296" t="s">
        <v>1132</v>
      </c>
      <c r="G77" s="297"/>
      <c r="H77" s="295"/>
      <c r="I77" s="295"/>
      <c r="J77" s="295" t="s">
        <v>1133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1134</v>
      </c>
      <c r="G79" s="302"/>
      <c r="H79" s="278" t="s">
        <v>1135</v>
      </c>
      <c r="I79" s="278" t="s">
        <v>1136</v>
      </c>
      <c r="J79" s="278">
        <v>20</v>
      </c>
      <c r="K79" s="292"/>
    </row>
    <row r="80" s="1" customFormat="1" ht="15" customHeight="1">
      <c r="B80" s="290"/>
      <c r="C80" s="278" t="s">
        <v>1137</v>
      </c>
      <c r="D80" s="278"/>
      <c r="E80" s="278"/>
      <c r="F80" s="301" t="s">
        <v>1134</v>
      </c>
      <c r="G80" s="302"/>
      <c r="H80" s="278" t="s">
        <v>1138</v>
      </c>
      <c r="I80" s="278" t="s">
        <v>1136</v>
      </c>
      <c r="J80" s="278">
        <v>120</v>
      </c>
      <c r="K80" s="292"/>
    </row>
    <row r="81" s="1" customFormat="1" ht="15" customHeight="1">
      <c r="B81" s="303"/>
      <c r="C81" s="278" t="s">
        <v>1139</v>
      </c>
      <c r="D81" s="278"/>
      <c r="E81" s="278"/>
      <c r="F81" s="301" t="s">
        <v>1140</v>
      </c>
      <c r="G81" s="302"/>
      <c r="H81" s="278" t="s">
        <v>1141</v>
      </c>
      <c r="I81" s="278" t="s">
        <v>1136</v>
      </c>
      <c r="J81" s="278">
        <v>50</v>
      </c>
      <c r="K81" s="292"/>
    </row>
    <row r="82" s="1" customFormat="1" ht="15" customHeight="1">
      <c r="B82" s="303"/>
      <c r="C82" s="278" t="s">
        <v>1142</v>
      </c>
      <c r="D82" s="278"/>
      <c r="E82" s="278"/>
      <c r="F82" s="301" t="s">
        <v>1134</v>
      </c>
      <c r="G82" s="302"/>
      <c r="H82" s="278" t="s">
        <v>1143</v>
      </c>
      <c r="I82" s="278" t="s">
        <v>1144</v>
      </c>
      <c r="J82" s="278"/>
      <c r="K82" s="292"/>
    </row>
    <row r="83" s="1" customFormat="1" ht="15" customHeight="1">
      <c r="B83" s="303"/>
      <c r="C83" s="304" t="s">
        <v>1145</v>
      </c>
      <c r="D83" s="304"/>
      <c r="E83" s="304"/>
      <c r="F83" s="305" t="s">
        <v>1140</v>
      </c>
      <c r="G83" s="304"/>
      <c r="H83" s="304" t="s">
        <v>1146</v>
      </c>
      <c r="I83" s="304" t="s">
        <v>1136</v>
      </c>
      <c r="J83" s="304">
        <v>15</v>
      </c>
      <c r="K83" s="292"/>
    </row>
    <row r="84" s="1" customFormat="1" ht="15" customHeight="1">
      <c r="B84" s="303"/>
      <c r="C84" s="304" t="s">
        <v>1147</v>
      </c>
      <c r="D84" s="304"/>
      <c r="E84" s="304"/>
      <c r="F84" s="305" t="s">
        <v>1140</v>
      </c>
      <c r="G84" s="304"/>
      <c r="H84" s="304" t="s">
        <v>1148</v>
      </c>
      <c r="I84" s="304" t="s">
        <v>1136</v>
      </c>
      <c r="J84" s="304">
        <v>15</v>
      </c>
      <c r="K84" s="292"/>
    </row>
    <row r="85" s="1" customFormat="1" ht="15" customHeight="1">
      <c r="B85" s="303"/>
      <c r="C85" s="304" t="s">
        <v>1149</v>
      </c>
      <c r="D85" s="304"/>
      <c r="E85" s="304"/>
      <c r="F85" s="305" t="s">
        <v>1140</v>
      </c>
      <c r="G85" s="304"/>
      <c r="H85" s="304" t="s">
        <v>1150</v>
      </c>
      <c r="I85" s="304" t="s">
        <v>1136</v>
      </c>
      <c r="J85" s="304">
        <v>20</v>
      </c>
      <c r="K85" s="292"/>
    </row>
    <row r="86" s="1" customFormat="1" ht="15" customHeight="1">
      <c r="B86" s="303"/>
      <c r="C86" s="304" t="s">
        <v>1151</v>
      </c>
      <c r="D86" s="304"/>
      <c r="E86" s="304"/>
      <c r="F86" s="305" t="s">
        <v>1140</v>
      </c>
      <c r="G86" s="304"/>
      <c r="H86" s="304" t="s">
        <v>1152</v>
      </c>
      <c r="I86" s="304" t="s">
        <v>1136</v>
      </c>
      <c r="J86" s="304">
        <v>20</v>
      </c>
      <c r="K86" s="292"/>
    </row>
    <row r="87" s="1" customFormat="1" ht="15" customHeight="1">
      <c r="B87" s="303"/>
      <c r="C87" s="278" t="s">
        <v>1153</v>
      </c>
      <c r="D87" s="278"/>
      <c r="E87" s="278"/>
      <c r="F87" s="301" t="s">
        <v>1140</v>
      </c>
      <c r="G87" s="302"/>
      <c r="H87" s="278" t="s">
        <v>1154</v>
      </c>
      <c r="I87" s="278" t="s">
        <v>1136</v>
      </c>
      <c r="J87" s="278">
        <v>50</v>
      </c>
      <c r="K87" s="292"/>
    </row>
    <row r="88" s="1" customFormat="1" ht="15" customHeight="1">
      <c r="B88" s="303"/>
      <c r="C88" s="278" t="s">
        <v>1155</v>
      </c>
      <c r="D88" s="278"/>
      <c r="E88" s="278"/>
      <c r="F88" s="301" t="s">
        <v>1140</v>
      </c>
      <c r="G88" s="302"/>
      <c r="H88" s="278" t="s">
        <v>1156</v>
      </c>
      <c r="I88" s="278" t="s">
        <v>1136</v>
      </c>
      <c r="J88" s="278">
        <v>20</v>
      </c>
      <c r="K88" s="292"/>
    </row>
    <row r="89" s="1" customFormat="1" ht="15" customHeight="1">
      <c r="B89" s="303"/>
      <c r="C89" s="278" t="s">
        <v>1157</v>
      </c>
      <c r="D89" s="278"/>
      <c r="E89" s="278"/>
      <c r="F89" s="301" t="s">
        <v>1140</v>
      </c>
      <c r="G89" s="302"/>
      <c r="H89" s="278" t="s">
        <v>1158</v>
      </c>
      <c r="I89" s="278" t="s">
        <v>1136</v>
      </c>
      <c r="J89" s="278">
        <v>20</v>
      </c>
      <c r="K89" s="292"/>
    </row>
    <row r="90" s="1" customFormat="1" ht="15" customHeight="1">
      <c r="B90" s="303"/>
      <c r="C90" s="278" t="s">
        <v>1159</v>
      </c>
      <c r="D90" s="278"/>
      <c r="E90" s="278"/>
      <c r="F90" s="301" t="s">
        <v>1140</v>
      </c>
      <c r="G90" s="302"/>
      <c r="H90" s="278" t="s">
        <v>1160</v>
      </c>
      <c r="I90" s="278" t="s">
        <v>1136</v>
      </c>
      <c r="J90" s="278">
        <v>50</v>
      </c>
      <c r="K90" s="292"/>
    </row>
    <row r="91" s="1" customFormat="1" ht="15" customHeight="1">
      <c r="B91" s="303"/>
      <c r="C91" s="278" t="s">
        <v>1161</v>
      </c>
      <c r="D91" s="278"/>
      <c r="E91" s="278"/>
      <c r="F91" s="301" t="s">
        <v>1140</v>
      </c>
      <c r="G91" s="302"/>
      <c r="H91" s="278" t="s">
        <v>1161</v>
      </c>
      <c r="I91" s="278" t="s">
        <v>1136</v>
      </c>
      <c r="J91" s="278">
        <v>50</v>
      </c>
      <c r="K91" s="292"/>
    </row>
    <row r="92" s="1" customFormat="1" ht="15" customHeight="1">
      <c r="B92" s="303"/>
      <c r="C92" s="278" t="s">
        <v>1162</v>
      </c>
      <c r="D92" s="278"/>
      <c r="E92" s="278"/>
      <c r="F92" s="301" t="s">
        <v>1140</v>
      </c>
      <c r="G92" s="302"/>
      <c r="H92" s="278" t="s">
        <v>1163</v>
      </c>
      <c r="I92" s="278" t="s">
        <v>1136</v>
      </c>
      <c r="J92" s="278">
        <v>255</v>
      </c>
      <c r="K92" s="292"/>
    </row>
    <row r="93" s="1" customFormat="1" ht="15" customHeight="1">
      <c r="B93" s="303"/>
      <c r="C93" s="278" t="s">
        <v>1164</v>
      </c>
      <c r="D93" s="278"/>
      <c r="E93" s="278"/>
      <c r="F93" s="301" t="s">
        <v>1134</v>
      </c>
      <c r="G93" s="302"/>
      <c r="H93" s="278" t="s">
        <v>1165</v>
      </c>
      <c r="I93" s="278" t="s">
        <v>1166</v>
      </c>
      <c r="J93" s="278"/>
      <c r="K93" s="292"/>
    </row>
    <row r="94" s="1" customFormat="1" ht="15" customHeight="1">
      <c r="B94" s="303"/>
      <c r="C94" s="278" t="s">
        <v>1167</v>
      </c>
      <c r="D94" s="278"/>
      <c r="E94" s="278"/>
      <c r="F94" s="301" t="s">
        <v>1134</v>
      </c>
      <c r="G94" s="302"/>
      <c r="H94" s="278" t="s">
        <v>1168</v>
      </c>
      <c r="I94" s="278" t="s">
        <v>1169</v>
      </c>
      <c r="J94" s="278"/>
      <c r="K94" s="292"/>
    </row>
    <row r="95" s="1" customFormat="1" ht="15" customHeight="1">
      <c r="B95" s="303"/>
      <c r="C95" s="278" t="s">
        <v>1170</v>
      </c>
      <c r="D95" s="278"/>
      <c r="E95" s="278"/>
      <c r="F95" s="301" t="s">
        <v>1134</v>
      </c>
      <c r="G95" s="302"/>
      <c r="H95" s="278" t="s">
        <v>1170</v>
      </c>
      <c r="I95" s="278" t="s">
        <v>1169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1134</v>
      </c>
      <c r="G96" s="302"/>
      <c r="H96" s="278" t="s">
        <v>1171</v>
      </c>
      <c r="I96" s="278" t="s">
        <v>1169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1134</v>
      </c>
      <c r="G97" s="302"/>
      <c r="H97" s="278" t="s">
        <v>1172</v>
      </c>
      <c r="I97" s="278" t="s">
        <v>1169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1173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1128</v>
      </c>
      <c r="D103" s="293"/>
      <c r="E103" s="293"/>
      <c r="F103" s="293" t="s">
        <v>1129</v>
      </c>
      <c r="G103" s="294"/>
      <c r="H103" s="293" t="s">
        <v>53</v>
      </c>
      <c r="I103" s="293" t="s">
        <v>56</v>
      </c>
      <c r="J103" s="293" t="s">
        <v>1130</v>
      </c>
      <c r="K103" s="292"/>
    </row>
    <row r="104" s="1" customFormat="1" ht="17.25" customHeight="1">
      <c r="B104" s="290"/>
      <c r="C104" s="295" t="s">
        <v>1131</v>
      </c>
      <c r="D104" s="295"/>
      <c r="E104" s="295"/>
      <c r="F104" s="296" t="s">
        <v>1132</v>
      </c>
      <c r="G104" s="297"/>
      <c r="H104" s="295"/>
      <c r="I104" s="295"/>
      <c r="J104" s="295" t="s">
        <v>1133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1134</v>
      </c>
      <c r="G106" s="278"/>
      <c r="H106" s="278" t="s">
        <v>1174</v>
      </c>
      <c r="I106" s="278" t="s">
        <v>1136</v>
      </c>
      <c r="J106" s="278">
        <v>20</v>
      </c>
      <c r="K106" s="292"/>
    </row>
    <row r="107" s="1" customFormat="1" ht="15" customHeight="1">
      <c r="B107" s="290"/>
      <c r="C107" s="278" t="s">
        <v>1137</v>
      </c>
      <c r="D107" s="278"/>
      <c r="E107" s="278"/>
      <c r="F107" s="301" t="s">
        <v>1134</v>
      </c>
      <c r="G107" s="278"/>
      <c r="H107" s="278" t="s">
        <v>1174</v>
      </c>
      <c r="I107" s="278" t="s">
        <v>1136</v>
      </c>
      <c r="J107" s="278">
        <v>120</v>
      </c>
      <c r="K107" s="292"/>
    </row>
    <row r="108" s="1" customFormat="1" ht="15" customHeight="1">
      <c r="B108" s="303"/>
      <c r="C108" s="278" t="s">
        <v>1139</v>
      </c>
      <c r="D108" s="278"/>
      <c r="E108" s="278"/>
      <c r="F108" s="301" t="s">
        <v>1140</v>
      </c>
      <c r="G108" s="278"/>
      <c r="H108" s="278" t="s">
        <v>1174</v>
      </c>
      <c r="I108" s="278" t="s">
        <v>1136</v>
      </c>
      <c r="J108" s="278">
        <v>50</v>
      </c>
      <c r="K108" s="292"/>
    </row>
    <row r="109" s="1" customFormat="1" ht="15" customHeight="1">
      <c r="B109" s="303"/>
      <c r="C109" s="278" t="s">
        <v>1142</v>
      </c>
      <c r="D109" s="278"/>
      <c r="E109" s="278"/>
      <c r="F109" s="301" t="s">
        <v>1134</v>
      </c>
      <c r="G109" s="278"/>
      <c r="H109" s="278" t="s">
        <v>1174</v>
      </c>
      <c r="I109" s="278" t="s">
        <v>1144</v>
      </c>
      <c r="J109" s="278"/>
      <c r="K109" s="292"/>
    </row>
    <row r="110" s="1" customFormat="1" ht="15" customHeight="1">
      <c r="B110" s="303"/>
      <c r="C110" s="278" t="s">
        <v>1153</v>
      </c>
      <c r="D110" s="278"/>
      <c r="E110" s="278"/>
      <c r="F110" s="301" t="s">
        <v>1140</v>
      </c>
      <c r="G110" s="278"/>
      <c r="H110" s="278" t="s">
        <v>1174</v>
      </c>
      <c r="I110" s="278" t="s">
        <v>1136</v>
      </c>
      <c r="J110" s="278">
        <v>50</v>
      </c>
      <c r="K110" s="292"/>
    </row>
    <row r="111" s="1" customFormat="1" ht="15" customHeight="1">
      <c r="B111" s="303"/>
      <c r="C111" s="278" t="s">
        <v>1161</v>
      </c>
      <c r="D111" s="278"/>
      <c r="E111" s="278"/>
      <c r="F111" s="301" t="s">
        <v>1140</v>
      </c>
      <c r="G111" s="278"/>
      <c r="H111" s="278" t="s">
        <v>1174</v>
      </c>
      <c r="I111" s="278" t="s">
        <v>1136</v>
      </c>
      <c r="J111" s="278">
        <v>50</v>
      </c>
      <c r="K111" s="292"/>
    </row>
    <row r="112" s="1" customFormat="1" ht="15" customHeight="1">
      <c r="B112" s="303"/>
      <c r="C112" s="278" t="s">
        <v>1159</v>
      </c>
      <c r="D112" s="278"/>
      <c r="E112" s="278"/>
      <c r="F112" s="301" t="s">
        <v>1140</v>
      </c>
      <c r="G112" s="278"/>
      <c r="H112" s="278" t="s">
        <v>1174</v>
      </c>
      <c r="I112" s="278" t="s">
        <v>1136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1134</v>
      </c>
      <c r="G113" s="278"/>
      <c r="H113" s="278" t="s">
        <v>1175</v>
      </c>
      <c r="I113" s="278" t="s">
        <v>1136</v>
      </c>
      <c r="J113" s="278">
        <v>20</v>
      </c>
      <c r="K113" s="292"/>
    </row>
    <row r="114" s="1" customFormat="1" ht="15" customHeight="1">
      <c r="B114" s="303"/>
      <c r="C114" s="278" t="s">
        <v>1176</v>
      </c>
      <c r="D114" s="278"/>
      <c r="E114" s="278"/>
      <c r="F114" s="301" t="s">
        <v>1134</v>
      </c>
      <c r="G114" s="278"/>
      <c r="H114" s="278" t="s">
        <v>1177</v>
      </c>
      <c r="I114" s="278" t="s">
        <v>1136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1134</v>
      </c>
      <c r="G115" s="278"/>
      <c r="H115" s="278" t="s">
        <v>1178</v>
      </c>
      <c r="I115" s="278" t="s">
        <v>1169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1134</v>
      </c>
      <c r="G116" s="278"/>
      <c r="H116" s="278" t="s">
        <v>1179</v>
      </c>
      <c r="I116" s="278" t="s">
        <v>1169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1134</v>
      </c>
      <c r="G117" s="278"/>
      <c r="H117" s="278" t="s">
        <v>1180</v>
      </c>
      <c r="I117" s="278" t="s">
        <v>1181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1182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1128</v>
      </c>
      <c r="D123" s="293"/>
      <c r="E123" s="293"/>
      <c r="F123" s="293" t="s">
        <v>1129</v>
      </c>
      <c r="G123" s="294"/>
      <c r="H123" s="293" t="s">
        <v>53</v>
      </c>
      <c r="I123" s="293" t="s">
        <v>56</v>
      </c>
      <c r="J123" s="293" t="s">
        <v>1130</v>
      </c>
      <c r="K123" s="322"/>
    </row>
    <row r="124" s="1" customFormat="1" ht="17.25" customHeight="1">
      <c r="B124" s="321"/>
      <c r="C124" s="295" t="s">
        <v>1131</v>
      </c>
      <c r="D124" s="295"/>
      <c r="E124" s="295"/>
      <c r="F124" s="296" t="s">
        <v>1132</v>
      </c>
      <c r="G124" s="297"/>
      <c r="H124" s="295"/>
      <c r="I124" s="295"/>
      <c r="J124" s="295" t="s">
        <v>1133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1137</v>
      </c>
      <c r="D126" s="300"/>
      <c r="E126" s="300"/>
      <c r="F126" s="301" t="s">
        <v>1134</v>
      </c>
      <c r="G126" s="278"/>
      <c r="H126" s="278" t="s">
        <v>1174</v>
      </c>
      <c r="I126" s="278" t="s">
        <v>1136</v>
      </c>
      <c r="J126" s="278">
        <v>120</v>
      </c>
      <c r="K126" s="326"/>
    </row>
    <row r="127" s="1" customFormat="1" ht="15" customHeight="1">
      <c r="B127" s="323"/>
      <c r="C127" s="278" t="s">
        <v>1183</v>
      </c>
      <c r="D127" s="278"/>
      <c r="E127" s="278"/>
      <c r="F127" s="301" t="s">
        <v>1134</v>
      </c>
      <c r="G127" s="278"/>
      <c r="H127" s="278" t="s">
        <v>1184</v>
      </c>
      <c r="I127" s="278" t="s">
        <v>1136</v>
      </c>
      <c r="J127" s="278" t="s">
        <v>1185</v>
      </c>
      <c r="K127" s="326"/>
    </row>
    <row r="128" s="1" customFormat="1" ht="15" customHeight="1">
      <c r="B128" s="323"/>
      <c r="C128" s="278" t="s">
        <v>1082</v>
      </c>
      <c r="D128" s="278"/>
      <c r="E128" s="278"/>
      <c r="F128" s="301" t="s">
        <v>1134</v>
      </c>
      <c r="G128" s="278"/>
      <c r="H128" s="278" t="s">
        <v>1186</v>
      </c>
      <c r="I128" s="278" t="s">
        <v>1136</v>
      </c>
      <c r="J128" s="278" t="s">
        <v>1185</v>
      </c>
      <c r="K128" s="326"/>
    </row>
    <row r="129" s="1" customFormat="1" ht="15" customHeight="1">
      <c r="B129" s="323"/>
      <c r="C129" s="278" t="s">
        <v>1145</v>
      </c>
      <c r="D129" s="278"/>
      <c r="E129" s="278"/>
      <c r="F129" s="301" t="s">
        <v>1140</v>
      </c>
      <c r="G129" s="278"/>
      <c r="H129" s="278" t="s">
        <v>1146</v>
      </c>
      <c r="I129" s="278" t="s">
        <v>1136</v>
      </c>
      <c r="J129" s="278">
        <v>15</v>
      </c>
      <c r="K129" s="326"/>
    </row>
    <row r="130" s="1" customFormat="1" ht="15" customHeight="1">
      <c r="B130" s="323"/>
      <c r="C130" s="304" t="s">
        <v>1147</v>
      </c>
      <c r="D130" s="304"/>
      <c r="E130" s="304"/>
      <c r="F130" s="305" t="s">
        <v>1140</v>
      </c>
      <c r="G130" s="304"/>
      <c r="H130" s="304" t="s">
        <v>1148</v>
      </c>
      <c r="I130" s="304" t="s">
        <v>1136</v>
      </c>
      <c r="J130" s="304">
        <v>15</v>
      </c>
      <c r="K130" s="326"/>
    </row>
    <row r="131" s="1" customFormat="1" ht="15" customHeight="1">
      <c r="B131" s="323"/>
      <c r="C131" s="304" t="s">
        <v>1149</v>
      </c>
      <c r="D131" s="304"/>
      <c r="E131" s="304"/>
      <c r="F131" s="305" t="s">
        <v>1140</v>
      </c>
      <c r="G131" s="304"/>
      <c r="H131" s="304" t="s">
        <v>1150</v>
      </c>
      <c r="I131" s="304" t="s">
        <v>1136</v>
      </c>
      <c r="J131" s="304">
        <v>20</v>
      </c>
      <c r="K131" s="326"/>
    </row>
    <row r="132" s="1" customFormat="1" ht="15" customHeight="1">
      <c r="B132" s="323"/>
      <c r="C132" s="304" t="s">
        <v>1151</v>
      </c>
      <c r="D132" s="304"/>
      <c r="E132" s="304"/>
      <c r="F132" s="305" t="s">
        <v>1140</v>
      </c>
      <c r="G132" s="304"/>
      <c r="H132" s="304" t="s">
        <v>1152</v>
      </c>
      <c r="I132" s="304" t="s">
        <v>1136</v>
      </c>
      <c r="J132" s="304">
        <v>20</v>
      </c>
      <c r="K132" s="326"/>
    </row>
    <row r="133" s="1" customFormat="1" ht="15" customHeight="1">
      <c r="B133" s="323"/>
      <c r="C133" s="278" t="s">
        <v>1139</v>
      </c>
      <c r="D133" s="278"/>
      <c r="E133" s="278"/>
      <c r="F133" s="301" t="s">
        <v>1140</v>
      </c>
      <c r="G133" s="278"/>
      <c r="H133" s="278" t="s">
        <v>1174</v>
      </c>
      <c r="I133" s="278" t="s">
        <v>1136</v>
      </c>
      <c r="J133" s="278">
        <v>50</v>
      </c>
      <c r="K133" s="326"/>
    </row>
    <row r="134" s="1" customFormat="1" ht="15" customHeight="1">
      <c r="B134" s="323"/>
      <c r="C134" s="278" t="s">
        <v>1153</v>
      </c>
      <c r="D134" s="278"/>
      <c r="E134" s="278"/>
      <c r="F134" s="301" t="s">
        <v>1140</v>
      </c>
      <c r="G134" s="278"/>
      <c r="H134" s="278" t="s">
        <v>1174</v>
      </c>
      <c r="I134" s="278" t="s">
        <v>1136</v>
      </c>
      <c r="J134" s="278">
        <v>50</v>
      </c>
      <c r="K134" s="326"/>
    </row>
    <row r="135" s="1" customFormat="1" ht="15" customHeight="1">
      <c r="B135" s="323"/>
      <c r="C135" s="278" t="s">
        <v>1159</v>
      </c>
      <c r="D135" s="278"/>
      <c r="E135" s="278"/>
      <c r="F135" s="301" t="s">
        <v>1140</v>
      </c>
      <c r="G135" s="278"/>
      <c r="H135" s="278" t="s">
        <v>1174</v>
      </c>
      <c r="I135" s="278" t="s">
        <v>1136</v>
      </c>
      <c r="J135" s="278">
        <v>50</v>
      </c>
      <c r="K135" s="326"/>
    </row>
    <row r="136" s="1" customFormat="1" ht="15" customHeight="1">
      <c r="B136" s="323"/>
      <c r="C136" s="278" t="s">
        <v>1161</v>
      </c>
      <c r="D136" s="278"/>
      <c r="E136" s="278"/>
      <c r="F136" s="301" t="s">
        <v>1140</v>
      </c>
      <c r="G136" s="278"/>
      <c r="H136" s="278" t="s">
        <v>1174</v>
      </c>
      <c r="I136" s="278" t="s">
        <v>1136</v>
      </c>
      <c r="J136" s="278">
        <v>50</v>
      </c>
      <c r="K136" s="326"/>
    </row>
    <row r="137" s="1" customFormat="1" ht="15" customHeight="1">
      <c r="B137" s="323"/>
      <c r="C137" s="278" t="s">
        <v>1162</v>
      </c>
      <c r="D137" s="278"/>
      <c r="E137" s="278"/>
      <c r="F137" s="301" t="s">
        <v>1140</v>
      </c>
      <c r="G137" s="278"/>
      <c r="H137" s="278" t="s">
        <v>1187</v>
      </c>
      <c r="I137" s="278" t="s">
        <v>1136</v>
      </c>
      <c r="J137" s="278">
        <v>255</v>
      </c>
      <c r="K137" s="326"/>
    </row>
    <row r="138" s="1" customFormat="1" ht="15" customHeight="1">
      <c r="B138" s="323"/>
      <c r="C138" s="278" t="s">
        <v>1164</v>
      </c>
      <c r="D138" s="278"/>
      <c r="E138" s="278"/>
      <c r="F138" s="301" t="s">
        <v>1134</v>
      </c>
      <c r="G138" s="278"/>
      <c r="H138" s="278" t="s">
        <v>1188</v>
      </c>
      <c r="I138" s="278" t="s">
        <v>1166</v>
      </c>
      <c r="J138" s="278"/>
      <c r="K138" s="326"/>
    </row>
    <row r="139" s="1" customFormat="1" ht="15" customHeight="1">
      <c r="B139" s="323"/>
      <c r="C139" s="278" t="s">
        <v>1167</v>
      </c>
      <c r="D139" s="278"/>
      <c r="E139" s="278"/>
      <c r="F139" s="301" t="s">
        <v>1134</v>
      </c>
      <c r="G139" s="278"/>
      <c r="H139" s="278" t="s">
        <v>1189</v>
      </c>
      <c r="I139" s="278" t="s">
        <v>1169</v>
      </c>
      <c r="J139" s="278"/>
      <c r="K139" s="326"/>
    </row>
    <row r="140" s="1" customFormat="1" ht="15" customHeight="1">
      <c r="B140" s="323"/>
      <c r="C140" s="278" t="s">
        <v>1170</v>
      </c>
      <c r="D140" s="278"/>
      <c r="E140" s="278"/>
      <c r="F140" s="301" t="s">
        <v>1134</v>
      </c>
      <c r="G140" s="278"/>
      <c r="H140" s="278" t="s">
        <v>1170</v>
      </c>
      <c r="I140" s="278" t="s">
        <v>1169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1134</v>
      </c>
      <c r="G141" s="278"/>
      <c r="H141" s="278" t="s">
        <v>1190</v>
      </c>
      <c r="I141" s="278" t="s">
        <v>1169</v>
      </c>
      <c r="J141" s="278"/>
      <c r="K141" s="326"/>
    </row>
    <row r="142" s="1" customFormat="1" ht="15" customHeight="1">
      <c r="B142" s="323"/>
      <c r="C142" s="278" t="s">
        <v>1191</v>
      </c>
      <c r="D142" s="278"/>
      <c r="E142" s="278"/>
      <c r="F142" s="301" t="s">
        <v>1134</v>
      </c>
      <c r="G142" s="278"/>
      <c r="H142" s="278" t="s">
        <v>1192</v>
      </c>
      <c r="I142" s="278" t="s">
        <v>1169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1193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1128</v>
      </c>
      <c r="D148" s="293"/>
      <c r="E148" s="293"/>
      <c r="F148" s="293" t="s">
        <v>1129</v>
      </c>
      <c r="G148" s="294"/>
      <c r="H148" s="293" t="s">
        <v>53</v>
      </c>
      <c r="I148" s="293" t="s">
        <v>56</v>
      </c>
      <c r="J148" s="293" t="s">
        <v>1130</v>
      </c>
      <c r="K148" s="292"/>
    </row>
    <row r="149" s="1" customFormat="1" ht="17.25" customHeight="1">
      <c r="B149" s="290"/>
      <c r="C149" s="295" t="s">
        <v>1131</v>
      </c>
      <c r="D149" s="295"/>
      <c r="E149" s="295"/>
      <c r="F149" s="296" t="s">
        <v>1132</v>
      </c>
      <c r="G149" s="297"/>
      <c r="H149" s="295"/>
      <c r="I149" s="295"/>
      <c r="J149" s="295" t="s">
        <v>1133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1137</v>
      </c>
      <c r="D151" s="278"/>
      <c r="E151" s="278"/>
      <c r="F151" s="331" t="s">
        <v>1134</v>
      </c>
      <c r="G151" s="278"/>
      <c r="H151" s="330" t="s">
        <v>1174</v>
      </c>
      <c r="I151" s="330" t="s">
        <v>1136</v>
      </c>
      <c r="J151" s="330">
        <v>120</v>
      </c>
      <c r="K151" s="326"/>
    </row>
    <row r="152" s="1" customFormat="1" ht="15" customHeight="1">
      <c r="B152" s="303"/>
      <c r="C152" s="330" t="s">
        <v>1183</v>
      </c>
      <c r="D152" s="278"/>
      <c r="E152" s="278"/>
      <c r="F152" s="331" t="s">
        <v>1134</v>
      </c>
      <c r="G152" s="278"/>
      <c r="H152" s="330" t="s">
        <v>1194</v>
      </c>
      <c r="I152" s="330" t="s">
        <v>1136</v>
      </c>
      <c r="J152" s="330" t="s">
        <v>1185</v>
      </c>
      <c r="K152" s="326"/>
    </row>
    <row r="153" s="1" customFormat="1" ht="15" customHeight="1">
      <c r="B153" s="303"/>
      <c r="C153" s="330" t="s">
        <v>1082</v>
      </c>
      <c r="D153" s="278"/>
      <c r="E153" s="278"/>
      <c r="F153" s="331" t="s">
        <v>1134</v>
      </c>
      <c r="G153" s="278"/>
      <c r="H153" s="330" t="s">
        <v>1195</v>
      </c>
      <c r="I153" s="330" t="s">
        <v>1136</v>
      </c>
      <c r="J153" s="330" t="s">
        <v>1185</v>
      </c>
      <c r="K153" s="326"/>
    </row>
    <row r="154" s="1" customFormat="1" ht="15" customHeight="1">
      <c r="B154" s="303"/>
      <c r="C154" s="330" t="s">
        <v>1139</v>
      </c>
      <c r="D154" s="278"/>
      <c r="E154" s="278"/>
      <c r="F154" s="331" t="s">
        <v>1140</v>
      </c>
      <c r="G154" s="278"/>
      <c r="H154" s="330" t="s">
        <v>1174</v>
      </c>
      <c r="I154" s="330" t="s">
        <v>1136</v>
      </c>
      <c r="J154" s="330">
        <v>50</v>
      </c>
      <c r="K154" s="326"/>
    </row>
    <row r="155" s="1" customFormat="1" ht="15" customHeight="1">
      <c r="B155" s="303"/>
      <c r="C155" s="330" t="s">
        <v>1142</v>
      </c>
      <c r="D155" s="278"/>
      <c r="E155" s="278"/>
      <c r="F155" s="331" t="s">
        <v>1134</v>
      </c>
      <c r="G155" s="278"/>
      <c r="H155" s="330" t="s">
        <v>1174</v>
      </c>
      <c r="I155" s="330" t="s">
        <v>1144</v>
      </c>
      <c r="J155" s="330"/>
      <c r="K155" s="326"/>
    </row>
    <row r="156" s="1" customFormat="1" ht="15" customHeight="1">
      <c r="B156" s="303"/>
      <c r="C156" s="330" t="s">
        <v>1153</v>
      </c>
      <c r="D156" s="278"/>
      <c r="E156" s="278"/>
      <c r="F156" s="331" t="s">
        <v>1140</v>
      </c>
      <c r="G156" s="278"/>
      <c r="H156" s="330" t="s">
        <v>1174</v>
      </c>
      <c r="I156" s="330" t="s">
        <v>1136</v>
      </c>
      <c r="J156" s="330">
        <v>50</v>
      </c>
      <c r="K156" s="326"/>
    </row>
    <row r="157" s="1" customFormat="1" ht="15" customHeight="1">
      <c r="B157" s="303"/>
      <c r="C157" s="330" t="s">
        <v>1161</v>
      </c>
      <c r="D157" s="278"/>
      <c r="E157" s="278"/>
      <c r="F157" s="331" t="s">
        <v>1140</v>
      </c>
      <c r="G157" s="278"/>
      <c r="H157" s="330" t="s">
        <v>1174</v>
      </c>
      <c r="I157" s="330" t="s">
        <v>1136</v>
      </c>
      <c r="J157" s="330">
        <v>50</v>
      </c>
      <c r="K157" s="326"/>
    </row>
    <row r="158" s="1" customFormat="1" ht="15" customHeight="1">
      <c r="B158" s="303"/>
      <c r="C158" s="330" t="s">
        <v>1159</v>
      </c>
      <c r="D158" s="278"/>
      <c r="E158" s="278"/>
      <c r="F158" s="331" t="s">
        <v>1140</v>
      </c>
      <c r="G158" s="278"/>
      <c r="H158" s="330" t="s">
        <v>1174</v>
      </c>
      <c r="I158" s="330" t="s">
        <v>1136</v>
      </c>
      <c r="J158" s="330">
        <v>50</v>
      </c>
      <c r="K158" s="326"/>
    </row>
    <row r="159" s="1" customFormat="1" ht="15" customHeight="1">
      <c r="B159" s="303"/>
      <c r="C159" s="330" t="s">
        <v>80</v>
      </c>
      <c r="D159" s="278"/>
      <c r="E159" s="278"/>
      <c r="F159" s="331" t="s">
        <v>1134</v>
      </c>
      <c r="G159" s="278"/>
      <c r="H159" s="330" t="s">
        <v>1196</v>
      </c>
      <c r="I159" s="330" t="s">
        <v>1136</v>
      </c>
      <c r="J159" s="330" t="s">
        <v>1197</v>
      </c>
      <c r="K159" s="326"/>
    </row>
    <row r="160" s="1" customFormat="1" ht="15" customHeight="1">
      <c r="B160" s="303"/>
      <c r="C160" s="330" t="s">
        <v>1198</v>
      </c>
      <c r="D160" s="278"/>
      <c r="E160" s="278"/>
      <c r="F160" s="331" t="s">
        <v>1134</v>
      </c>
      <c r="G160" s="278"/>
      <c r="H160" s="330" t="s">
        <v>1199</v>
      </c>
      <c r="I160" s="330" t="s">
        <v>1169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1200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1128</v>
      </c>
      <c r="D166" s="293"/>
      <c r="E166" s="293"/>
      <c r="F166" s="293" t="s">
        <v>1129</v>
      </c>
      <c r="G166" s="335"/>
      <c r="H166" s="336" t="s">
        <v>53</v>
      </c>
      <c r="I166" s="336" t="s">
        <v>56</v>
      </c>
      <c r="J166" s="293" t="s">
        <v>1130</v>
      </c>
      <c r="K166" s="270"/>
    </row>
    <row r="167" s="1" customFormat="1" ht="17.25" customHeight="1">
      <c r="B167" s="271"/>
      <c r="C167" s="295" t="s">
        <v>1131</v>
      </c>
      <c r="D167" s="295"/>
      <c r="E167" s="295"/>
      <c r="F167" s="296" t="s">
        <v>1132</v>
      </c>
      <c r="G167" s="337"/>
      <c r="H167" s="338"/>
      <c r="I167" s="338"/>
      <c r="J167" s="295" t="s">
        <v>1133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1137</v>
      </c>
      <c r="D169" s="278"/>
      <c r="E169" s="278"/>
      <c r="F169" s="301" t="s">
        <v>1134</v>
      </c>
      <c r="G169" s="278"/>
      <c r="H169" s="278" t="s">
        <v>1174</v>
      </c>
      <c r="I169" s="278" t="s">
        <v>1136</v>
      </c>
      <c r="J169" s="278">
        <v>120</v>
      </c>
      <c r="K169" s="326"/>
    </row>
    <row r="170" s="1" customFormat="1" ht="15" customHeight="1">
      <c r="B170" s="303"/>
      <c r="C170" s="278" t="s">
        <v>1183</v>
      </c>
      <c r="D170" s="278"/>
      <c r="E170" s="278"/>
      <c r="F170" s="301" t="s">
        <v>1134</v>
      </c>
      <c r="G170" s="278"/>
      <c r="H170" s="278" t="s">
        <v>1184</v>
      </c>
      <c r="I170" s="278" t="s">
        <v>1136</v>
      </c>
      <c r="J170" s="278" t="s">
        <v>1185</v>
      </c>
      <c r="K170" s="326"/>
    </row>
    <row r="171" s="1" customFormat="1" ht="15" customHeight="1">
      <c r="B171" s="303"/>
      <c r="C171" s="278" t="s">
        <v>1082</v>
      </c>
      <c r="D171" s="278"/>
      <c r="E171" s="278"/>
      <c r="F171" s="301" t="s">
        <v>1134</v>
      </c>
      <c r="G171" s="278"/>
      <c r="H171" s="278" t="s">
        <v>1201</v>
      </c>
      <c r="I171" s="278" t="s">
        <v>1136</v>
      </c>
      <c r="J171" s="278" t="s">
        <v>1185</v>
      </c>
      <c r="K171" s="326"/>
    </row>
    <row r="172" s="1" customFormat="1" ht="15" customHeight="1">
      <c r="B172" s="303"/>
      <c r="C172" s="278" t="s">
        <v>1139</v>
      </c>
      <c r="D172" s="278"/>
      <c r="E172" s="278"/>
      <c r="F172" s="301" t="s">
        <v>1140</v>
      </c>
      <c r="G172" s="278"/>
      <c r="H172" s="278" t="s">
        <v>1201</v>
      </c>
      <c r="I172" s="278" t="s">
        <v>1136</v>
      </c>
      <c r="J172" s="278">
        <v>50</v>
      </c>
      <c r="K172" s="326"/>
    </row>
    <row r="173" s="1" customFormat="1" ht="15" customHeight="1">
      <c r="B173" s="303"/>
      <c r="C173" s="278" t="s">
        <v>1142</v>
      </c>
      <c r="D173" s="278"/>
      <c r="E173" s="278"/>
      <c r="F173" s="301" t="s">
        <v>1134</v>
      </c>
      <c r="G173" s="278"/>
      <c r="H173" s="278" t="s">
        <v>1201</v>
      </c>
      <c r="I173" s="278" t="s">
        <v>1144</v>
      </c>
      <c r="J173" s="278"/>
      <c r="K173" s="326"/>
    </row>
    <row r="174" s="1" customFormat="1" ht="15" customHeight="1">
      <c r="B174" s="303"/>
      <c r="C174" s="278" t="s">
        <v>1153</v>
      </c>
      <c r="D174" s="278"/>
      <c r="E174" s="278"/>
      <c r="F174" s="301" t="s">
        <v>1140</v>
      </c>
      <c r="G174" s="278"/>
      <c r="H174" s="278" t="s">
        <v>1201</v>
      </c>
      <c r="I174" s="278" t="s">
        <v>1136</v>
      </c>
      <c r="J174" s="278">
        <v>50</v>
      </c>
      <c r="K174" s="326"/>
    </row>
    <row r="175" s="1" customFormat="1" ht="15" customHeight="1">
      <c r="B175" s="303"/>
      <c r="C175" s="278" t="s">
        <v>1161</v>
      </c>
      <c r="D175" s="278"/>
      <c r="E175" s="278"/>
      <c r="F175" s="301" t="s">
        <v>1140</v>
      </c>
      <c r="G175" s="278"/>
      <c r="H175" s="278" t="s">
        <v>1201</v>
      </c>
      <c r="I175" s="278" t="s">
        <v>1136</v>
      </c>
      <c r="J175" s="278">
        <v>50</v>
      </c>
      <c r="K175" s="326"/>
    </row>
    <row r="176" s="1" customFormat="1" ht="15" customHeight="1">
      <c r="B176" s="303"/>
      <c r="C176" s="278" t="s">
        <v>1159</v>
      </c>
      <c r="D176" s="278"/>
      <c r="E176" s="278"/>
      <c r="F176" s="301" t="s">
        <v>1140</v>
      </c>
      <c r="G176" s="278"/>
      <c r="H176" s="278" t="s">
        <v>1201</v>
      </c>
      <c r="I176" s="278" t="s">
        <v>1136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1134</v>
      </c>
      <c r="G177" s="278"/>
      <c r="H177" s="278" t="s">
        <v>1202</v>
      </c>
      <c r="I177" s="278" t="s">
        <v>1203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1134</v>
      </c>
      <c r="G178" s="278"/>
      <c r="H178" s="278" t="s">
        <v>1204</v>
      </c>
      <c r="I178" s="278" t="s">
        <v>1205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1134</v>
      </c>
      <c r="G179" s="278"/>
      <c r="H179" s="278" t="s">
        <v>1206</v>
      </c>
      <c r="I179" s="278" t="s">
        <v>1136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1134</v>
      </c>
      <c r="G180" s="278"/>
      <c r="H180" s="278" t="s">
        <v>1207</v>
      </c>
      <c r="I180" s="278" t="s">
        <v>1136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1134</v>
      </c>
      <c r="G181" s="278"/>
      <c r="H181" s="278" t="s">
        <v>1098</v>
      </c>
      <c r="I181" s="278" t="s">
        <v>1136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1134</v>
      </c>
      <c r="G182" s="278"/>
      <c r="H182" s="278" t="s">
        <v>1208</v>
      </c>
      <c r="I182" s="278" t="s">
        <v>1169</v>
      </c>
      <c r="J182" s="278"/>
      <c r="K182" s="326"/>
    </row>
    <row r="183" s="1" customFormat="1" ht="15" customHeight="1">
      <c r="B183" s="303"/>
      <c r="C183" s="278" t="s">
        <v>1209</v>
      </c>
      <c r="D183" s="278"/>
      <c r="E183" s="278"/>
      <c r="F183" s="301" t="s">
        <v>1134</v>
      </c>
      <c r="G183" s="278"/>
      <c r="H183" s="278" t="s">
        <v>1210</v>
      </c>
      <c r="I183" s="278" t="s">
        <v>1169</v>
      </c>
      <c r="J183" s="278"/>
      <c r="K183" s="326"/>
    </row>
    <row r="184" s="1" customFormat="1" ht="15" customHeight="1">
      <c r="B184" s="303"/>
      <c r="C184" s="278" t="s">
        <v>1198</v>
      </c>
      <c r="D184" s="278"/>
      <c r="E184" s="278"/>
      <c r="F184" s="301" t="s">
        <v>1134</v>
      </c>
      <c r="G184" s="278"/>
      <c r="H184" s="278" t="s">
        <v>1211</v>
      </c>
      <c r="I184" s="278" t="s">
        <v>1169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1140</v>
      </c>
      <c r="G185" s="278"/>
      <c r="H185" s="278" t="s">
        <v>1212</v>
      </c>
      <c r="I185" s="278" t="s">
        <v>1136</v>
      </c>
      <c r="J185" s="278">
        <v>50</v>
      </c>
      <c r="K185" s="326"/>
    </row>
    <row r="186" s="1" customFormat="1" ht="15" customHeight="1">
      <c r="B186" s="303"/>
      <c r="C186" s="278" t="s">
        <v>1213</v>
      </c>
      <c r="D186" s="278"/>
      <c r="E186" s="278"/>
      <c r="F186" s="301" t="s">
        <v>1140</v>
      </c>
      <c r="G186" s="278"/>
      <c r="H186" s="278" t="s">
        <v>1214</v>
      </c>
      <c r="I186" s="278" t="s">
        <v>1215</v>
      </c>
      <c r="J186" s="278"/>
      <c r="K186" s="326"/>
    </row>
    <row r="187" s="1" customFormat="1" ht="15" customHeight="1">
      <c r="B187" s="303"/>
      <c r="C187" s="278" t="s">
        <v>1216</v>
      </c>
      <c r="D187" s="278"/>
      <c r="E187" s="278"/>
      <c r="F187" s="301" t="s">
        <v>1140</v>
      </c>
      <c r="G187" s="278"/>
      <c r="H187" s="278" t="s">
        <v>1217</v>
      </c>
      <c r="I187" s="278" t="s">
        <v>1215</v>
      </c>
      <c r="J187" s="278"/>
      <c r="K187" s="326"/>
    </row>
    <row r="188" s="1" customFormat="1" ht="15" customHeight="1">
      <c r="B188" s="303"/>
      <c r="C188" s="278" t="s">
        <v>1218</v>
      </c>
      <c r="D188" s="278"/>
      <c r="E188" s="278"/>
      <c r="F188" s="301" t="s">
        <v>1140</v>
      </c>
      <c r="G188" s="278"/>
      <c r="H188" s="278" t="s">
        <v>1219</v>
      </c>
      <c r="I188" s="278" t="s">
        <v>1215</v>
      </c>
      <c r="J188" s="278"/>
      <c r="K188" s="326"/>
    </row>
    <row r="189" s="1" customFormat="1" ht="15" customHeight="1">
      <c r="B189" s="303"/>
      <c r="C189" s="339" t="s">
        <v>1220</v>
      </c>
      <c r="D189" s="278"/>
      <c r="E189" s="278"/>
      <c r="F189" s="301" t="s">
        <v>1140</v>
      </c>
      <c r="G189" s="278"/>
      <c r="H189" s="278" t="s">
        <v>1221</v>
      </c>
      <c r="I189" s="278" t="s">
        <v>1222</v>
      </c>
      <c r="J189" s="340" t="s">
        <v>1223</v>
      </c>
      <c r="K189" s="326"/>
    </row>
    <row r="190" s="17" customFormat="1" ht="15" customHeight="1">
      <c r="B190" s="341"/>
      <c r="C190" s="342" t="s">
        <v>1224</v>
      </c>
      <c r="D190" s="343"/>
      <c r="E190" s="343"/>
      <c r="F190" s="344" t="s">
        <v>1140</v>
      </c>
      <c r="G190" s="343"/>
      <c r="H190" s="343" t="s">
        <v>1225</v>
      </c>
      <c r="I190" s="343" t="s">
        <v>1222</v>
      </c>
      <c r="J190" s="345" t="s">
        <v>1223</v>
      </c>
      <c r="K190" s="346"/>
    </row>
    <row r="191" s="1" customFormat="1" ht="15" customHeight="1">
      <c r="B191" s="303"/>
      <c r="C191" s="339" t="s">
        <v>41</v>
      </c>
      <c r="D191" s="278"/>
      <c r="E191" s="278"/>
      <c r="F191" s="301" t="s">
        <v>1134</v>
      </c>
      <c r="G191" s="278"/>
      <c r="H191" s="275" t="s">
        <v>1226</v>
      </c>
      <c r="I191" s="278" t="s">
        <v>1227</v>
      </c>
      <c r="J191" s="278"/>
      <c r="K191" s="326"/>
    </row>
    <row r="192" s="1" customFormat="1" ht="15" customHeight="1">
      <c r="B192" s="303"/>
      <c r="C192" s="339" t="s">
        <v>1228</v>
      </c>
      <c r="D192" s="278"/>
      <c r="E192" s="278"/>
      <c r="F192" s="301" t="s">
        <v>1134</v>
      </c>
      <c r="G192" s="278"/>
      <c r="H192" s="278" t="s">
        <v>1229</v>
      </c>
      <c r="I192" s="278" t="s">
        <v>1169</v>
      </c>
      <c r="J192" s="278"/>
      <c r="K192" s="326"/>
    </row>
    <row r="193" s="1" customFormat="1" ht="15" customHeight="1">
      <c r="B193" s="303"/>
      <c r="C193" s="339" t="s">
        <v>1230</v>
      </c>
      <c r="D193" s="278"/>
      <c r="E193" s="278"/>
      <c r="F193" s="301" t="s">
        <v>1134</v>
      </c>
      <c r="G193" s="278"/>
      <c r="H193" s="278" t="s">
        <v>1231</v>
      </c>
      <c r="I193" s="278" t="s">
        <v>1169</v>
      </c>
      <c r="J193" s="278"/>
      <c r="K193" s="326"/>
    </row>
    <row r="194" s="1" customFormat="1" ht="15" customHeight="1">
      <c r="B194" s="303"/>
      <c r="C194" s="339" t="s">
        <v>1232</v>
      </c>
      <c r="D194" s="278"/>
      <c r="E194" s="278"/>
      <c r="F194" s="301" t="s">
        <v>1140</v>
      </c>
      <c r="G194" s="278"/>
      <c r="H194" s="278" t="s">
        <v>1233</v>
      </c>
      <c r="I194" s="278" t="s">
        <v>1169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1234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1235</v>
      </c>
      <c r="D201" s="348"/>
      <c r="E201" s="348"/>
      <c r="F201" s="348" t="s">
        <v>1236</v>
      </c>
      <c r="G201" s="349"/>
      <c r="H201" s="348" t="s">
        <v>1237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1227</v>
      </c>
      <c r="D203" s="278"/>
      <c r="E203" s="278"/>
      <c r="F203" s="301" t="s">
        <v>42</v>
      </c>
      <c r="G203" s="278"/>
      <c r="H203" s="278" t="s">
        <v>1238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43</v>
      </c>
      <c r="G204" s="278"/>
      <c r="H204" s="278" t="s">
        <v>1239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1240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1241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45</v>
      </c>
      <c r="G207" s="278"/>
      <c r="H207" s="278" t="s">
        <v>1242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1181</v>
      </c>
      <c r="D209" s="278"/>
      <c r="E209" s="278"/>
      <c r="F209" s="301" t="s">
        <v>75</v>
      </c>
      <c r="G209" s="278"/>
      <c r="H209" s="278" t="s">
        <v>1243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1076</v>
      </c>
      <c r="G210" s="278"/>
      <c r="H210" s="278" t="s">
        <v>1077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1074</v>
      </c>
      <c r="G211" s="278"/>
      <c r="H211" s="278" t="s">
        <v>1244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1078</v>
      </c>
      <c r="G212" s="339"/>
      <c r="H212" s="330" t="s">
        <v>1079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1080</v>
      </c>
      <c r="G213" s="339"/>
      <c r="H213" s="330" t="s">
        <v>1245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1205</v>
      </c>
      <c r="D215" s="278"/>
      <c r="E215" s="278"/>
      <c r="F215" s="301">
        <v>1</v>
      </c>
      <c r="G215" s="339"/>
      <c r="H215" s="330" t="s">
        <v>1246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1247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1248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1249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Baturný</dc:creator>
  <cp:lastModifiedBy>Martin Baturný</cp:lastModifiedBy>
  <dcterms:created xsi:type="dcterms:W3CDTF">2024-04-16T19:58:09Z</dcterms:created>
  <dcterms:modified xsi:type="dcterms:W3CDTF">2024-04-16T19:58:12Z</dcterms:modified>
</cp:coreProperties>
</file>