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VRN" sheetId="2" r:id="rId2"/>
    <sheet name="01 - Zateplení jídelna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'00 - VRN'!$C$82:$K$100</definedName>
    <definedName name="_xlnm.Print_Area" localSheetId="1">'00 - VRN'!$C$4:$J$39,'00 - VRN'!$C$45:$J$64,'00 - VRN'!$C$70:$K$100</definedName>
    <definedName name="_xlnm._FilterDatabase" localSheetId="2" hidden="1">'01 - Zateplení jídelna'!$C$100:$K$390</definedName>
    <definedName name="_xlnm.Print_Area" localSheetId="2">'01 - Zateplení jídelna'!$C$4:$J$39,'01 - Zateplení jídelna'!$C$45:$J$82,'01 - Zateplení jídelna'!$C$88:$K$390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'00 - VRN'!$82:$82</definedName>
    <definedName name="_xlnm.Print_Titles" localSheetId="2">'01 - Zateplení jídelna'!$100:$100</definedName>
  </definedNames>
  <calcPr fullCalcOnLoad="1"/>
</workbook>
</file>

<file path=xl/sharedStrings.xml><?xml version="1.0" encoding="utf-8"?>
<sst xmlns="http://schemas.openxmlformats.org/spreadsheetml/2006/main" count="3929" uniqueCount="1005">
  <si>
    <t>Export Komplet</t>
  </si>
  <si>
    <t>VZ</t>
  </si>
  <si>
    <t>2.0</t>
  </si>
  <si>
    <t>ZAMOK</t>
  </si>
  <si>
    <t>False</t>
  </si>
  <si>
    <t>{4bc8ebd0-2ec8-4b0c-86f6-5cb56185d07a}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</si>
  <si>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</si>
  <si>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</si>
  <si>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</si>
  <si>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</si>
  <si>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</si>
  <si>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</si>
  <si>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</si>
  <si>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</si>
  <si>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240306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</si>
  <si>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</si>
  <si>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</si>
  <si>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Borovského - jídelna zateplení fasády</t>
  </si>
  <si>
    <t>KSO:</t>
  </si>
  <si>
    <t/>
  </si>
  <si>
    <t>CC-CZ:</t>
  </si>
  <si>
    <t>Místo:</t>
  </si>
  <si>
    <t xml:space="preserve"> </t>
  </si>
  <si>
    <t>Datum:</t>
  </si>
  <si>
    <t>12. 1. 2021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</si>
  <si>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</si>
  <si>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</si>
  <si>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</si>
  <si>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</si>
  <si>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</si>
  <si>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</si>
  <si>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</si>
  <si>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</si>
  <si>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</si>
  <si>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</si>
  <si>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</si>
  <si>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</si>
  <si>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</si>
  <si>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</si>
  <si>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</si>
  <si>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</si>
  <si>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</si>
  <si>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</si>
  <si>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</si>
  <si>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</si>
  <si>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</si>
  <si>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</si>
  <si>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</si>
  <si>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</si>
  <si>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</si>
  <si>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</si>
  <si>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</si>
  <si>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</si>
  <si>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</si>
  <si>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</si>
  <si>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</si>
  <si>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</si>
  <si>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</si>
  <si>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</si>
  <si>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</si>
  <si>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</si>
  <si>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</si>
  <si>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</si>
  <si>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</si>
  <si>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</si>
  <si>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</si>
  <si>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</si>
  <si>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</si>
  <si>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</si>
  <si>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</si>
  <si>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</si>
  <si>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</si>
  <si>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</si>
  <si>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</si>
  <si>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</si>
  <si>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</si>
  <si>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</si>
  <si>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</si>
  <si>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{9efc85e5-b414-4eae-8aa4-4264bd47e3a3}</t>
  </si>
  <si>
    <t>2</t>
  </si>
  <si>
    <t>01</t>
  </si>
  <si>
    <t>Zateplení jídelna</t>
  </si>
  <si>
    <t>{39d7f9a9-df3c-4ead-9ec8-47bc2405397b}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</si>
  <si>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</si>
  <si>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</si>
  <si>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</si>
  <si>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</si>
  <si>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</si>
  <si>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</si>
  <si>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</si>
  <si>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</si>
  <si>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</si>
  <si>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</si>
  <si>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</si>
  <si>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</si>
  <si>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</si>
  <si>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</si>
  <si>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</si>
  <si>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</si>
  <si>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</si>
  <si>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</si>
  <si>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</si>
  <si>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</si>
  <si>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</si>
  <si>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</si>
  <si>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</si>
  <si>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</si>
  <si>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</si>
  <si>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</si>
  <si>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</si>
  <si>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</si>
  <si>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</si>
  <si>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</si>
  <si>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</si>
  <si>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Hlavní tituly průvodních činností a nákladů průzkumné, geodetické a projektové práce geodetické práce</t>
  </si>
  <si>
    <t>kpl</t>
  </si>
  <si>
    <t>CS ÚRS 2016 02</t>
  </si>
  <si>
    <t>1024</t>
  </si>
  <si>
    <t>-2092734909</t>
  </si>
  <si>
    <t>VV</t>
  </si>
  <si>
    <t>"vytyčení stávajících inž. sítí"</t>
  </si>
  <si>
    <t>013002000</t>
  </si>
  <si>
    <t>Hlavní tituly průvodních činností a nákladů průzkumné, geodetické a projektové práce projektové práce</t>
  </si>
  <si>
    <t>-487917535</t>
  </si>
  <si>
    <t>"dokumentace skutečného provedení stavby, dílenská PD"</t>
  </si>
  <si>
    <t>VRN3</t>
  </si>
  <si>
    <t>Zařízení staveniště</t>
  </si>
  <si>
    <t>4</t>
  </si>
  <si>
    <t>032002000</t>
  </si>
  <si>
    <t>Hlavní tituly průvodních činností a nákladů zařízení staveniště vybavení staveniště</t>
  </si>
  <si>
    <t>-778639201</t>
  </si>
  <si>
    <t>033002000</t>
  </si>
  <si>
    <t>Hlavní tituly průvodních činností a nákladů zařízení staveniště připojení na inženýrské sítě</t>
  </si>
  <si>
    <t>1205387985</t>
  </si>
  <si>
    <t>6</t>
  </si>
  <si>
    <t>034002000</t>
  </si>
  <si>
    <t>Hlavní tituly průvodních činností a nákladů zařízení staveniště zabezpečení staveniště</t>
  </si>
  <si>
    <t>978892168</t>
  </si>
  <si>
    <t>7</t>
  </si>
  <si>
    <t>039002000</t>
  </si>
  <si>
    <t>Hlavní tituly průvodních činností a nákladů zařízení staveniště zrušení zařízení staveniště</t>
  </si>
  <si>
    <t>837637010</t>
  </si>
  <si>
    <t>VRN4</t>
  </si>
  <si>
    <t>Inženýrská činnost</t>
  </si>
  <si>
    <t>8</t>
  </si>
  <si>
    <t>043002000</t>
  </si>
  <si>
    <t>Hlavní tituly průvodních činností a nákladů inženýrská činnost zkoušky a ostatní měření</t>
  </si>
  <si>
    <t>581835812</t>
  </si>
  <si>
    <t>"zkoušky kotvení fasáda, revize elektro"</t>
  </si>
  <si>
    <t>01 - Zateplení jídelna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</si>
  <si>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</si>
  <si>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HSV - Práce a dodávky HSV</t>
  </si>
  <si>
    <t xml:space="preserve">    1 - Zemní práce</t>
  </si>
  <si>
    <t xml:space="preserve">    5 - Komunikace pozemní</t>
  </si>
  <si>
    <t xml:space="preserve">      56 - Podkladní vrstvy komunikací, letišť a ploch</t>
  </si>
  <si>
    <t xml:space="preserve">    6 - Úpravy povrchů, podlahy a osazování výplní</t>
  </si>
  <si>
    <t xml:space="preserve">      62 - Úprava povrchů vnějších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</si>
  <si>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</si>
  <si>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</si>
  <si>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</si>
  <si>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98 - Demolice a sanace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</si>
  <si>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</si>
  <si>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</si>
  <si>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</si>
  <si>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</si>
  <si>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764 - Konstrukce klempířské</t>
  </si>
  <si>
    <t xml:space="preserve">    767 - Konstrukce zámečnické</t>
  </si>
  <si>
    <t xml:space="preserve">    777 - Podlahy lité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</si>
  <si>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</si>
  <si>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</si>
  <si>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</si>
  <si>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</si>
  <si>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46-M - Zemní práce při extr.mont.pracích</t>
  </si>
  <si>
    <t>HSV</t>
  </si>
  <si>
    <t>Práce a dodávky HSV</t>
  </si>
  <si>
    <t>Zemní práce</t>
  </si>
  <si>
    <t>132212111</t>
  </si>
  <si>
    <t>Hloubení rýh šířky do 800 mm ručně zapažených i nezapažených, s urovnáním dna do předepsaného profilu a spádu v hornině třídy těžitelnosti I skupiny 3 soudržných</t>
  </si>
  <si>
    <t>m3</t>
  </si>
  <si>
    <t>CS ÚRS 2020 01</t>
  </si>
  <si>
    <t>-583416340</t>
  </si>
  <si>
    <t>100*0,8*0,6</t>
  </si>
  <si>
    <t>174111101</t>
  </si>
  <si>
    <t>Zásyp sypaninou z jakékoliv horniny ručně s uložením výkopku ve vrstvách se zhutněním jam, šachet, rýh nebo kolem objektů v těchto vykopávkách</t>
  </si>
  <si>
    <t>CS ÚRS 2024 01</t>
  </si>
  <si>
    <t>-382889800</t>
  </si>
  <si>
    <t>Online PSC</t>
  </si>
  <si>
    <t>https://podminky.urs.cz/item/CS_URS_2024_01/174111101</t>
  </si>
  <si>
    <t>48</t>
  </si>
  <si>
    <t>3</t>
  </si>
  <si>
    <t>181311103</t>
  </si>
  <si>
    <t>Rozprostření a urovnání ornice v rovině nebo ve svahu sklonu do 1:5 ručně při souvislé ploše, tl. vrstvy do 200 mm</t>
  </si>
  <si>
    <t>m2</t>
  </si>
  <si>
    <t>-1081748864</t>
  </si>
  <si>
    <t>https://podminky.urs.cz/item/CS_URS_2024_01/181311103</t>
  </si>
  <si>
    <t>100*1,0</t>
  </si>
  <si>
    <t>M</t>
  </si>
  <si>
    <t>10364101</t>
  </si>
  <si>
    <t>zemina pro terénní úpravy - ornice</t>
  </si>
  <si>
    <t>t</t>
  </si>
  <si>
    <t>748849022</t>
  </si>
  <si>
    <t>100*0,2*0,8</t>
  </si>
  <si>
    <t>Komunikace pozemní</t>
  </si>
  <si>
    <t>56</t>
  </si>
  <si>
    <t>Podkladní vrstvy komunikací, letišť a ploch</t>
  </si>
  <si>
    <t>34</t>
  </si>
  <si>
    <t>348262421R</t>
  </si>
  <si>
    <t>D+M Zákrytová deska zídky vstupu</t>
  </si>
  <si>
    <t>bm</t>
  </si>
  <si>
    <t>16</t>
  </si>
  <si>
    <t>-1766340809</t>
  </si>
  <si>
    <t>29</t>
  </si>
  <si>
    <t>564851111</t>
  </si>
  <si>
    <t>Podklad ze štěrkodrti ŠD s rozprostřením a zhutněním plochy přes 100 m2, po zhutnění tl. 150 mm</t>
  </si>
  <si>
    <t>236227547</t>
  </si>
  <si>
    <t>https://podminky.urs.cz/item/CS_URS_2024_01/564851111</t>
  </si>
  <si>
    <t>30</t>
  </si>
  <si>
    <t>577144111</t>
  </si>
  <si>
    <t>Asfaltový beton vrstva obrusná ACO 11 (ABS) s rozprostřením a se zhutněním z nemodifikovaného asfaltu v pruhu šířky do 3 m tř. I (ACO 11+), po zhutnění tl. 50 mm</t>
  </si>
  <si>
    <t>327692305</t>
  </si>
  <si>
    <t>https://podminky.urs.cz/item/CS_URS_2024_01/577144111</t>
  </si>
  <si>
    <t>32</t>
  </si>
  <si>
    <t>596811311</t>
  </si>
  <si>
    <t>Kladení velkoformátové dlažby pozemních komunikací a komunikací pro pěší s ložem z kameniva tl. 40 mm, s vyplněním spár, s hutněním, vibrováním a se smetením přebytečného materiálu tl. do 100 mm, velikosti dlaždic do 0,5 m2, pro plochy do 300 m2</t>
  </si>
  <si>
    <t>189035095</t>
  </si>
  <si>
    <t>https://podminky.urs.cz/item/CS_URS_2024_01/596811311</t>
  </si>
  <si>
    <t>33</t>
  </si>
  <si>
    <t>59245601</t>
  </si>
  <si>
    <t>dlažba desková betonová tl 50mm přírodní</t>
  </si>
  <si>
    <t>1320571875</t>
  </si>
  <si>
    <t>53*1,1</t>
  </si>
  <si>
    <t>31</t>
  </si>
  <si>
    <t>919122111</t>
  </si>
  <si>
    <t>Utěsnění dilatačních spár zálivkou za tepla v cementobetonovém nebo živičném krytu včetně adhezního nátěru s těsnicím profilem pod zálivkou, pro komůrky šířky 10 mm, hloubky 20 mm</t>
  </si>
  <si>
    <t>m</t>
  </si>
  <si>
    <t>-1970110013</t>
  </si>
  <si>
    <t>https://podminky.urs.cz/item/CS_URS_2024_01/919122111</t>
  </si>
  <si>
    <t>Úpravy povrchů, podlahy a osazování výplní</t>
  </si>
  <si>
    <t>68</t>
  </si>
  <si>
    <t>001R1</t>
  </si>
  <si>
    <t>Doplnění větracích otvorů trubka dl. 200 mm, vč. mřížky se síťkou a vyčištění otvoru</t>
  </si>
  <si>
    <t>ks</t>
  </si>
  <si>
    <t>-162921841</t>
  </si>
  <si>
    <t>122</t>
  </si>
  <si>
    <t>612325302</t>
  </si>
  <si>
    <t>Vápenocementová omítka ostění nebo nadpraží štuková</t>
  </si>
  <si>
    <t>-509403874</t>
  </si>
  <si>
    <t>https://podminky.urs.cz/item/CS_URS_2024_01/612325302</t>
  </si>
  <si>
    <t>"okna sklep</t>
  </si>
  <si>
    <t>0,5*(1,2+0,6)*2*2</t>
  </si>
  <si>
    <t>61</t>
  </si>
  <si>
    <t>621211011</t>
  </si>
  <si>
    <t>Montáž kontaktního zateplení lepením a mechanickým kotvením z polystyrenových desek (dodávka ve specifikaci) na vnější podhledy, na podklad betonový nebo z lehčeného betonu, z tvárnic keramických nebo vápenopískových, tloušťky desek přes 40 do 80 mm</t>
  </si>
  <si>
    <t>848750356</t>
  </si>
  <si>
    <t>https://podminky.urs.cz/item/CS_URS_2024_01/621211011</t>
  </si>
  <si>
    <t>62</t>
  </si>
  <si>
    <t>28375933</t>
  </si>
  <si>
    <t>deska EPS 70 fasádní λ=0,039 tl 50mm</t>
  </si>
  <si>
    <t>-444200761</t>
  </si>
  <si>
    <t>46*1,02 'Přepočtené koeficientem množství</t>
  </si>
  <si>
    <t>50</t>
  </si>
  <si>
    <t>621211031</t>
  </si>
  <si>
    <t>Montáž kontaktního zateplení lepením a mechanickým kotvením z polystyrenových desek (dodávka ve specifikaci) na vnější podhledy, na podklad betonový nebo z lehčeného betonu, z tvárnic keramických nebo vápenopískových, tloušťky desek přes 120 do 160 mm</t>
  </si>
  <si>
    <t>-110297892</t>
  </si>
  <si>
    <t>https://podminky.urs.cz/item/CS_URS_2024_01/621211031</t>
  </si>
  <si>
    <t>371</t>
  </si>
  <si>
    <t>51</t>
  </si>
  <si>
    <t>28375935</t>
  </si>
  <si>
    <t>deska EPS 70 fasádní λ=0,039 tl 150mm</t>
  </si>
  <si>
    <t>-1129969647</t>
  </si>
  <si>
    <t>371*1,02 'Přepočtené koeficientem množství</t>
  </si>
  <si>
    <t>65</t>
  </si>
  <si>
    <t>621521021</t>
  </si>
  <si>
    <t>Omítka tenkovrstvá silikátová vnějších ploch probarvená, včetně penetrace podkladu zrnitá, tloušťky 2,0 mm podhledů</t>
  </si>
  <si>
    <t>1705709165</t>
  </si>
  <si>
    <t>63</t>
  </si>
  <si>
    <t>622211001</t>
  </si>
  <si>
    <t>Montáž kontaktního zateplení lepením a mechanickým kotvením z polystyrenových desek (dodávka ve specifikaci) na vnější stěny, na podklad betonový nebo z lehčeného betonu, z tvárnic keramických nebo vápenopískových, tloušťky desek do 40 mm</t>
  </si>
  <si>
    <t>-1440656015</t>
  </si>
  <si>
    <t>https://podminky.urs.cz/item/CS_URS_2024_01/622211001</t>
  </si>
  <si>
    <t>"parapety</t>
  </si>
  <si>
    <t>14,13</t>
  </si>
  <si>
    <t>64</t>
  </si>
  <si>
    <t>28376438</t>
  </si>
  <si>
    <t>deska XPS hrana rovná a strukturovaný povrch 250kPa λ=0,032 tl 30mm</t>
  </si>
  <si>
    <t>-1049974553</t>
  </si>
  <si>
    <t>14,13*1,02 'Přepočtené koeficientem množství</t>
  </si>
  <si>
    <t>57</t>
  </si>
  <si>
    <t>622212051</t>
  </si>
  <si>
    <t>Montáž kontaktního zateplení vnějšího ostění, nadpraží nebo parapetu lepením z polystyrenových desek (dodávka ve specifikaci) hloubky špalet přes 200 do 400 mm, tloušťky desek do 40 mm</t>
  </si>
  <si>
    <t>339918455</t>
  </si>
  <si>
    <t>https://podminky.urs.cz/item/CS_URS_2024_01/622212051</t>
  </si>
  <si>
    <t>58</t>
  </si>
  <si>
    <t>28375931</t>
  </si>
  <si>
    <t>deska EPS 70 fasádní λ=0,039 tl 30mm</t>
  </si>
  <si>
    <t>-1965538255</t>
  </si>
  <si>
    <t>52,62*1,1 'Přepočtené koeficientem množství</t>
  </si>
  <si>
    <t>52</t>
  </si>
  <si>
    <t>622221031</t>
  </si>
  <si>
    <t>Montáž kontaktního zateplení lepením a mechanickým kotvením z desek minerální vlny s podélnou orientací vláken nebo kombinovaných (dodávka ve specifikaci) na vnější stěny, na podklad betonový nebo z lehčeného betonu, z tvárnic keramických nebo vápenopískových, tloušťky desek přes 120 do 160 mm</t>
  </si>
  <si>
    <t>-1715125519</t>
  </si>
  <si>
    <t>https://podminky.urs.cz/item/CS_URS_2024_01/622221031</t>
  </si>
  <si>
    <t>53</t>
  </si>
  <si>
    <t>63141461</t>
  </si>
  <si>
    <t>deska tepelně izolační minerální kontaktních fasád podélné vlákno λ=0,035-0,036 tl 150mm</t>
  </si>
  <si>
    <t>-2143938052</t>
  </si>
  <si>
    <t>20,21*1,02 'Přepočtené koeficientem množství</t>
  </si>
  <si>
    <t>54</t>
  </si>
  <si>
    <t>621221041</t>
  </si>
  <si>
    <t>Montáž kontaktního zateplení lepením a mechanickým kotvením z desek minerální vlny s podélnou orientací vláken nebo kombinovaných (dodávka ve specifikaci) na vnější podhledy, na podklad betonový nebo z lehčeného betonu, z tvárnic keramických nebo vápenopískových, tloušťky desek přes 160 do 200 mm</t>
  </si>
  <si>
    <t>23431827</t>
  </si>
  <si>
    <t>https://podminky.urs.cz/item/CS_URS_2024_01/621221041</t>
  </si>
  <si>
    <t>55</t>
  </si>
  <si>
    <t>63151521</t>
  </si>
  <si>
    <t>-1124497212</t>
  </si>
  <si>
    <t>9,3*1,02 'Přepočtené koeficientem množství</t>
  </si>
  <si>
    <t>63151527</t>
  </si>
  <si>
    <t>deska tepelně izolační minerální kontaktních fasád podélné vlákno λ=0,035-0,036 tl 100mm</t>
  </si>
  <si>
    <t>-321952459</t>
  </si>
  <si>
    <t>59</t>
  </si>
  <si>
    <t>622222051</t>
  </si>
  <si>
    <t>Montáž kontaktního zateplení vnějšího ostění, nadpraží nebo parapetu lepením z desek z minerální vlny s podélnou nebo kolmou orientací vláken nebo z kombinovaných desek (dodávka ve specifikaci) hloubky špalet přes 200 do 400 mm, tloušťky desek do 40 mm</t>
  </si>
  <si>
    <t>1501943811</t>
  </si>
  <si>
    <t>https://podminky.urs.cz/item/CS_URS_2024_01/622222051</t>
  </si>
  <si>
    <t>60</t>
  </si>
  <si>
    <t>63151518</t>
  </si>
  <si>
    <t>deska tepelně izolační minerální kontaktních fasád podélné vlákno λ=0,035-0,036 tl 40mm</t>
  </si>
  <si>
    <t>-777818762</t>
  </si>
  <si>
    <t>6,6*1,1 'Přepočtené koeficientem množství</t>
  </si>
  <si>
    <t>44</t>
  </si>
  <si>
    <t>622252002</t>
  </si>
  <si>
    <t>Montáž profilů kontaktního zateplení ostatních stěnových, dilatačních apod. lepených do tmelu</t>
  </si>
  <si>
    <t>-298124604</t>
  </si>
  <si>
    <t>https://podminky.urs.cz/item/CS_URS_2024_01/622252002</t>
  </si>
  <si>
    <t>9,6</t>
  </si>
  <si>
    <t>326,6</t>
  </si>
  <si>
    <t>348</t>
  </si>
  <si>
    <t>45</t>
  </si>
  <si>
    <t>59051500</t>
  </si>
  <si>
    <t>profil dilatační stěnový PVC s výztužnou tkaninou pro ETICS</t>
  </si>
  <si>
    <t>91132719</t>
  </si>
  <si>
    <t>9,6*1,05 'Přepočtené koeficientem množství</t>
  </si>
  <si>
    <t>46</t>
  </si>
  <si>
    <t>28342205</t>
  </si>
  <si>
    <t>profil začišťovací PVC 6mm s výztužnou tkaninou pro ostění ETICS</t>
  </si>
  <si>
    <t>-1759444745</t>
  </si>
  <si>
    <t>326,6*1,05 'Přepočtené koeficientem množství</t>
  </si>
  <si>
    <t>47</t>
  </si>
  <si>
    <t>63127466</t>
  </si>
  <si>
    <t>profil rohový Al 23x23mm s výztužnou tkaninou š 100mm pro ETICS</t>
  </si>
  <si>
    <t>263004015</t>
  </si>
  <si>
    <t>300*1,05 'Přepočtené koeficientem množství</t>
  </si>
  <si>
    <t>59051512</t>
  </si>
  <si>
    <t>profil začišťovací s okapnicí PVC s výztužnou tkaninou pro parapet ETICS</t>
  </si>
  <si>
    <t>66581618</t>
  </si>
  <si>
    <t>48*1,05 'Přepočtené koeficientem množství</t>
  </si>
  <si>
    <t>49</t>
  </si>
  <si>
    <t>59051510</t>
  </si>
  <si>
    <t>profil začišťovací s okapnicí PVC s výztužnou tkaninou pro nadpraží ETICS</t>
  </si>
  <si>
    <t>-1799351312</t>
  </si>
  <si>
    <t>67</t>
  </si>
  <si>
    <t>622511111</t>
  </si>
  <si>
    <t>Omítka tenkovrstvá akrylátová vnějších ploch probarvená, včetně penetrace podkladu mozaiková střednězrnná stěn</t>
  </si>
  <si>
    <t>-1548810948</t>
  </si>
  <si>
    <t>66</t>
  </si>
  <si>
    <t>622521021</t>
  </si>
  <si>
    <t>Omítka tenkovrstvá silikátová vnějších ploch probarvená, včetně penetrace podkladu zrnitá, tloušťky 2,0 mm stěn</t>
  </si>
  <si>
    <t>-801675358</t>
  </si>
  <si>
    <t>371+52,62*0,4+20*0,4+9,3+46</t>
  </si>
  <si>
    <t>Úprava povrchů vnějších</t>
  </si>
  <si>
    <t>-1468644230</t>
  </si>
  <si>
    <t>"sokl</t>
  </si>
  <si>
    <t>100*1,8</t>
  </si>
  <si>
    <t>28376440</t>
  </si>
  <si>
    <t>deska XPS hrana rovná a strukturovaný povrch 300kPA λ=0,035 tl 50mm</t>
  </si>
  <si>
    <t>-339111457</t>
  </si>
  <si>
    <t>180*1,1 'Přepočtené koeficientem množství</t>
  </si>
  <si>
    <t>38</t>
  </si>
  <si>
    <t>621335101</t>
  </si>
  <si>
    <t>Oprava cementové omítky vnějších ploch hladké podhledů, v rozsahu opravované plochy do 10%</t>
  </si>
  <si>
    <t>609244025</t>
  </si>
  <si>
    <t>https://podminky.urs.cz/item/CS_URS_2024_01/621335101</t>
  </si>
  <si>
    <t>39</t>
  </si>
  <si>
    <t>622135011</t>
  </si>
  <si>
    <t>Vyrovnání nerovností podkladu vnějších omítaných ploch tmelem, tloušťky do 2 mm stěn</t>
  </si>
  <si>
    <t>314630261</t>
  </si>
  <si>
    <t>https://podminky.urs.cz/item/CS_URS_2024_01/622135011</t>
  </si>
  <si>
    <t>40</t>
  </si>
  <si>
    <t>622211201</t>
  </si>
  <si>
    <t>Montáž druhé vrstvy kontaktního zateplení lepením a mechanickým kotvením z desek polystyrenových (dodávka ve specifikaci) na vnější stěny, na podklad betonový nebo z lehčeného betonu, z tvárnic keramických nebo vápenopískových, celkové tloušťky izolace přes 160 do 200 mm</t>
  </si>
  <si>
    <t>-1644014799</t>
  </si>
  <si>
    <t>https://podminky.urs.cz/item/CS_URS_2024_01/622211201</t>
  </si>
  <si>
    <t>"vyrovnávací vrstva do 50 mm</t>
  </si>
  <si>
    <t>42</t>
  </si>
  <si>
    <t>41</t>
  </si>
  <si>
    <t>283394910</t>
  </si>
  <si>
    <t>42*1,1</t>
  </si>
  <si>
    <t>622252001</t>
  </si>
  <si>
    <t>Montáž profilů kontaktního zateplení zakládacích soklových připevněných hmoždinkami</t>
  </si>
  <si>
    <t>-635100315</t>
  </si>
  <si>
    <t>https://podminky.urs.cz/item/CS_URS_2024_01/622252001</t>
  </si>
  <si>
    <t>43</t>
  </si>
  <si>
    <t>59051668</t>
  </si>
  <si>
    <t>profil zakládací Al tl 0,7mm pro ETICS pro izolant tl 150mm</t>
  </si>
  <si>
    <t>-1093528435</t>
  </si>
  <si>
    <t>106*1,1 'Přepočtené koeficientem množství</t>
  </si>
  <si>
    <t>36</t>
  </si>
  <si>
    <t>629991011</t>
  </si>
  <si>
    <t>Zakrytí vnějších ploch před znečištěním včetně pozdějšího odkrytí výplní otvorů a svislých ploch fólií přilepenou lepící páskou</t>
  </si>
  <si>
    <t>-469862712</t>
  </si>
  <si>
    <t>https://podminky.urs.cz/item/CS_URS_2024_01/629991011</t>
  </si>
  <si>
    <t>711161112</t>
  </si>
  <si>
    <t>Izolace proti zemní vlhkosti a beztlakové vodě nopovými fóliemi na ploše vodorovné V vrstva ochranná, odvětrávací a drenážní výška nopku 8,0 mm, tl. fólie do 0,6 mm</t>
  </si>
  <si>
    <t>-17325736</t>
  </si>
  <si>
    <t>https://podminky.urs.cz/item/CS_URS_2024_01/711161112</t>
  </si>
  <si>
    <t>100*0,6</t>
  </si>
  <si>
    <t>35</t>
  </si>
  <si>
    <t>629995101</t>
  </si>
  <si>
    <t>Očištění vnějších ploch tlakovou vodou omytím</t>
  </si>
  <si>
    <t>1214011301</t>
  </si>
  <si>
    <t>https://podminky.urs.cz/item/CS_URS_2024_01/629995101</t>
  </si>
  <si>
    <t>100*4,5-18*2,4-2,4*2,4*4-8,4*2,4-2,4*2,4*2</t>
  </si>
  <si>
    <t>4,5*4*2,4</t>
  </si>
  <si>
    <t>180</t>
  </si>
  <si>
    <t>114</t>
  </si>
  <si>
    <t>37</t>
  </si>
  <si>
    <t>978036121</t>
  </si>
  <si>
    <t>Otlučení cementových omítek vnějších ploch s vyškrabáním spar zdiva a s očištěním povrchu, v rozsahu do 10 %</t>
  </si>
  <si>
    <t>-1350705415</t>
  </si>
  <si>
    <t>https://podminky.urs.cz/item/CS_URS_2024_01/978036121</t>
  </si>
  <si>
    <t>9</t>
  </si>
  <si>
    <t>Ostatní konstrukce a práce, bourání</t>
  </si>
  <si>
    <t>19</t>
  </si>
  <si>
    <t>949101111</t>
  </si>
  <si>
    <t>Lešení pomocné pracovní pro objekty pozemních staveb pro zatížení do 150 kg/m2, o výšce lešeňové podlahy do 1,9 m</t>
  </si>
  <si>
    <t>1151598310</t>
  </si>
  <si>
    <t>https://podminky.urs.cz/item/CS_URS_2024_01/949101111</t>
  </si>
  <si>
    <t>4,5*4</t>
  </si>
  <si>
    <t>965045111</t>
  </si>
  <si>
    <t>Bourání potěrů tl. do 50 mm cementových nebo pískocementových, plochy do 1 m2</t>
  </si>
  <si>
    <t>-1864035361</t>
  </si>
  <si>
    <t>https://podminky.urs.cz/item/CS_URS_2024_01/965045111</t>
  </si>
  <si>
    <t>"dobetonávky parapetů oken</t>
  </si>
  <si>
    <t>47,1*0,5</t>
  </si>
  <si>
    <t>25</t>
  </si>
  <si>
    <t>985312112</t>
  </si>
  <si>
    <t>Stěrka k vyrovnání ploch reprofilovaného betonu stěn, tloušťky přes 2 do 3 mm</t>
  </si>
  <si>
    <t>-2082612145</t>
  </si>
  <si>
    <t>https://podminky.urs.cz/item/CS_URS_2024_01/985312112</t>
  </si>
  <si>
    <t>94</t>
  </si>
  <si>
    <t>Lešení a stavební výtahy</t>
  </si>
  <si>
    <t>944511111</t>
  </si>
  <si>
    <t>Síť ochranná zavěšená na konstrukci lešení z textilie z umělých vláken montáž</t>
  </si>
  <si>
    <t>477219370</t>
  </si>
  <si>
    <t>https://podminky.urs.cz/item/CS_URS_2024_01/944511111</t>
  </si>
  <si>
    <t>22</t>
  </si>
  <si>
    <t>944511111R1</t>
  </si>
  <si>
    <t>Příplatek za lešení na střešní krytině - ochrana stáv. střechy</t>
  </si>
  <si>
    <t>1520720409</t>
  </si>
  <si>
    <t>23</t>
  </si>
  <si>
    <t>944511111R2</t>
  </si>
  <si>
    <t>Příplatek za lešení - výměna střechy nad vchodem</t>
  </si>
  <si>
    <t>-1721770727</t>
  </si>
  <si>
    <t>13</t>
  </si>
  <si>
    <t>944511211</t>
  </si>
  <si>
    <t>Síť ochranná zavěšená na konstrukci lešení z textilie z umělých vláken příplatek k ceně za každý den použití</t>
  </si>
  <si>
    <t>116916473</t>
  </si>
  <si>
    <t>https://podminky.urs.cz/item/CS_URS_2024_01/944511211</t>
  </si>
  <si>
    <t>600*30</t>
  </si>
  <si>
    <t>15</t>
  </si>
  <si>
    <t>944511811</t>
  </si>
  <si>
    <t>Síť ochranná zavěšená na konstrukci lešení z textilie z umělých vláken demontáž</t>
  </si>
  <si>
    <t>-1735059035</t>
  </si>
  <si>
    <t>https://podminky.urs.cz/item/CS_URS_2024_01/944511811</t>
  </si>
  <si>
    <t>600</t>
  </si>
  <si>
    <t>10</t>
  </si>
  <si>
    <t>941311111</t>
  </si>
  <si>
    <t>Lešení řadové modulové lehké pracovní s podlahami s provozním zatížením tř. 3 do 200 kg/m2 šířky tř. SW06 od 0,6 do 0,9 m výšky do 10 m montáž</t>
  </si>
  <si>
    <t>-1857922575</t>
  </si>
  <si>
    <t>https://podminky.urs.cz/item/CS_URS_2024_01/941311111</t>
  </si>
  <si>
    <t>100*6</t>
  </si>
  <si>
    <t>11</t>
  </si>
  <si>
    <t>941311211</t>
  </si>
  <si>
    <t>Lešení řadové modulové lehké pracovní s podlahami s provozním zatížením tř. 3 do 200 kg/m2 šířky tř. SW06 od 0,6 do 0,9 m výšky do 10 m příplatek k ceně za každý den použití</t>
  </si>
  <si>
    <t>-2066732701</t>
  </si>
  <si>
    <t>https://podminky.urs.cz/item/CS_URS_2024_01/941311211</t>
  </si>
  <si>
    <t>14</t>
  </si>
  <si>
    <t>941211811</t>
  </si>
  <si>
    <t>Lešení řadové rámové lehké pracovní s podlahami s provozním zatížením tř. 3 do 200 kg/m2 šířky tř. SW06 od 0,6 do 0,9 m výšky do 10 m demontáž</t>
  </si>
  <si>
    <t>-1149793014</t>
  </si>
  <si>
    <t>https://podminky.urs.cz/item/CS_URS_2024_01/941211811</t>
  </si>
  <si>
    <t>944711112</t>
  </si>
  <si>
    <t>Stříška záchytná zřizovaná současně s lehkým nebo těžkým lešením šířky přes 1,5 do 2,0 m montáž</t>
  </si>
  <si>
    <t>1114563972</t>
  </si>
  <si>
    <t>https://podminky.urs.cz/item/CS_URS_2024_01/944711112</t>
  </si>
  <si>
    <t>4*6</t>
  </si>
  <si>
    <t>17</t>
  </si>
  <si>
    <t>944711212</t>
  </si>
  <si>
    <t>Stříška záchytná zřizovaná současně s lehkým nebo těžkým lešením šířky přes 1,5 do 2,0 m příplatek k ceně za každý den použití</t>
  </si>
  <si>
    <t>2039613334</t>
  </si>
  <si>
    <t>https://podminky.urs.cz/item/CS_URS_2024_01/944711212</t>
  </si>
  <si>
    <t>24*30</t>
  </si>
  <si>
    <t>18</t>
  </si>
  <si>
    <t>944711812</t>
  </si>
  <si>
    <t>Stříška záchytná zřizovaná současně s lehkým nebo těžkým lešením šířky přes 1,5 do 2,0 m demontáž</t>
  </si>
  <si>
    <t>-1151304138</t>
  </si>
  <si>
    <t>https://podminky.urs.cz/item/CS_URS_2024_01/944711812</t>
  </si>
  <si>
    <t>96</t>
  </si>
  <si>
    <t>Bourání konstrukcí</t>
  </si>
  <si>
    <t>919735112</t>
  </si>
  <si>
    <t>Řezání stávajícího živičného krytu nebo podkladu hloubky přes 50 do 100 mm</t>
  </si>
  <si>
    <t>-278980578</t>
  </si>
  <si>
    <t>https://podminky.urs.cz/item/CS_URS_2024_01/919735112</t>
  </si>
  <si>
    <t>965042141</t>
  </si>
  <si>
    <t>Bourání mazanin betonových nebo z litého asfaltu tl. do 100 mm, plochy přes 4 m2</t>
  </si>
  <si>
    <t>741712573</t>
  </si>
  <si>
    <t>https://podminky.urs.cz/item/CS_URS_2024_01/965042141</t>
  </si>
  <si>
    <t>100*0,1*0,5</t>
  </si>
  <si>
    <t>20</t>
  </si>
  <si>
    <t>978059641</t>
  </si>
  <si>
    <t>Odsekání obkladů stěn včetně otlučení podkladní omítky až na zdivo z obkládaček vnějších, z jakýchkoliv materiálů, plochy přes 1 m2</t>
  </si>
  <si>
    <t>-1153251293</t>
  </si>
  <si>
    <t>https://podminky.urs.cz/item/CS_URS_2024_01/978059641</t>
  </si>
  <si>
    <t>98</t>
  </si>
  <si>
    <t>Demolice a sanace</t>
  </si>
  <si>
    <t>24</t>
  </si>
  <si>
    <t>985311112</t>
  </si>
  <si>
    <t>Reprofilace betonu sanačními maltami na cementové bázi ručně stěn, tloušťky přes 10 do 20 mm</t>
  </si>
  <si>
    <t>364738501</t>
  </si>
  <si>
    <t>https://podminky.urs.cz/item/CS_URS_2024_01/985311112</t>
  </si>
  <si>
    <t>"schodiště a rampa</t>
  </si>
  <si>
    <t>8,4+6,4</t>
  </si>
  <si>
    <t>997</t>
  </si>
  <si>
    <t>Přesun sutě</t>
  </si>
  <si>
    <t>76</t>
  </si>
  <si>
    <t>997013111</t>
  </si>
  <si>
    <t>Vnitrostaveništní doprava suti a vybouraných hmot vodorovně do 50 m s naložením základní pro budovy a haly výšky do 6 m</t>
  </si>
  <si>
    <t>-1184189356</t>
  </si>
  <si>
    <t>https://podminky.urs.cz/item/CS_URS_2024_01/997013111</t>
  </si>
  <si>
    <t>77</t>
  </si>
  <si>
    <t>997013219</t>
  </si>
  <si>
    <t>Vnitrostaveništní doprava suti a vybouraných hmot vodorovně do 50 m s naložením Příplatek k cenám -3111 až -3217 za zvětšenou vodorovnou dopravu přes vymezenou dopravní vzdálenost za každých dalších započatých 10 m</t>
  </si>
  <si>
    <t>-1788226831</t>
  </si>
  <si>
    <t>https://podminky.urs.cz/item/CS_URS_2024_01/997013219</t>
  </si>
  <si>
    <t>79</t>
  </si>
  <si>
    <t>997013509</t>
  </si>
  <si>
    <t>Odvoz suti a vybouraných hmot na skládku nebo meziskládku se složením, na vzdálenost Příplatek k ceně za každý další započatý 1 km přes 1 km</t>
  </si>
  <si>
    <t>759641730</t>
  </si>
  <si>
    <t>https://podminky.urs.cz/item/CS_URS_2024_01/997013509</t>
  </si>
  <si>
    <t>78</t>
  </si>
  <si>
    <t>997013511</t>
  </si>
  <si>
    <t>Odvoz suti a vybouraných hmot z meziskládky na skládku s naložením a se složením, na vzdálenost do 1 km</t>
  </si>
  <si>
    <t>-1634402307</t>
  </si>
  <si>
    <t>https://podminky.urs.cz/item/CS_URS_2024_01/997013511</t>
  </si>
  <si>
    <t>24,785*10 'Přepočtené koeficientem množství</t>
  </si>
  <si>
    <t>80</t>
  </si>
  <si>
    <t>997013871</t>
  </si>
  <si>
    <t>Poplatek za uložení stavebního odpadu na recyklační skládce (skládkovné) směsného stavebního a demoličního zatříděného do Katalogu odpadů pod kódem 17 09 04</t>
  </si>
  <si>
    <t>-347779290</t>
  </si>
  <si>
    <t>https://podminky.urs.cz/item/CS_URS_2024_01/997013871</t>
  </si>
  <si>
    <t>13,722</t>
  </si>
  <si>
    <t>81</t>
  </si>
  <si>
    <t>997013875</t>
  </si>
  <si>
    <t>Poplatek za uložení stavebního odpadu na recyklační skládce (skládkovné) asfaltového bez obsahu dehtu zatříděného do Katalogu odpadů pod kódem 17 03 02</t>
  </si>
  <si>
    <t>1900364528</t>
  </si>
  <si>
    <t>https://podminky.urs.cz/item/CS_URS_2024_01/997013875</t>
  </si>
  <si>
    <t>998</t>
  </si>
  <si>
    <t>Přesun hmot</t>
  </si>
  <si>
    <t>69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</si>
  <si>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</si>
  <si>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</si>
  <si>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-1421421592</t>
  </si>
  <si>
    <t>https://podminky.urs.cz/item/CS_URS_2024_01/998011001</t>
  </si>
  <si>
    <t>PSV</t>
  </si>
  <si>
    <t>Práce a dodávky PSV</t>
  </si>
  <si>
    <t>741</t>
  </si>
  <si>
    <t>Elektroinstalace - silnoproud</t>
  </si>
  <si>
    <t>88</t>
  </si>
  <si>
    <t>741421811</t>
  </si>
  <si>
    <t>Demontáž hromosvodného vedení bez zachování funkčnosti svodových drátů nebo lan kolmého svodu, průměru do 8 mm</t>
  </si>
  <si>
    <t>-1623077113</t>
  </si>
  <si>
    <t>https://podminky.urs.cz/item/CS_URS_2024_01/741421811</t>
  </si>
  <si>
    <t>90</t>
  </si>
  <si>
    <t>741421843</t>
  </si>
  <si>
    <t>Demontáž hromosvodného vedení bez zachování funkčnosti svorek šroubových se 2 šrouby</t>
  </si>
  <si>
    <t>kus</t>
  </si>
  <si>
    <t>-675722075</t>
  </si>
  <si>
    <t>https://podminky.urs.cz/item/CS_URS_2024_01/741421843</t>
  </si>
  <si>
    <t>91</t>
  </si>
  <si>
    <t>741421871</t>
  </si>
  <si>
    <t>Demontáž hromosvodného vedení doplňků ochranných úhelníků, délky do 1,4 m</t>
  </si>
  <si>
    <t>31848774</t>
  </si>
  <si>
    <t>https://podminky.urs.cz/item/CS_URS_2024_01/741421871</t>
  </si>
  <si>
    <t>764</t>
  </si>
  <si>
    <t>Konstrukce klempířské</t>
  </si>
  <si>
    <t>70</t>
  </si>
  <si>
    <t>764002851</t>
  </si>
  <si>
    <t>Demontáž klempířských konstrukcí oplechování parapetů do suti</t>
  </si>
  <si>
    <t>1098371141</t>
  </si>
  <si>
    <t>https://podminky.urs.cz/item/CS_URS_2024_01/764002851</t>
  </si>
  <si>
    <t>72</t>
  </si>
  <si>
    <t>764111671</t>
  </si>
  <si>
    <t>Krytina ze svitků, ze šablon nebo taškových tabulí z pozinkovaného plechu s povrchovou úpravou s úpravou u okapů, prostupů a výčnělků desek železobetonových (vstupní stříška)</t>
  </si>
  <si>
    <t>-2041755357</t>
  </si>
  <si>
    <t>https://podminky.urs.cz/item/CS_URS_2024_01/764111671</t>
  </si>
  <si>
    <t>6+4</t>
  </si>
  <si>
    <t>73</t>
  </si>
  <si>
    <t>764216645</t>
  </si>
  <si>
    <t>Oplechování parapetů z pozinkovaného plechu s povrchovou úpravou rovných celoplošně lepené, bez rohů rš 400 mm</t>
  </si>
  <si>
    <t>437890530</t>
  </si>
  <si>
    <t>https://podminky.urs.cz/item/CS_URS_2024_01/764216645</t>
  </si>
  <si>
    <t>71</t>
  </si>
  <si>
    <t>764218624</t>
  </si>
  <si>
    <t>Oplechování říms a ozdobných prvků z pozinkovaného plechu s povrchovou úpravou rovných, bez rohů celoplošně lepené rš 330 mm</t>
  </si>
  <si>
    <t>-1619132915</t>
  </si>
  <si>
    <t>https://podminky.urs.cz/item/CS_URS_2024_01/764218624</t>
  </si>
  <si>
    <t>74</t>
  </si>
  <si>
    <t>998764101</t>
  </si>
  <si>
    <t>Přesun hmot pro konstrukce klempířské stanovený z hmotnosti přesunovaného materiálu vodorovná dopravní vzdálenost do 50 m základní v objektech výšky do 6 m</t>
  </si>
  <si>
    <t>193499161</t>
  </si>
  <si>
    <t>https://podminky.urs.cz/item/CS_URS_2024_01/998764101</t>
  </si>
  <si>
    <t>767</t>
  </si>
  <si>
    <t>Konstrukce zámečnické</t>
  </si>
  <si>
    <t>127</t>
  </si>
  <si>
    <t>767PL03</t>
  </si>
  <si>
    <t>Okno plastové 1200x600</t>
  </si>
  <si>
    <t>539454523</t>
  </si>
  <si>
    <t>128</t>
  </si>
  <si>
    <t>767PL05</t>
  </si>
  <si>
    <t>Dveře plastové 900x2050</t>
  </si>
  <si>
    <t>-1179846262</t>
  </si>
  <si>
    <t>129</t>
  </si>
  <si>
    <t>767PL06</t>
  </si>
  <si>
    <t>Dveře plastové dvoukřídlé 1800x3100</t>
  </si>
  <si>
    <t>-1668899562</t>
  </si>
  <si>
    <t>110</t>
  </si>
  <si>
    <t>767R01</t>
  </si>
  <si>
    <t>D+M nerez dvířka HUP 800x600 dvoukřídlá s otvory</t>
  </si>
  <si>
    <t>-2093173712</t>
  </si>
  <si>
    <t>105</t>
  </si>
  <si>
    <t>767R02</t>
  </si>
  <si>
    <t>Domontáž, úprava ocel. oplocení, zpětné osazení</t>
  </si>
  <si>
    <t>253547546</t>
  </si>
  <si>
    <t>109</t>
  </si>
  <si>
    <t>767R03</t>
  </si>
  <si>
    <t>Domontáž, úprava ocel. mříže vč. prodloužení, zpětné osazení</t>
  </si>
  <si>
    <t>708268069</t>
  </si>
  <si>
    <t>108</t>
  </si>
  <si>
    <t>767R03_2</t>
  </si>
  <si>
    <t>Domontáž, úprava ocel. zábradlí vč. prodloužení, zpětné osazení</t>
  </si>
  <si>
    <t>1240655641</t>
  </si>
  <si>
    <t>104</t>
  </si>
  <si>
    <t>767R04</t>
  </si>
  <si>
    <t>Demontáž a zpětná montáž přístřešku nad vstupem zásobování</t>
  </si>
  <si>
    <t>-1288954674</t>
  </si>
  <si>
    <t>113</t>
  </si>
  <si>
    <t>767R07</t>
  </si>
  <si>
    <t>D+M protidešťová VZT žaluzie se síťkou 600x3000</t>
  </si>
  <si>
    <t>-2081688136</t>
  </si>
  <si>
    <t>106</t>
  </si>
  <si>
    <t>767R08</t>
  </si>
  <si>
    <t>D+M protidešťová VZT žaluzie se síťkou 500x1000</t>
  </si>
  <si>
    <t>765228964</t>
  </si>
  <si>
    <t>107</t>
  </si>
  <si>
    <t>767R09</t>
  </si>
  <si>
    <t>D+M protidešťová VZT žaluzie se síťkou 500x900</t>
  </si>
  <si>
    <t>356613961</t>
  </si>
  <si>
    <t>125</t>
  </si>
  <si>
    <t>767R10</t>
  </si>
  <si>
    <t>D+M protidešťová VZT žaluzie se síťkou 1000x500</t>
  </si>
  <si>
    <t>-1643969325</t>
  </si>
  <si>
    <t>111</t>
  </si>
  <si>
    <t>767R11</t>
  </si>
  <si>
    <t>D+M nerez dvířka HDS 1200x600 dvoukřídlá</t>
  </si>
  <si>
    <t>-1254938413</t>
  </si>
  <si>
    <t>126</t>
  </si>
  <si>
    <t>767R12</t>
  </si>
  <si>
    <t>Úprava mříže anglických dvorků o tl. zateplení</t>
  </si>
  <si>
    <t>-1672230020</t>
  </si>
  <si>
    <t>112</t>
  </si>
  <si>
    <t>767R13</t>
  </si>
  <si>
    <t>Demontáž a zpětná montáž cedulek, schránek, značek, nápisů apod.</t>
  </si>
  <si>
    <t>hod</t>
  </si>
  <si>
    <t>-1941060416</t>
  </si>
  <si>
    <t>777</t>
  </si>
  <si>
    <t>Podlahy lité</t>
  </si>
  <si>
    <t>26</t>
  </si>
  <si>
    <t>777211113</t>
  </si>
  <si>
    <t>Podlahy z epoxidové pryskyřice a oblázků (kamenný koberec) mramorových frakce 2 až 4 mm, tl. 10 mm</t>
  </si>
  <si>
    <t>-657288999</t>
  </si>
  <si>
    <t>https://podminky.urs.cz/item/CS_URS_2024_01/777211113</t>
  </si>
  <si>
    <t>"schodiště</t>
  </si>
  <si>
    <t>8,4</t>
  </si>
  <si>
    <t>27</t>
  </si>
  <si>
    <t>777312153</t>
  </si>
  <si>
    <t>Podlahy na schodišťové stupně z epoxidové pryskyřice a oblázků (kamenný koberec) mramorových frakce 4 až 7 mm stupnice, šířky do 300 mm</t>
  </si>
  <si>
    <t>893464479</t>
  </si>
  <si>
    <t>https://podminky.urs.cz/item/CS_URS_2024_01/777312153</t>
  </si>
  <si>
    <t>28</t>
  </si>
  <si>
    <t>777312163</t>
  </si>
  <si>
    <t>Podlahy na schodišťové stupně z epoxidové pryskyřice a oblázků (kamenný koberec) mramorových frakce 4 až 7 mm podstupnice, výšky do 200 mm</t>
  </si>
  <si>
    <t>-2057696511</t>
  </si>
  <si>
    <t>https://podminky.urs.cz/item/CS_URS_2024_01/777312163</t>
  </si>
  <si>
    <t>783</t>
  </si>
  <si>
    <t>Dokončovací práce - nátěry</t>
  </si>
  <si>
    <t>115</t>
  </si>
  <si>
    <t>783301303</t>
  </si>
  <si>
    <t>Příprava podkladu zámečnických konstrukcí před provedením nátěru odrezivění odrezovačem bezoplachovým</t>
  </si>
  <si>
    <t>-147337256</t>
  </si>
  <si>
    <t>https://podminky.urs.cz/item/CS_URS_2024_01/783301303</t>
  </si>
  <si>
    <t>116</t>
  </si>
  <si>
    <t>783301313</t>
  </si>
  <si>
    <t>Příprava podkladu zámečnických konstrukcí před provedením nátěru odmaštění odmašťovačem ředidlovým</t>
  </si>
  <si>
    <t>1392695126</t>
  </si>
  <si>
    <t>https://podminky.urs.cz/item/CS_URS_2024_01/783301313</t>
  </si>
  <si>
    <t>783306801</t>
  </si>
  <si>
    <t>Odstranění nátěrů ze zámečnických konstrukcí obroušením</t>
  </si>
  <si>
    <t>405044209</t>
  </si>
  <si>
    <t>https://podminky.urs.cz/item/CS_URS_2024_01/783306801</t>
  </si>
  <si>
    <t>"dveře, mříže, mřížky apod.</t>
  </si>
  <si>
    <t>119</t>
  </si>
  <si>
    <t>783314201</t>
  </si>
  <si>
    <t>Základní antikorozní nátěr zámečnických konstrukcí jednonásobný syntetický standardní</t>
  </si>
  <si>
    <t>-172000142</t>
  </si>
  <si>
    <t>https://podminky.urs.cz/item/CS_URS_2024_01/783314201</t>
  </si>
  <si>
    <t>120</t>
  </si>
  <si>
    <t>783315101</t>
  </si>
  <si>
    <t>Mezinátěr zámečnických konstrukcí jednonásobný syntetický standardní</t>
  </si>
  <si>
    <t>-390123935</t>
  </si>
  <si>
    <t>https://podminky.urs.cz/item/CS_URS_2024_01/783315101</t>
  </si>
  <si>
    <t>121</t>
  </si>
  <si>
    <t>783317101</t>
  </si>
  <si>
    <t>Krycí nátěr (email) zámečnických konstrukcí jednonásobný syntetický standardní</t>
  </si>
  <si>
    <t>-1851646956</t>
  </si>
  <si>
    <t>https://podminky.urs.cz/item/CS_URS_2024_01/783317101</t>
  </si>
  <si>
    <t>117</t>
  </si>
  <si>
    <t>783322101</t>
  </si>
  <si>
    <t>Tmelení zámečnických konstrukcí včetně přebroušení tmelených míst, tmelem disperzním akrylátovým nebo latexovým</t>
  </si>
  <si>
    <t>779494107</t>
  </si>
  <si>
    <t>https://podminky.urs.cz/item/CS_URS_2024_01/783322101</t>
  </si>
  <si>
    <t>784</t>
  </si>
  <si>
    <t>Dokončovací práce - malby a tapety</t>
  </si>
  <si>
    <t>123</t>
  </si>
  <si>
    <t>784181121</t>
  </si>
  <si>
    <t>Penetrace podkladu jednonásobná hloubková akrylátová bezbarvá v místnostech výšky do 3,80 m</t>
  </si>
  <si>
    <t>-120328522</t>
  </si>
  <si>
    <t>https://podminky.urs.cz/item/CS_URS_2024_01/784181121</t>
  </si>
  <si>
    <t>3,6</t>
  </si>
  <si>
    <t>124</t>
  </si>
  <si>
    <t>784221101</t>
  </si>
  <si>
    <t>Malby z malířských směsí otěruvzdorných za sucha dvojnásobné, bílé za sucha otěruvzdorné dobře v místnostech výšky do 3,80 m</t>
  </si>
  <si>
    <t>-817750639</t>
  </si>
  <si>
    <t>https://podminky.urs.cz/item/CS_URS_2024_01/784221101</t>
  </si>
  <si>
    <t>Práce a dodávky M</t>
  </si>
  <si>
    <t>21-M</t>
  </si>
  <si>
    <t>Elektromontáže</t>
  </si>
  <si>
    <t>82</t>
  </si>
  <si>
    <t>210220020</t>
  </si>
  <si>
    <t>Montáž uzemňovacího vedení s upevněním, propojením a připojením pomocí svorek v zemi s izolací spojů vodičů FeZn páskou průřezu do 120 mm2 v městské zástavbě</t>
  </si>
  <si>
    <t>-1599988241</t>
  </si>
  <si>
    <t>https://podminky.urs.cz/item/CS_URS_2024_01/210220020</t>
  </si>
  <si>
    <t>83</t>
  </si>
  <si>
    <t>35442062</t>
  </si>
  <si>
    <t>pás zemnící 30x4mm FeZn</t>
  </si>
  <si>
    <t>kg</t>
  </si>
  <si>
    <t>256</t>
  </si>
  <si>
    <t>-1767619998</t>
  </si>
  <si>
    <t>95</t>
  </si>
  <si>
    <t>741420001</t>
  </si>
  <si>
    <t>Montáž hromosvodného vedení svodových drátů nebo lan s podpěrami, Ø do 10 mm</t>
  </si>
  <si>
    <t>439137977</t>
  </si>
  <si>
    <t>https://podminky.urs.cz/item/CS_URS_2024_01/741420001</t>
  </si>
  <si>
    <t>35441072</t>
  </si>
  <si>
    <t>drát D 8mm FeZn pro hromosvod</t>
  </si>
  <si>
    <t>-576267739</t>
  </si>
  <si>
    <t>93</t>
  </si>
  <si>
    <t>741420051</t>
  </si>
  <si>
    <t>Montáž hromosvodného vedení ochranných prvků úhelníků nebo trubek s držáky do zdiva</t>
  </si>
  <si>
    <t>-2055692349</t>
  </si>
  <si>
    <t>https://podminky.urs.cz/item/CS_URS_2024_01/741420051</t>
  </si>
  <si>
    <t>35441830</t>
  </si>
  <si>
    <t>úhelník ochranný na ochranu svodu - 1700mm, FeZn</t>
  </si>
  <si>
    <t>-329885393</t>
  </si>
  <si>
    <t>92</t>
  </si>
  <si>
    <t>741810001</t>
  </si>
  <si>
    <t>Zkoušky a prohlídky elektrických rozvodů a zařízení celková prohlídka a vyhotovení revizní zprávy pro objem montážních prací do 100 tis. Kč</t>
  </si>
  <si>
    <t>-1238353104</t>
  </si>
  <si>
    <t>https://podminky.urs.cz/item/CS_URS_2024_01/741810001</t>
  </si>
  <si>
    <t>97</t>
  </si>
  <si>
    <t>HZS2232</t>
  </si>
  <si>
    <t>Hodinové zúčtovací sazby profesí PSV provádění stavebních instalací elektrikář odborný</t>
  </si>
  <si>
    <t>2084283898</t>
  </si>
  <si>
    <t>https://podminky.urs.cz/item/CS_URS_2024_01/HZS2232</t>
  </si>
  <si>
    <t>"úprava svítidel, zvonků apod.</t>
  </si>
  <si>
    <t>46-M</t>
  </si>
  <si>
    <t>Zemní práce při extr.mont.pracích</t>
  </si>
  <si>
    <t>460010024</t>
  </si>
  <si>
    <t>Vytyčení trasy vedení kabelového (podzemního) v zastavěném prostoru</t>
  </si>
  <si>
    <t>km</t>
  </si>
  <si>
    <t>-1013205064</t>
  </si>
  <si>
    <t>https://podminky.urs.cz/item/CS_URS_2024_01/460010024</t>
  </si>
  <si>
    <t>99</t>
  </si>
  <si>
    <t>460150043</t>
  </si>
  <si>
    <t>Hloubení zapažených i nezapažených kabelových rýh ručně včetně urovnání dna s přemístěním výkopku do vzdálenosti 3 m od okraje jámy nebo naložením na dopravní prostředek šířky 40 cm, hloubky 60 cm, v hornině třídy 3</t>
  </si>
  <si>
    <t>770938977</t>
  </si>
  <si>
    <t>101</t>
  </si>
  <si>
    <t>460421001</t>
  </si>
  <si>
    <t>Kabelové lože včetně podsypu, zhutnění a urovnání povrchu z písku nebo štěrkopísku tloušťky 5 cm nad kabel bez zakrytí, šířky do 65 cm</t>
  </si>
  <si>
    <t>-1079498286</t>
  </si>
  <si>
    <t>100</t>
  </si>
  <si>
    <t>460560043</t>
  </si>
  <si>
    <t>Zásyp kabelových rýh ručně s uložením výkopku ve vrstvách včetně zhutnění a urovnání povrchu šířky 40 cm hloubky 60 cm, v hornině třídy 3</t>
  </si>
  <si>
    <t>-1000695272</t>
  </si>
  <si>
    <t>103</t>
  </si>
  <si>
    <t>460620013</t>
  </si>
  <si>
    <t>Úprava terénu provizorní úprava terénu včetně odkopání drobných nerovností a zásypu prohlubní se zhutněním, v hornině třídy 3</t>
  </si>
  <si>
    <t>-1294496761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</si>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</sst>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74111101" TargetMode="External" /><Relationship Id="rId2" Type="http://schemas.openxmlformats.org/officeDocument/2006/relationships/hyperlink" Target="https://podminky.urs.cz/item/CS_URS_2024_01/181311103" TargetMode="External" /><Relationship Id="rId3" Type="http://schemas.openxmlformats.org/officeDocument/2006/relationships/hyperlink" Target="https://podminky.urs.cz/item/CS_URS_2024_01/564851111" TargetMode="External" /><Relationship Id="rId4" Type="http://schemas.openxmlformats.org/officeDocument/2006/relationships/hyperlink" Target="https://podminky.urs.cz/item/CS_URS_2024_01/577144111" TargetMode="External" /><Relationship Id="rId5" Type="http://schemas.openxmlformats.org/officeDocument/2006/relationships/hyperlink" Target="https://podminky.urs.cz/item/CS_URS_2024_01/596811311" TargetMode="External" /><Relationship Id="rId6" Type="http://schemas.openxmlformats.org/officeDocument/2006/relationships/hyperlink" Target="https://podminky.urs.cz/item/CS_URS_2024_01/919122111" TargetMode="External" /><Relationship Id="rId7" Type="http://schemas.openxmlformats.org/officeDocument/2006/relationships/hyperlink" Target="https://podminky.urs.cz/item/CS_URS_2024_01/612325302" TargetMode="External" /><Relationship Id="rId8" Type="http://schemas.openxmlformats.org/officeDocument/2006/relationships/hyperlink" Target="https://podminky.urs.cz/item/CS_URS_2024_01/621211011" TargetMode="External" /><Relationship Id="rId9" Type="http://schemas.openxmlformats.org/officeDocument/2006/relationships/hyperlink" Target="https://podminky.urs.cz/item/CS_URS_2024_01/621211031" TargetMode="External" /><Relationship Id="rId10" Type="http://schemas.openxmlformats.org/officeDocument/2006/relationships/hyperlink" Target="https://podminky.urs.cz/item/CS_URS_2024_01/622211001" TargetMode="External" /><Relationship Id="rId11" Type="http://schemas.openxmlformats.org/officeDocument/2006/relationships/hyperlink" Target="https://podminky.urs.cz/item/CS_URS_2024_01/622212051" TargetMode="External" /><Relationship Id="rId12" Type="http://schemas.openxmlformats.org/officeDocument/2006/relationships/hyperlink" Target="https://podminky.urs.cz/item/CS_URS_2024_01/622221031" TargetMode="External" /><Relationship Id="rId13" Type="http://schemas.openxmlformats.org/officeDocument/2006/relationships/hyperlink" Target="https://podminky.urs.cz/item/CS_URS_2024_01/621221041" TargetMode="External" /><Relationship Id="rId14" Type="http://schemas.openxmlformats.org/officeDocument/2006/relationships/hyperlink" Target="https://podminky.urs.cz/item/CS_URS_2024_01/622222051" TargetMode="External" /><Relationship Id="rId15" Type="http://schemas.openxmlformats.org/officeDocument/2006/relationships/hyperlink" Target="https://podminky.urs.cz/item/CS_URS_2024_01/622252002" TargetMode="External" /><Relationship Id="rId16" Type="http://schemas.openxmlformats.org/officeDocument/2006/relationships/hyperlink" Target="https://podminky.urs.cz/item/CS_URS_2024_01/621211011" TargetMode="External" /><Relationship Id="rId17" Type="http://schemas.openxmlformats.org/officeDocument/2006/relationships/hyperlink" Target="https://podminky.urs.cz/item/CS_URS_2024_01/621335101" TargetMode="External" /><Relationship Id="rId18" Type="http://schemas.openxmlformats.org/officeDocument/2006/relationships/hyperlink" Target="https://podminky.urs.cz/item/CS_URS_2024_01/622135011" TargetMode="External" /><Relationship Id="rId19" Type="http://schemas.openxmlformats.org/officeDocument/2006/relationships/hyperlink" Target="https://podminky.urs.cz/item/CS_URS_2024_01/622211201" TargetMode="External" /><Relationship Id="rId20" Type="http://schemas.openxmlformats.org/officeDocument/2006/relationships/hyperlink" Target="https://podminky.urs.cz/item/CS_URS_2024_01/622252001" TargetMode="External" /><Relationship Id="rId21" Type="http://schemas.openxmlformats.org/officeDocument/2006/relationships/hyperlink" Target="https://podminky.urs.cz/item/CS_URS_2024_01/629991011" TargetMode="External" /><Relationship Id="rId22" Type="http://schemas.openxmlformats.org/officeDocument/2006/relationships/hyperlink" Target="https://podminky.urs.cz/item/CS_URS_2024_01/711161112" TargetMode="External" /><Relationship Id="rId23" Type="http://schemas.openxmlformats.org/officeDocument/2006/relationships/hyperlink" Target="https://podminky.urs.cz/item/CS_URS_2024_01/629995101" TargetMode="External" /><Relationship Id="rId24" Type="http://schemas.openxmlformats.org/officeDocument/2006/relationships/hyperlink" Target="https://podminky.urs.cz/item/CS_URS_2024_01/978036121" TargetMode="External" /><Relationship Id="rId25" Type="http://schemas.openxmlformats.org/officeDocument/2006/relationships/hyperlink" Target="https://podminky.urs.cz/item/CS_URS_2024_01/949101111" TargetMode="External" /><Relationship Id="rId26" Type="http://schemas.openxmlformats.org/officeDocument/2006/relationships/hyperlink" Target="https://podminky.urs.cz/item/CS_URS_2024_01/965045111" TargetMode="External" /><Relationship Id="rId27" Type="http://schemas.openxmlformats.org/officeDocument/2006/relationships/hyperlink" Target="https://podminky.urs.cz/item/CS_URS_2024_01/985312112" TargetMode="External" /><Relationship Id="rId28" Type="http://schemas.openxmlformats.org/officeDocument/2006/relationships/hyperlink" Target="https://podminky.urs.cz/item/CS_URS_2024_01/944511111" TargetMode="External" /><Relationship Id="rId29" Type="http://schemas.openxmlformats.org/officeDocument/2006/relationships/hyperlink" Target="https://podminky.urs.cz/item/CS_URS_2024_01/944511211" TargetMode="External" /><Relationship Id="rId30" Type="http://schemas.openxmlformats.org/officeDocument/2006/relationships/hyperlink" Target="https://podminky.urs.cz/item/CS_URS_2024_01/944511811" TargetMode="External" /><Relationship Id="rId31" Type="http://schemas.openxmlformats.org/officeDocument/2006/relationships/hyperlink" Target="https://podminky.urs.cz/item/CS_URS_2024_01/941311111" TargetMode="External" /><Relationship Id="rId32" Type="http://schemas.openxmlformats.org/officeDocument/2006/relationships/hyperlink" Target="https://podminky.urs.cz/item/CS_URS_2024_01/941311211" TargetMode="External" /><Relationship Id="rId33" Type="http://schemas.openxmlformats.org/officeDocument/2006/relationships/hyperlink" Target="https://podminky.urs.cz/item/CS_URS_2024_01/941211811" TargetMode="External" /><Relationship Id="rId34" Type="http://schemas.openxmlformats.org/officeDocument/2006/relationships/hyperlink" Target="https://podminky.urs.cz/item/CS_URS_2024_01/944711112" TargetMode="External" /><Relationship Id="rId35" Type="http://schemas.openxmlformats.org/officeDocument/2006/relationships/hyperlink" Target="https://podminky.urs.cz/item/CS_URS_2024_01/944711212" TargetMode="External" /><Relationship Id="rId36" Type="http://schemas.openxmlformats.org/officeDocument/2006/relationships/hyperlink" Target="https://podminky.urs.cz/item/CS_URS_2024_01/944711812" TargetMode="External" /><Relationship Id="rId37" Type="http://schemas.openxmlformats.org/officeDocument/2006/relationships/hyperlink" Target="https://podminky.urs.cz/item/CS_URS_2024_01/919735112" TargetMode="External" /><Relationship Id="rId38" Type="http://schemas.openxmlformats.org/officeDocument/2006/relationships/hyperlink" Target="https://podminky.urs.cz/item/CS_URS_2024_01/965042141" TargetMode="External" /><Relationship Id="rId39" Type="http://schemas.openxmlformats.org/officeDocument/2006/relationships/hyperlink" Target="https://podminky.urs.cz/item/CS_URS_2024_01/978059641" TargetMode="External" /><Relationship Id="rId40" Type="http://schemas.openxmlformats.org/officeDocument/2006/relationships/hyperlink" Target="https://podminky.urs.cz/item/CS_URS_2024_01/985311112" TargetMode="External" /><Relationship Id="rId41" Type="http://schemas.openxmlformats.org/officeDocument/2006/relationships/hyperlink" Target="https://podminky.urs.cz/item/CS_URS_2024_01/997013111" TargetMode="External" /><Relationship Id="rId42" Type="http://schemas.openxmlformats.org/officeDocument/2006/relationships/hyperlink" Target="https://podminky.urs.cz/item/CS_URS_2024_01/997013219" TargetMode="External" /><Relationship Id="rId43" Type="http://schemas.openxmlformats.org/officeDocument/2006/relationships/hyperlink" Target="https://podminky.urs.cz/item/CS_URS_2024_01/997013509" TargetMode="External" /><Relationship Id="rId44" Type="http://schemas.openxmlformats.org/officeDocument/2006/relationships/hyperlink" Target="https://podminky.urs.cz/item/CS_URS_2024_01/997013511" TargetMode="External" /><Relationship Id="rId45" Type="http://schemas.openxmlformats.org/officeDocument/2006/relationships/hyperlink" Target="https://podminky.urs.cz/item/CS_URS_2024_01/997013871" TargetMode="External" /><Relationship Id="rId46" Type="http://schemas.openxmlformats.org/officeDocument/2006/relationships/hyperlink" Target="https://podminky.urs.cz/item/CS_URS_2024_01/997013875" TargetMode="External" /><Relationship Id="rId47" Type="http://schemas.openxmlformats.org/officeDocument/2006/relationships/hyperlink" Target="https://podminky.urs.cz/item/CS_URS_2024_01/998011001" TargetMode="External" /><Relationship Id="rId48" Type="http://schemas.openxmlformats.org/officeDocument/2006/relationships/hyperlink" Target="https://podminky.urs.cz/item/CS_URS_2024_01/741421811" TargetMode="External" /><Relationship Id="rId49" Type="http://schemas.openxmlformats.org/officeDocument/2006/relationships/hyperlink" Target="https://podminky.urs.cz/item/CS_URS_2024_01/741421843" TargetMode="External" /><Relationship Id="rId50" Type="http://schemas.openxmlformats.org/officeDocument/2006/relationships/hyperlink" Target="https://podminky.urs.cz/item/CS_URS_2024_01/741421871" TargetMode="External" /><Relationship Id="rId51" Type="http://schemas.openxmlformats.org/officeDocument/2006/relationships/hyperlink" Target="https://podminky.urs.cz/item/CS_URS_2024_01/764002851" TargetMode="External" /><Relationship Id="rId52" Type="http://schemas.openxmlformats.org/officeDocument/2006/relationships/hyperlink" Target="https://podminky.urs.cz/item/CS_URS_2024_01/764111671" TargetMode="External" /><Relationship Id="rId53" Type="http://schemas.openxmlformats.org/officeDocument/2006/relationships/hyperlink" Target="https://podminky.urs.cz/item/CS_URS_2024_01/764216645" TargetMode="External" /><Relationship Id="rId54" Type="http://schemas.openxmlformats.org/officeDocument/2006/relationships/hyperlink" Target="https://podminky.urs.cz/item/CS_URS_2024_01/764218624" TargetMode="External" /><Relationship Id="rId55" Type="http://schemas.openxmlformats.org/officeDocument/2006/relationships/hyperlink" Target="https://podminky.urs.cz/item/CS_URS_2024_01/998764101" TargetMode="External" /><Relationship Id="rId56" Type="http://schemas.openxmlformats.org/officeDocument/2006/relationships/hyperlink" Target="https://podminky.urs.cz/item/CS_URS_2024_01/777211113" TargetMode="External" /><Relationship Id="rId57" Type="http://schemas.openxmlformats.org/officeDocument/2006/relationships/hyperlink" Target="https://podminky.urs.cz/item/CS_URS_2024_01/777312153" TargetMode="External" /><Relationship Id="rId58" Type="http://schemas.openxmlformats.org/officeDocument/2006/relationships/hyperlink" Target="https://podminky.urs.cz/item/CS_URS_2024_01/777312163" TargetMode="External" /><Relationship Id="rId59" Type="http://schemas.openxmlformats.org/officeDocument/2006/relationships/hyperlink" Target="https://podminky.urs.cz/item/CS_URS_2024_01/783301303" TargetMode="External" /><Relationship Id="rId60" Type="http://schemas.openxmlformats.org/officeDocument/2006/relationships/hyperlink" Target="https://podminky.urs.cz/item/CS_URS_2024_01/783301313" TargetMode="External" /><Relationship Id="rId61" Type="http://schemas.openxmlformats.org/officeDocument/2006/relationships/hyperlink" Target="https://podminky.urs.cz/item/CS_URS_2024_01/783306801" TargetMode="External" /><Relationship Id="rId62" Type="http://schemas.openxmlformats.org/officeDocument/2006/relationships/hyperlink" Target="https://podminky.urs.cz/item/CS_URS_2024_01/783314201" TargetMode="External" /><Relationship Id="rId63" Type="http://schemas.openxmlformats.org/officeDocument/2006/relationships/hyperlink" Target="https://podminky.urs.cz/item/CS_URS_2024_01/783315101" TargetMode="External" /><Relationship Id="rId64" Type="http://schemas.openxmlformats.org/officeDocument/2006/relationships/hyperlink" Target="https://podminky.urs.cz/item/CS_URS_2024_01/783317101" TargetMode="External" /><Relationship Id="rId65" Type="http://schemas.openxmlformats.org/officeDocument/2006/relationships/hyperlink" Target="https://podminky.urs.cz/item/CS_URS_2024_01/783322101" TargetMode="External" /><Relationship Id="rId66" Type="http://schemas.openxmlformats.org/officeDocument/2006/relationships/hyperlink" Target="https://podminky.urs.cz/item/CS_URS_2024_01/784181121" TargetMode="External" /><Relationship Id="rId67" Type="http://schemas.openxmlformats.org/officeDocument/2006/relationships/hyperlink" Target="https://podminky.urs.cz/item/CS_URS_2024_01/784221101" TargetMode="External" /><Relationship Id="rId68" Type="http://schemas.openxmlformats.org/officeDocument/2006/relationships/hyperlink" Target="https://podminky.urs.cz/item/CS_URS_2024_01/210220020" TargetMode="External" /><Relationship Id="rId69" Type="http://schemas.openxmlformats.org/officeDocument/2006/relationships/hyperlink" Target="https://podminky.urs.cz/item/CS_URS_2024_01/741420001" TargetMode="External" /><Relationship Id="rId70" Type="http://schemas.openxmlformats.org/officeDocument/2006/relationships/hyperlink" Target="https://podminky.urs.cz/item/CS_URS_2024_01/741420051" TargetMode="External" /><Relationship Id="rId71" Type="http://schemas.openxmlformats.org/officeDocument/2006/relationships/hyperlink" Target="https://podminky.urs.cz/item/CS_URS_2024_01/741810001" TargetMode="External" /><Relationship Id="rId72" Type="http://schemas.openxmlformats.org/officeDocument/2006/relationships/hyperlink" Target="https://podminky.urs.cz/item/CS_URS_2024_01/HZS2232" TargetMode="External" /><Relationship Id="rId73" Type="http://schemas.openxmlformats.org/officeDocument/2006/relationships/hyperlink" Target="https://podminky.urs.cz/item/CS_URS_2024_01/460010024" TargetMode="External" /><Relationship Id="rId7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240306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ZŠ Borovského - jídelna zateplení fasády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12. 1. 2021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ROUND(SUM(AS55:AS56),2)</f>
        <v>0</v>
      </c>
      <c r="AT54" s="107">
        <f>ROUND(SUM(AV54:AW54),2)</f>
        <v>0</v>
      </c>
      <c r="AU54" s="108">
        <f>ROUND(SUM(AU55:AU56),5)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ROUND(SUM(AZ55:AZ56),2)</f>
        <v>0</v>
      </c>
      <c r="BA54" s="107">
        <f>ROUND(SUM(BA55:BA56),2)</f>
        <v>0</v>
      </c>
      <c r="BB54" s="107">
        <f>ROUND(SUM(BB55:BB56),2)</f>
        <v>0</v>
      </c>
      <c r="BC54" s="107">
        <f>ROUND(SUM(BC55:BC56),2)</f>
        <v>0</v>
      </c>
      <c r="BD54" s="109">
        <f>ROUND(SUM(BD55:BD56),2)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112" t="s">
        <v>73</v>
      </c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VRN'!J30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VRN'!P83</f>
        <v>0</v>
      </c>
      <c r="AV55" s="121">
        <f>'00 - VRN'!J33</f>
        <v>0</v>
      </c>
      <c r="AW55" s="121">
        <f>'00 - VRN'!J34</f>
        <v>0</v>
      </c>
      <c r="AX55" s="121">
        <f>'00 - VRN'!J35</f>
        <v>0</v>
      </c>
      <c r="AY55" s="121">
        <f>'00 - VRN'!J36</f>
        <v>0</v>
      </c>
      <c r="AZ55" s="121">
        <f>'00 - VRN'!F33</f>
        <v>0</v>
      </c>
      <c r="BA55" s="121">
        <f>'00 - VRN'!F34</f>
        <v>0</v>
      </c>
      <c r="BB55" s="121">
        <f>'00 - VRN'!F35</f>
        <v>0</v>
      </c>
      <c r="BC55" s="121">
        <f>'00 - VRN'!F36</f>
        <v>0</v>
      </c>
      <c r="BD55" s="123">
        <f>'00 - VRN'!F37</f>
        <v>0</v>
      </c>
      <c r="BE55" s="7"/>
      <c r="BT55" s="124" t="s">
        <v>77</v>
      </c>
      <c r="BV55" s="124" t="s">
        <v>71</v>
      </c>
      <c r="BW55" s="124" t="s">
        <v>78</v>
      </c>
      <c r="BX55" s="124" t="s">
        <v>5</v>
      </c>
      <c r="CL55" s="124" t="s">
        <v>19</v>
      </c>
      <c r="CM55" s="124" t="s">
        <v>79</v>
      </c>
    </row>
    <row r="56" spans="1:91" s="7" customFormat="1" ht="16.5" customHeight="1">
      <c r="A56" s="112" t="s">
        <v>73</v>
      </c>
      <c r="B56" s="113"/>
      <c r="C56" s="114"/>
      <c r="D56" s="115" t="s">
        <v>80</v>
      </c>
      <c r="E56" s="115"/>
      <c r="F56" s="115"/>
      <c r="G56" s="115"/>
      <c r="H56" s="115"/>
      <c r="I56" s="116"/>
      <c r="J56" s="115" t="s">
        <v>81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'01 - Zateplení jídelna'!J30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76</v>
      </c>
      <c r="AR56" s="119"/>
      <c r="AS56" s="125">
        <v>0</v>
      </c>
      <c r="AT56" s="126">
        <f>ROUND(SUM(AV56:AW56),2)</f>
        <v>0</v>
      </c>
      <c r="AU56" s="127">
        <f>'01 - Zateplení jídelna'!P101</f>
        <v>0</v>
      </c>
      <c r="AV56" s="126">
        <f>'01 - Zateplení jídelna'!J33</f>
        <v>0</v>
      </c>
      <c r="AW56" s="126">
        <f>'01 - Zateplení jídelna'!J34</f>
        <v>0</v>
      </c>
      <c r="AX56" s="126">
        <f>'01 - Zateplení jídelna'!J35</f>
        <v>0</v>
      </c>
      <c r="AY56" s="126">
        <f>'01 - Zateplení jídelna'!J36</f>
        <v>0</v>
      </c>
      <c r="AZ56" s="126">
        <f>'01 - Zateplení jídelna'!F33</f>
        <v>0</v>
      </c>
      <c r="BA56" s="126">
        <f>'01 - Zateplení jídelna'!F34</f>
        <v>0</v>
      </c>
      <c r="BB56" s="126">
        <f>'01 - Zateplení jídelna'!F35</f>
        <v>0</v>
      </c>
      <c r="BC56" s="126">
        <f>'01 - Zateplení jídelna'!F36</f>
        <v>0</v>
      </c>
      <c r="BD56" s="128">
        <f>'01 - Zateplení jídelna'!F37</f>
        <v>0</v>
      </c>
      <c r="BE56" s="7"/>
      <c r="BT56" s="124" t="s">
        <v>77</v>
      </c>
      <c r="BV56" s="124" t="s">
        <v>71</v>
      </c>
      <c r="BW56" s="124" t="s">
        <v>82</v>
      </c>
      <c r="BX56" s="124" t="s">
        <v>5</v>
      </c>
      <c r="CL56" s="124" t="s">
        <v>19</v>
      </c>
      <c r="CM56" s="124" t="s">
        <v>79</v>
      </c>
    </row>
    <row r="57" spans="1:57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</sheetData>
  <sheetProtection password="CC35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00 - VRN'!C2" display="/"/>
    <hyperlink ref="A56" location="'01 - Zateplení jídeln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78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83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ZŠ Borovského - jídelna zateplení fasády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85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12. 1. 2021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ROUND(J83,2)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ROUND((SUM(BE83:BE100)),2)</f>
        <v>0</v>
      </c>
      <c r="G33" s="39"/>
      <c r="H33" s="39"/>
      <c r="I33" s="149">
        <v>0.21</v>
      </c>
      <c r="J33" s="148">
        <f>ROUND(((SUM(BE83:BE100))*I33),2)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ROUND((SUM(BF83:BF100)),2)</f>
        <v>0</v>
      </c>
      <c r="G34" s="39"/>
      <c r="H34" s="39"/>
      <c r="I34" s="149">
        <v>0.12</v>
      </c>
      <c r="J34" s="148">
        <f>ROUND(((SUM(BF83:BF100))*I34),2)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ROUND((SUM(BG83:BG100)),2)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ROUND((SUM(BH83:BH100)),2)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ROUND((SUM(BI83:BI100)),2)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ZŠ Borovského - jídelna zateplení fasády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00 - VRN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12. 1. 2021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87</v>
      </c>
      <c r="D57" s="163"/>
      <c r="E57" s="163"/>
      <c r="F57" s="163"/>
      <c r="G57" s="163"/>
      <c r="H57" s="163"/>
      <c r="I57" s="163"/>
      <c r="J57" s="164" t="s">
        <v>88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pans="1:31" s="9" customFormat="1" ht="24.95" customHeight="1">
      <c r="A60" s="9"/>
      <c r="B60" s="166"/>
      <c r="C60" s="167"/>
      <c r="D60" s="168" t="s">
        <v>90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91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92</v>
      </c>
      <c r="E62" s="175"/>
      <c r="F62" s="175"/>
      <c r="G62" s="175"/>
      <c r="H62" s="175"/>
      <c r="I62" s="175"/>
      <c r="J62" s="176">
        <f>J92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2"/>
      <c r="C63" s="173"/>
      <c r="D63" s="174" t="s">
        <v>93</v>
      </c>
      <c r="E63" s="175"/>
      <c r="F63" s="175"/>
      <c r="G63" s="175"/>
      <c r="H63" s="175"/>
      <c r="I63" s="175"/>
      <c r="J63" s="176">
        <f>J97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pans="1:31" s="2" customFormat="1" ht="6.95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pans="1:31" s="2" customFormat="1" ht="6.95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pans="1:31" s="2" customFormat="1" ht="24.95" customHeight="1">
      <c r="A70" s="39"/>
      <c r="B70" s="40"/>
      <c r="C70" s="24" t="s">
        <v>94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16.5" customHeight="1">
      <c r="A73" s="39"/>
      <c r="B73" s="40"/>
      <c r="C73" s="41"/>
      <c r="D73" s="41"/>
      <c r="E73" s="161" t="str">
        <f>E7</f>
        <v>ZŠ Borovského - jídelna zateplení fasády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84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6.5" customHeight="1">
      <c r="A75" s="39"/>
      <c r="B75" s="40"/>
      <c r="C75" s="41"/>
      <c r="D75" s="41"/>
      <c r="E75" s="70" t="str">
        <f>E9</f>
        <v>00 - VRN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6.95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2" customHeight="1">
      <c r="A77" s="39"/>
      <c r="B77" s="40"/>
      <c r="C77" s="33" t="s">
        <v>21</v>
      </c>
      <c r="D77" s="41"/>
      <c r="E77" s="41"/>
      <c r="F77" s="28" t="str">
        <f>F12</f>
        <v xml:space="preserve"> </v>
      </c>
      <c r="G77" s="41"/>
      <c r="H77" s="41"/>
      <c r="I77" s="33" t="s">
        <v>23</v>
      </c>
      <c r="J77" s="73" t="str">
        <f>IF(J12="","",J12)</f>
        <v>12. 1. 2021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5.15" customHeight="1">
      <c r="A79" s="39"/>
      <c r="B79" s="40"/>
      <c r="C79" s="33" t="s">
        <v>25</v>
      </c>
      <c r="D79" s="41"/>
      <c r="E79" s="41"/>
      <c r="F79" s="28" t="str">
        <f>E15</f>
        <v xml:space="preserve"> </v>
      </c>
      <c r="G79" s="41"/>
      <c r="H79" s="41"/>
      <c r="I79" s="33" t="s">
        <v>30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5.15" customHeight="1">
      <c r="A80" s="39"/>
      <c r="B80" s="40"/>
      <c r="C80" s="33" t="s">
        <v>28</v>
      </c>
      <c r="D80" s="41"/>
      <c r="E80" s="41"/>
      <c r="F80" s="28" t="str">
        <f>IF(E18="","",E18)</f>
        <v>Vyplň údaj</v>
      </c>
      <c r="G80" s="41"/>
      <c r="H80" s="41"/>
      <c r="I80" s="33" t="s">
        <v>32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0.3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11" customFormat="1" ht="29.25" customHeight="1">
      <c r="A82" s="178"/>
      <c r="B82" s="179"/>
      <c r="C82" s="180" t="s">
        <v>95</v>
      </c>
      <c r="D82" s="181" t="s">
        <v>54</v>
      </c>
      <c r="E82" s="181" t="s">
        <v>50</v>
      </c>
      <c r="F82" s="181" t="s">
        <v>51</v>
      </c>
      <c r="G82" s="181" t="s">
        <v>96</v>
      </c>
      <c r="H82" s="181" t="s">
        <v>97</v>
      </c>
      <c r="I82" s="181" t="s">
        <v>98</v>
      </c>
      <c r="J82" s="181" t="s">
        <v>88</v>
      </c>
      <c r="K82" s="182" t="s">
        <v>99</v>
      </c>
      <c r="L82" s="183"/>
      <c r="M82" s="93" t="s">
        <v>19</v>
      </c>
      <c r="N82" s="94" t="s">
        <v>39</v>
      </c>
      <c r="O82" s="94" t="s">
        <v>100</v>
      </c>
      <c r="P82" s="94" t="s">
        <v>101</v>
      </c>
      <c r="Q82" s="94" t="s">
        <v>102</v>
      </c>
      <c r="R82" s="94" t="s">
        <v>103</v>
      </c>
      <c r="S82" s="94" t="s">
        <v>104</v>
      </c>
      <c r="T82" s="95" t="s">
        <v>105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pans="1:63" s="2" customFormat="1" ht="22.8" customHeight="1">
      <c r="A83" s="39"/>
      <c r="B83" s="40"/>
      <c r="C83" s="100" t="s">
        <v>106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0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68</v>
      </c>
      <c r="AU83" s="18" t="s">
        <v>89</v>
      </c>
      <c r="BK83" s="188">
        <f>BK84</f>
        <v>0</v>
      </c>
    </row>
    <row r="84" spans="1:63" s="12" customFormat="1" ht="25.9" customHeight="1">
      <c r="A84" s="12"/>
      <c r="B84" s="189"/>
      <c r="C84" s="190"/>
      <c r="D84" s="191" t="s">
        <v>68</v>
      </c>
      <c r="E84" s="192" t="s">
        <v>75</v>
      </c>
      <c r="F84" s="192" t="s">
        <v>107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P85+P92+P97</f>
        <v>0</v>
      </c>
      <c r="Q84" s="197"/>
      <c r="R84" s="198">
        <f>R85+R92+R97</f>
        <v>0</v>
      </c>
      <c r="S84" s="197"/>
      <c r="T84" s="199">
        <f>T85+T92+T97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108</v>
      </c>
      <c r="AT84" s="201" t="s">
        <v>68</v>
      </c>
      <c r="AU84" s="201" t="s">
        <v>69</v>
      </c>
      <c r="AY84" s="200" t="s">
        <v>109</v>
      </c>
      <c r="BK84" s="202">
        <f>BK85+BK92+BK97</f>
        <v>0</v>
      </c>
    </row>
    <row r="85" spans="1:63" s="12" customFormat="1" ht="22.8" customHeight="1">
      <c r="A85" s="12"/>
      <c r="B85" s="189"/>
      <c r="C85" s="190"/>
      <c r="D85" s="191" t="s">
        <v>68</v>
      </c>
      <c r="E85" s="203" t="s">
        <v>110</v>
      </c>
      <c r="F85" s="203" t="s">
        <v>111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SUM(P86:P91)</f>
        <v>0</v>
      </c>
      <c r="Q85" s="197"/>
      <c r="R85" s="198">
        <f>SUM(R86:R91)</f>
        <v>0</v>
      </c>
      <c r="S85" s="197"/>
      <c r="T85" s="199">
        <f>SUM(T86:T91)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108</v>
      </c>
      <c r="AT85" s="201" t="s">
        <v>68</v>
      </c>
      <c r="AU85" s="201" t="s">
        <v>77</v>
      </c>
      <c r="AY85" s="200" t="s">
        <v>109</v>
      </c>
      <c r="BK85" s="202">
        <f>SUM(BK86:BK91)</f>
        <v>0</v>
      </c>
    </row>
    <row r="86" spans="1:65" s="2" customFormat="1" ht="33" customHeight="1">
      <c r="A86" s="39"/>
      <c r="B86" s="40"/>
      <c r="C86" s="205" t="s">
        <v>77</v>
      </c>
      <c r="D86" s="205" t="s">
        <v>112</v>
      </c>
      <c r="E86" s="206" t="s">
        <v>113</v>
      </c>
      <c r="F86" s="207" t="s">
        <v>114</v>
      </c>
      <c r="G86" s="208" t="s">
        <v>115</v>
      </c>
      <c r="H86" s="209">
        <v>1</v>
      </c>
      <c r="I86" s="210"/>
      <c r="J86" s="211">
        <f>ROUND(I86*H86,2)</f>
        <v>0</v>
      </c>
      <c r="K86" s="207" t="s">
        <v>116</v>
      </c>
      <c r="L86" s="45"/>
      <c r="M86" s="212" t="s">
        <v>19</v>
      </c>
      <c r="N86" s="213" t="s">
        <v>40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117</v>
      </c>
      <c r="AT86" s="216" t="s">
        <v>112</v>
      </c>
      <c r="AU86" s="216" t="s">
        <v>79</v>
      </c>
      <c r="AY86" s="18" t="s">
        <v>109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77</v>
      </c>
      <c r="BK86" s="217">
        <f>ROUND(I86*H86,2)</f>
        <v>0</v>
      </c>
      <c r="BL86" s="18" t="s">
        <v>117</v>
      </c>
      <c r="BM86" s="216" t="s">
        <v>118</v>
      </c>
    </row>
    <row r="87" spans="1:51" s="13" customFormat="1" ht="12">
      <c r="A87" s="13"/>
      <c r="B87" s="218"/>
      <c r="C87" s="219"/>
      <c r="D87" s="220" t="s">
        <v>119</v>
      </c>
      <c r="E87" s="221" t="s">
        <v>19</v>
      </c>
      <c r="F87" s="222" t="s">
        <v>120</v>
      </c>
      <c r="G87" s="219"/>
      <c r="H87" s="221" t="s">
        <v>19</v>
      </c>
      <c r="I87" s="223"/>
      <c r="J87" s="219"/>
      <c r="K87" s="219"/>
      <c r="L87" s="224"/>
      <c r="M87" s="225"/>
      <c r="N87" s="226"/>
      <c r="O87" s="226"/>
      <c r="P87" s="226"/>
      <c r="Q87" s="226"/>
      <c r="R87" s="226"/>
      <c r="S87" s="226"/>
      <c r="T87" s="2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8" t="s">
        <v>119</v>
      </c>
      <c r="AU87" s="228" t="s">
        <v>79</v>
      </c>
      <c r="AV87" s="13" t="s">
        <v>77</v>
      </c>
      <c r="AW87" s="13" t="s">
        <v>31</v>
      </c>
      <c r="AX87" s="13" t="s">
        <v>69</v>
      </c>
      <c r="AY87" s="228" t="s">
        <v>109</v>
      </c>
    </row>
    <row r="88" spans="1:51" s="14" customFormat="1" ht="12">
      <c r="A88" s="14"/>
      <c r="B88" s="229"/>
      <c r="C88" s="230"/>
      <c r="D88" s="220" t="s">
        <v>119</v>
      </c>
      <c r="E88" s="231" t="s">
        <v>19</v>
      </c>
      <c r="F88" s="232" t="s">
        <v>77</v>
      </c>
      <c r="G88" s="230"/>
      <c r="H88" s="233">
        <v>1</v>
      </c>
      <c r="I88" s="234"/>
      <c r="J88" s="230"/>
      <c r="K88" s="230"/>
      <c r="L88" s="235"/>
      <c r="M88" s="236"/>
      <c r="N88" s="237"/>
      <c r="O88" s="237"/>
      <c r="P88" s="237"/>
      <c r="Q88" s="237"/>
      <c r="R88" s="237"/>
      <c r="S88" s="237"/>
      <c r="T88" s="23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9" t="s">
        <v>119</v>
      </c>
      <c r="AU88" s="239" t="s">
        <v>79</v>
      </c>
      <c r="AV88" s="14" t="s">
        <v>79</v>
      </c>
      <c r="AW88" s="14" t="s">
        <v>31</v>
      </c>
      <c r="AX88" s="14" t="s">
        <v>69</v>
      </c>
      <c r="AY88" s="239" t="s">
        <v>109</v>
      </c>
    </row>
    <row r="89" spans="1:65" s="2" customFormat="1" ht="33" customHeight="1">
      <c r="A89" s="39"/>
      <c r="B89" s="40"/>
      <c r="C89" s="205" t="s">
        <v>79</v>
      </c>
      <c r="D89" s="205" t="s">
        <v>112</v>
      </c>
      <c r="E89" s="206" t="s">
        <v>121</v>
      </c>
      <c r="F89" s="207" t="s">
        <v>122</v>
      </c>
      <c r="G89" s="208" t="s">
        <v>115</v>
      </c>
      <c r="H89" s="209">
        <v>1</v>
      </c>
      <c r="I89" s="210"/>
      <c r="J89" s="211">
        <f>ROUND(I89*H89,2)</f>
        <v>0</v>
      </c>
      <c r="K89" s="207" t="s">
        <v>116</v>
      </c>
      <c r="L89" s="45"/>
      <c r="M89" s="212" t="s">
        <v>19</v>
      </c>
      <c r="N89" s="213" t="s">
        <v>40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117</v>
      </c>
      <c r="AT89" s="216" t="s">
        <v>112</v>
      </c>
      <c r="AU89" s="216" t="s">
        <v>79</v>
      </c>
      <c r="AY89" s="18" t="s">
        <v>109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77</v>
      </c>
      <c r="BK89" s="217">
        <f>ROUND(I89*H89,2)</f>
        <v>0</v>
      </c>
      <c r="BL89" s="18" t="s">
        <v>117</v>
      </c>
      <c r="BM89" s="216" t="s">
        <v>123</v>
      </c>
    </row>
    <row r="90" spans="1:51" s="13" customFormat="1" ht="12">
      <c r="A90" s="13"/>
      <c r="B90" s="218"/>
      <c r="C90" s="219"/>
      <c r="D90" s="220" t="s">
        <v>119</v>
      </c>
      <c r="E90" s="221" t="s">
        <v>19</v>
      </c>
      <c r="F90" s="222" t="s">
        <v>124</v>
      </c>
      <c r="G90" s="219"/>
      <c r="H90" s="221" t="s">
        <v>19</v>
      </c>
      <c r="I90" s="223"/>
      <c r="J90" s="219"/>
      <c r="K90" s="219"/>
      <c r="L90" s="224"/>
      <c r="M90" s="225"/>
      <c r="N90" s="226"/>
      <c r="O90" s="226"/>
      <c r="P90" s="226"/>
      <c r="Q90" s="226"/>
      <c r="R90" s="226"/>
      <c r="S90" s="226"/>
      <c r="T90" s="227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8" t="s">
        <v>119</v>
      </c>
      <c r="AU90" s="228" t="s">
        <v>79</v>
      </c>
      <c r="AV90" s="13" t="s">
        <v>77</v>
      </c>
      <c r="AW90" s="13" t="s">
        <v>31</v>
      </c>
      <c r="AX90" s="13" t="s">
        <v>69</v>
      </c>
      <c r="AY90" s="228" t="s">
        <v>109</v>
      </c>
    </row>
    <row r="91" spans="1:51" s="14" customFormat="1" ht="12">
      <c r="A91" s="14"/>
      <c r="B91" s="229"/>
      <c r="C91" s="230"/>
      <c r="D91" s="220" t="s">
        <v>119</v>
      </c>
      <c r="E91" s="231" t="s">
        <v>19</v>
      </c>
      <c r="F91" s="232" t="s">
        <v>77</v>
      </c>
      <c r="G91" s="230"/>
      <c r="H91" s="233">
        <v>1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119</v>
      </c>
      <c r="AU91" s="239" t="s">
        <v>79</v>
      </c>
      <c r="AV91" s="14" t="s">
        <v>79</v>
      </c>
      <c r="AW91" s="14" t="s">
        <v>31</v>
      </c>
      <c r="AX91" s="14" t="s">
        <v>69</v>
      </c>
      <c r="AY91" s="239" t="s">
        <v>109</v>
      </c>
    </row>
    <row r="92" spans="1:63" s="12" customFormat="1" ht="22.8" customHeight="1">
      <c r="A92" s="12"/>
      <c r="B92" s="189"/>
      <c r="C92" s="190"/>
      <c r="D92" s="191" t="s">
        <v>68</v>
      </c>
      <c r="E92" s="203" t="s">
        <v>125</v>
      </c>
      <c r="F92" s="203" t="s">
        <v>126</v>
      </c>
      <c r="G92" s="190"/>
      <c r="H92" s="190"/>
      <c r="I92" s="193"/>
      <c r="J92" s="204">
        <f>BK92</f>
        <v>0</v>
      </c>
      <c r="K92" s="190"/>
      <c r="L92" s="195"/>
      <c r="M92" s="196"/>
      <c r="N92" s="197"/>
      <c r="O92" s="197"/>
      <c r="P92" s="198">
        <f>SUM(P93:P96)</f>
        <v>0</v>
      </c>
      <c r="Q92" s="197"/>
      <c r="R92" s="198">
        <f>SUM(R93:R96)</f>
        <v>0</v>
      </c>
      <c r="S92" s="197"/>
      <c r="T92" s="199">
        <f>SUM(T93:T96)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0" t="s">
        <v>108</v>
      </c>
      <c r="AT92" s="201" t="s">
        <v>68</v>
      </c>
      <c r="AU92" s="201" t="s">
        <v>77</v>
      </c>
      <c r="AY92" s="200" t="s">
        <v>109</v>
      </c>
      <c r="BK92" s="202">
        <f>SUM(BK93:BK96)</f>
        <v>0</v>
      </c>
    </row>
    <row r="93" spans="1:65" s="2" customFormat="1" ht="24.15" customHeight="1">
      <c r="A93" s="39"/>
      <c r="B93" s="40"/>
      <c r="C93" s="205" t="s">
        <v>127</v>
      </c>
      <c r="D93" s="205" t="s">
        <v>112</v>
      </c>
      <c r="E93" s="206" t="s">
        <v>128</v>
      </c>
      <c r="F93" s="207" t="s">
        <v>129</v>
      </c>
      <c r="G93" s="208" t="s">
        <v>115</v>
      </c>
      <c r="H93" s="209">
        <v>1</v>
      </c>
      <c r="I93" s="210"/>
      <c r="J93" s="211">
        <f>ROUND(I93*H93,2)</f>
        <v>0</v>
      </c>
      <c r="K93" s="207" t="s">
        <v>116</v>
      </c>
      <c r="L93" s="45"/>
      <c r="M93" s="212" t="s">
        <v>19</v>
      </c>
      <c r="N93" s="213" t="s">
        <v>40</v>
      </c>
      <c r="O93" s="85"/>
      <c r="P93" s="214">
        <f>O93*H93</f>
        <v>0</v>
      </c>
      <c r="Q93" s="214">
        <v>0</v>
      </c>
      <c r="R93" s="214">
        <f>Q93*H93</f>
        <v>0</v>
      </c>
      <c r="S93" s="214">
        <v>0</v>
      </c>
      <c r="T93" s="215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16" t="s">
        <v>117</v>
      </c>
      <c r="AT93" s="216" t="s">
        <v>112</v>
      </c>
      <c r="AU93" s="216" t="s">
        <v>79</v>
      </c>
      <c r="AY93" s="18" t="s">
        <v>109</v>
      </c>
      <c r="BE93" s="217">
        <f>IF(N93="základní",J93,0)</f>
        <v>0</v>
      </c>
      <c r="BF93" s="217">
        <f>IF(N93="snížená",J93,0)</f>
        <v>0</v>
      </c>
      <c r="BG93" s="217">
        <f>IF(N93="zákl. přenesená",J93,0)</f>
        <v>0</v>
      </c>
      <c r="BH93" s="217">
        <f>IF(N93="sníž. přenesená",J93,0)</f>
        <v>0</v>
      </c>
      <c r="BI93" s="217">
        <f>IF(N93="nulová",J93,0)</f>
        <v>0</v>
      </c>
      <c r="BJ93" s="18" t="s">
        <v>77</v>
      </c>
      <c r="BK93" s="217">
        <f>ROUND(I93*H93,2)</f>
        <v>0</v>
      </c>
      <c r="BL93" s="18" t="s">
        <v>117</v>
      </c>
      <c r="BM93" s="216" t="s">
        <v>130</v>
      </c>
    </row>
    <row r="94" spans="1:65" s="2" customFormat="1" ht="24.15" customHeight="1">
      <c r="A94" s="39"/>
      <c r="B94" s="40"/>
      <c r="C94" s="205" t="s">
        <v>108</v>
      </c>
      <c r="D94" s="205" t="s">
        <v>112</v>
      </c>
      <c r="E94" s="206" t="s">
        <v>131</v>
      </c>
      <c r="F94" s="207" t="s">
        <v>132</v>
      </c>
      <c r="G94" s="208" t="s">
        <v>115</v>
      </c>
      <c r="H94" s="209">
        <v>1</v>
      </c>
      <c r="I94" s="210"/>
      <c r="J94" s="211">
        <f>ROUND(I94*H94,2)</f>
        <v>0</v>
      </c>
      <c r="K94" s="207" t="s">
        <v>116</v>
      </c>
      <c r="L94" s="45"/>
      <c r="M94" s="212" t="s">
        <v>19</v>
      </c>
      <c r="N94" s="213" t="s">
        <v>40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117</v>
      </c>
      <c r="AT94" s="216" t="s">
        <v>112</v>
      </c>
      <c r="AU94" s="216" t="s">
        <v>79</v>
      </c>
      <c r="AY94" s="18" t="s">
        <v>109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77</v>
      </c>
      <c r="BK94" s="217">
        <f>ROUND(I94*H94,2)</f>
        <v>0</v>
      </c>
      <c r="BL94" s="18" t="s">
        <v>117</v>
      </c>
      <c r="BM94" s="216" t="s">
        <v>133</v>
      </c>
    </row>
    <row r="95" spans="1:65" s="2" customFormat="1" ht="24.15" customHeight="1">
      <c r="A95" s="39"/>
      <c r="B95" s="40"/>
      <c r="C95" s="205" t="s">
        <v>134</v>
      </c>
      <c r="D95" s="205" t="s">
        <v>112</v>
      </c>
      <c r="E95" s="206" t="s">
        <v>135</v>
      </c>
      <c r="F95" s="207" t="s">
        <v>136</v>
      </c>
      <c r="G95" s="208" t="s">
        <v>115</v>
      </c>
      <c r="H95" s="209">
        <v>1</v>
      </c>
      <c r="I95" s="210"/>
      <c r="J95" s="211">
        <f>ROUND(I95*H95,2)</f>
        <v>0</v>
      </c>
      <c r="K95" s="207" t="s">
        <v>116</v>
      </c>
      <c r="L95" s="45"/>
      <c r="M95" s="212" t="s">
        <v>19</v>
      </c>
      <c r="N95" s="213" t="s">
        <v>40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117</v>
      </c>
      <c r="AT95" s="216" t="s">
        <v>112</v>
      </c>
      <c r="AU95" s="216" t="s">
        <v>79</v>
      </c>
      <c r="AY95" s="18" t="s">
        <v>109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77</v>
      </c>
      <c r="BK95" s="217">
        <f>ROUND(I95*H95,2)</f>
        <v>0</v>
      </c>
      <c r="BL95" s="18" t="s">
        <v>117</v>
      </c>
      <c r="BM95" s="216" t="s">
        <v>137</v>
      </c>
    </row>
    <row r="96" spans="1:65" s="2" customFormat="1" ht="24.15" customHeight="1">
      <c r="A96" s="39"/>
      <c r="B96" s="40"/>
      <c r="C96" s="205" t="s">
        <v>138</v>
      </c>
      <c r="D96" s="205" t="s">
        <v>112</v>
      </c>
      <c r="E96" s="206" t="s">
        <v>139</v>
      </c>
      <c r="F96" s="207" t="s">
        <v>140</v>
      </c>
      <c r="G96" s="208" t="s">
        <v>115</v>
      </c>
      <c r="H96" s="209">
        <v>1</v>
      </c>
      <c r="I96" s="210"/>
      <c r="J96" s="211">
        <f>ROUND(I96*H96,2)</f>
        <v>0</v>
      </c>
      <c r="K96" s="207" t="s">
        <v>116</v>
      </c>
      <c r="L96" s="45"/>
      <c r="M96" s="212" t="s">
        <v>19</v>
      </c>
      <c r="N96" s="213" t="s">
        <v>40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117</v>
      </c>
      <c r="AT96" s="216" t="s">
        <v>112</v>
      </c>
      <c r="AU96" s="216" t="s">
        <v>79</v>
      </c>
      <c r="AY96" s="18" t="s">
        <v>109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77</v>
      </c>
      <c r="BK96" s="217">
        <f>ROUND(I96*H96,2)</f>
        <v>0</v>
      </c>
      <c r="BL96" s="18" t="s">
        <v>117</v>
      </c>
      <c r="BM96" s="216" t="s">
        <v>141</v>
      </c>
    </row>
    <row r="97" spans="1:63" s="12" customFormat="1" ht="22.8" customHeight="1">
      <c r="A97" s="12"/>
      <c r="B97" s="189"/>
      <c r="C97" s="190"/>
      <c r="D97" s="191" t="s">
        <v>68</v>
      </c>
      <c r="E97" s="203" t="s">
        <v>142</v>
      </c>
      <c r="F97" s="203" t="s">
        <v>143</v>
      </c>
      <c r="G97" s="190"/>
      <c r="H97" s="190"/>
      <c r="I97" s="193"/>
      <c r="J97" s="204">
        <f>BK97</f>
        <v>0</v>
      </c>
      <c r="K97" s="190"/>
      <c r="L97" s="195"/>
      <c r="M97" s="196"/>
      <c r="N97" s="197"/>
      <c r="O97" s="197"/>
      <c r="P97" s="198">
        <f>SUM(P98:P100)</f>
        <v>0</v>
      </c>
      <c r="Q97" s="197"/>
      <c r="R97" s="198">
        <f>SUM(R98:R100)</f>
        <v>0</v>
      </c>
      <c r="S97" s="197"/>
      <c r="T97" s="199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0" t="s">
        <v>108</v>
      </c>
      <c r="AT97" s="201" t="s">
        <v>68</v>
      </c>
      <c r="AU97" s="201" t="s">
        <v>77</v>
      </c>
      <c r="AY97" s="200" t="s">
        <v>109</v>
      </c>
      <c r="BK97" s="202">
        <f>SUM(BK98:BK100)</f>
        <v>0</v>
      </c>
    </row>
    <row r="98" spans="1:65" s="2" customFormat="1" ht="24.15" customHeight="1">
      <c r="A98" s="39"/>
      <c r="B98" s="40"/>
      <c r="C98" s="205" t="s">
        <v>144</v>
      </c>
      <c r="D98" s="205" t="s">
        <v>112</v>
      </c>
      <c r="E98" s="206" t="s">
        <v>145</v>
      </c>
      <c r="F98" s="207" t="s">
        <v>146</v>
      </c>
      <c r="G98" s="208" t="s">
        <v>115</v>
      </c>
      <c r="H98" s="209">
        <v>2</v>
      </c>
      <c r="I98" s="210"/>
      <c r="J98" s="211">
        <f>ROUND(I98*H98,2)</f>
        <v>0</v>
      </c>
      <c r="K98" s="207" t="s">
        <v>116</v>
      </c>
      <c r="L98" s="45"/>
      <c r="M98" s="212" t="s">
        <v>19</v>
      </c>
      <c r="N98" s="213" t="s">
        <v>40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117</v>
      </c>
      <c r="AT98" s="216" t="s">
        <v>112</v>
      </c>
      <c r="AU98" s="216" t="s">
        <v>79</v>
      </c>
      <c r="AY98" s="18" t="s">
        <v>109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77</v>
      </c>
      <c r="BK98" s="217">
        <f>ROUND(I98*H98,2)</f>
        <v>0</v>
      </c>
      <c r="BL98" s="18" t="s">
        <v>117</v>
      </c>
      <c r="BM98" s="216" t="s">
        <v>147</v>
      </c>
    </row>
    <row r="99" spans="1:51" s="13" customFormat="1" ht="12">
      <c r="A99" s="13"/>
      <c r="B99" s="218"/>
      <c r="C99" s="219"/>
      <c r="D99" s="220" t="s">
        <v>119</v>
      </c>
      <c r="E99" s="221" t="s">
        <v>19</v>
      </c>
      <c r="F99" s="222" t="s">
        <v>148</v>
      </c>
      <c r="G99" s="219"/>
      <c r="H99" s="221" t="s">
        <v>19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119</v>
      </c>
      <c r="AU99" s="228" t="s">
        <v>79</v>
      </c>
      <c r="AV99" s="13" t="s">
        <v>77</v>
      </c>
      <c r="AW99" s="13" t="s">
        <v>31</v>
      </c>
      <c r="AX99" s="13" t="s">
        <v>69</v>
      </c>
      <c r="AY99" s="228" t="s">
        <v>109</v>
      </c>
    </row>
    <row r="100" spans="1:51" s="14" customFormat="1" ht="12">
      <c r="A100" s="14"/>
      <c r="B100" s="229"/>
      <c r="C100" s="230"/>
      <c r="D100" s="220" t="s">
        <v>119</v>
      </c>
      <c r="E100" s="231" t="s">
        <v>19</v>
      </c>
      <c r="F100" s="232" t="s">
        <v>79</v>
      </c>
      <c r="G100" s="230"/>
      <c r="H100" s="233">
        <v>2</v>
      </c>
      <c r="I100" s="234"/>
      <c r="J100" s="230"/>
      <c r="K100" s="230"/>
      <c r="L100" s="235"/>
      <c r="M100" s="240"/>
      <c r="N100" s="241"/>
      <c r="O100" s="241"/>
      <c r="P100" s="241"/>
      <c r="Q100" s="241"/>
      <c r="R100" s="241"/>
      <c r="S100" s="241"/>
      <c r="T100" s="24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119</v>
      </c>
      <c r="AU100" s="239" t="s">
        <v>79</v>
      </c>
      <c r="AV100" s="14" t="s">
        <v>79</v>
      </c>
      <c r="AW100" s="14" t="s">
        <v>31</v>
      </c>
      <c r="AX100" s="14" t="s">
        <v>69</v>
      </c>
      <c r="AY100" s="239" t="s">
        <v>109</v>
      </c>
    </row>
    <row r="101" spans="1:31" s="2" customFormat="1" ht="6.95" customHeight="1">
      <c r="A101" s="39"/>
      <c r="B101" s="60"/>
      <c r="C101" s="61"/>
      <c r="D101" s="61"/>
      <c r="E101" s="61"/>
      <c r="F101" s="61"/>
      <c r="G101" s="61"/>
      <c r="H101" s="61"/>
      <c r="I101" s="61"/>
      <c r="J101" s="61"/>
      <c r="K101" s="61"/>
      <c r="L101" s="45"/>
      <c r="M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</sheetData>
  <sheetProtection password="CC35" sheet="1" objects="1" scenarios="1" formatColumns="0" formatRows="0" autoFilter="0"/>
  <autoFilter ref="C82:K10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79</v>
      </c>
    </row>
    <row r="4" spans="2:46" s="1" customFormat="1" ht="24.95" customHeight="1">
      <c r="B4" s="21"/>
      <c r="D4" s="131" t="s">
        <v>83</v>
      </c>
      <c r="L4" s="21"/>
      <c r="M4" s="13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33" t="s">
        <v>16</v>
      </c>
      <c r="L6" s="21"/>
    </row>
    <row r="7" spans="2:12" s="1" customFormat="1" ht="16.5" customHeight="1">
      <c r="B7" s="21"/>
      <c r="E7" s="134" t="str">
        <f>'Rekapitulace stavby'!K6</f>
        <v>ZŠ Borovského - jídelna zateplení fasády</v>
      </c>
      <c r="F7" s="133"/>
      <c r="G7" s="133"/>
      <c r="H7" s="133"/>
      <c r="L7" s="21"/>
    </row>
    <row r="8" spans="1:31" s="2" customFormat="1" ht="12" customHeight="1">
      <c r="A8" s="39"/>
      <c r="B8" s="45"/>
      <c r="C8" s="39"/>
      <c r="D8" s="133" t="s">
        <v>84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6" t="s">
        <v>149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3" t="s">
        <v>21</v>
      </c>
      <c r="E12" s="39"/>
      <c r="F12" s="137" t="s">
        <v>22</v>
      </c>
      <c r="G12" s="39"/>
      <c r="H12" s="39"/>
      <c r="I12" s="133" t="s">
        <v>23</v>
      </c>
      <c r="J12" s="138" t="str">
        <f>'Rekapitulace stavby'!AN8</f>
        <v>12. 1. 2021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3" t="s">
        <v>25</v>
      </c>
      <c r="E14" s="39"/>
      <c r="F14" s="39"/>
      <c r="G14" s="39"/>
      <c r="H14" s="39"/>
      <c r="I14" s="133" t="s">
        <v>26</v>
      </c>
      <c r="J14" s="137" t="str">
        <f>IF('Rekapitulace stavby'!AN10="","",'Rekapitulace stavby'!AN10)</f>
        <v/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7" t="str">
        <f>IF('Rekapitulace stavby'!E11="","",'Rekapitulace stavby'!E11)</f>
        <v xml:space="preserve"> </v>
      </c>
      <c r="F15" s="39"/>
      <c r="G15" s="39"/>
      <c r="H15" s="39"/>
      <c r="I15" s="133" t="s">
        <v>27</v>
      </c>
      <c r="J15" s="137" t="str">
        <f>IF('Rekapitulace stavby'!AN11="","",'Rekapitulace stavby'!AN11)</f>
        <v/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3" t="s">
        <v>28</v>
      </c>
      <c r="E17" s="39"/>
      <c r="F17" s="39"/>
      <c r="G17" s="39"/>
      <c r="H17" s="39"/>
      <c r="I17" s="133" t="s">
        <v>26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27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3" t="s">
        <v>30</v>
      </c>
      <c r="E20" s="39"/>
      <c r="F20" s="39"/>
      <c r="G20" s="39"/>
      <c r="H20" s="39"/>
      <c r="I20" s="133" t="s">
        <v>26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27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3" t="s">
        <v>32</v>
      </c>
      <c r="E23" s="39"/>
      <c r="F23" s="39"/>
      <c r="G23" s="39"/>
      <c r="H23" s="39"/>
      <c r="I23" s="133" t="s">
        <v>26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27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3" t="s">
        <v>33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71.25" customHeight="1">
      <c r="A27" s="139"/>
      <c r="B27" s="140"/>
      <c r="C27" s="139"/>
      <c r="D27" s="139"/>
      <c r="E27" s="141" t="s">
        <v>150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4" t="s">
        <v>35</v>
      </c>
      <c r="E30" s="39"/>
      <c r="F30" s="39"/>
      <c r="G30" s="39"/>
      <c r="H30" s="39"/>
      <c r="I30" s="39"/>
      <c r="J30" s="145">
        <f>ROUND(J101,2)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6" t="s">
        <v>37</v>
      </c>
      <c r="G32" s="39"/>
      <c r="H32" s="39"/>
      <c r="I32" s="146" t="s">
        <v>36</v>
      </c>
      <c r="J32" s="146" t="s">
        <v>38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47" t="s">
        <v>39</v>
      </c>
      <c r="E33" s="133" t="s">
        <v>40</v>
      </c>
      <c r="F33" s="148">
        <f>ROUND((SUM(BE101:BE390)),2)</f>
        <v>0</v>
      </c>
      <c r="G33" s="39"/>
      <c r="H33" s="39"/>
      <c r="I33" s="149">
        <v>0.21</v>
      </c>
      <c r="J33" s="148">
        <f>ROUND(((SUM(BE101:BE390))*I33),2)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3" t="s">
        <v>41</v>
      </c>
      <c r="F34" s="148">
        <f>ROUND((SUM(BF101:BF390)),2)</f>
        <v>0</v>
      </c>
      <c r="G34" s="39"/>
      <c r="H34" s="39"/>
      <c r="I34" s="149">
        <v>0.12</v>
      </c>
      <c r="J34" s="148">
        <f>ROUND(((SUM(BF101:BF390))*I34),2)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3" t="s">
        <v>42</v>
      </c>
      <c r="F35" s="148">
        <f>ROUND((SUM(BG101:BG390)),2)</f>
        <v>0</v>
      </c>
      <c r="G35" s="39"/>
      <c r="H35" s="39"/>
      <c r="I35" s="149">
        <v>0.21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3" t="s">
        <v>43</v>
      </c>
      <c r="F36" s="148">
        <f>ROUND((SUM(BH101:BH390)),2)</f>
        <v>0</v>
      </c>
      <c r="G36" s="39"/>
      <c r="H36" s="39"/>
      <c r="I36" s="149">
        <v>0.12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3" t="s">
        <v>44</v>
      </c>
      <c r="F37" s="148">
        <f>ROUND((SUM(BI101:BI390)),2)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0"/>
      <c r="D39" s="151" t="s">
        <v>45</v>
      </c>
      <c r="E39" s="152"/>
      <c r="F39" s="152"/>
      <c r="G39" s="153" t="s">
        <v>46</v>
      </c>
      <c r="H39" s="154" t="s">
        <v>47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86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1" t="str">
        <f>E7</f>
        <v>ZŠ Borovského - jídelna zateplení fasády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84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01 - Zateplení jídelna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33" t="s">
        <v>23</v>
      </c>
      <c r="J52" s="73" t="str">
        <f>IF(J12="","",J12)</f>
        <v>12. 1. 2021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33" t="s">
        <v>30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33" t="s">
        <v>32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2" t="s">
        <v>87</v>
      </c>
      <c r="D57" s="163"/>
      <c r="E57" s="163"/>
      <c r="F57" s="163"/>
      <c r="G57" s="163"/>
      <c r="H57" s="163"/>
      <c r="I57" s="163"/>
      <c r="J57" s="164" t="s">
        <v>88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65" t="s">
        <v>67</v>
      </c>
      <c r="D59" s="41"/>
      <c r="E59" s="41"/>
      <c r="F59" s="41"/>
      <c r="G59" s="41"/>
      <c r="H59" s="41"/>
      <c r="I59" s="41"/>
      <c r="J59" s="103">
        <f>J101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89</v>
      </c>
    </row>
    <row r="60" spans="1:31" s="9" customFormat="1" ht="24.95" customHeight="1">
      <c r="A60" s="9"/>
      <c r="B60" s="166"/>
      <c r="C60" s="167"/>
      <c r="D60" s="168" t="s">
        <v>151</v>
      </c>
      <c r="E60" s="169"/>
      <c r="F60" s="169"/>
      <c r="G60" s="169"/>
      <c r="H60" s="169"/>
      <c r="I60" s="169"/>
      <c r="J60" s="170">
        <f>J102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2"/>
      <c r="C61" s="173"/>
      <c r="D61" s="174" t="s">
        <v>152</v>
      </c>
      <c r="E61" s="175"/>
      <c r="F61" s="175"/>
      <c r="G61" s="175"/>
      <c r="H61" s="175"/>
      <c r="I61" s="175"/>
      <c r="J61" s="176">
        <f>J103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2"/>
      <c r="C62" s="173"/>
      <c r="D62" s="174" t="s">
        <v>153</v>
      </c>
      <c r="E62" s="175"/>
      <c r="F62" s="175"/>
      <c r="G62" s="175"/>
      <c r="H62" s="175"/>
      <c r="I62" s="175"/>
      <c r="J62" s="176">
        <f>J114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2"/>
      <c r="C63" s="173"/>
      <c r="D63" s="174" t="s">
        <v>154</v>
      </c>
      <c r="E63" s="175"/>
      <c r="F63" s="175"/>
      <c r="G63" s="175"/>
      <c r="H63" s="175"/>
      <c r="I63" s="175"/>
      <c r="J63" s="176">
        <f>J115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2"/>
      <c r="C64" s="173"/>
      <c r="D64" s="174" t="s">
        <v>155</v>
      </c>
      <c r="E64" s="175"/>
      <c r="F64" s="175"/>
      <c r="G64" s="175"/>
      <c r="H64" s="175"/>
      <c r="I64" s="175"/>
      <c r="J64" s="176">
        <f>J127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2"/>
      <c r="C65" s="173"/>
      <c r="D65" s="174" t="s">
        <v>156</v>
      </c>
      <c r="E65" s="175"/>
      <c r="F65" s="175"/>
      <c r="G65" s="175"/>
      <c r="H65" s="175"/>
      <c r="I65" s="175"/>
      <c r="J65" s="176">
        <f>J186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2"/>
      <c r="C66" s="173"/>
      <c r="D66" s="174" t="s">
        <v>157</v>
      </c>
      <c r="E66" s="175"/>
      <c r="F66" s="175"/>
      <c r="G66" s="175"/>
      <c r="H66" s="175"/>
      <c r="I66" s="175"/>
      <c r="J66" s="176">
        <f>J221</f>
        <v>0</v>
      </c>
      <c r="K66" s="173"/>
      <c r="L66" s="177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4.85" customHeight="1">
      <c r="A67" s="10"/>
      <c r="B67" s="172"/>
      <c r="C67" s="173"/>
      <c r="D67" s="174" t="s">
        <v>158</v>
      </c>
      <c r="E67" s="175"/>
      <c r="F67" s="175"/>
      <c r="G67" s="175"/>
      <c r="H67" s="175"/>
      <c r="I67" s="175"/>
      <c r="J67" s="176">
        <f>J231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4.85" customHeight="1">
      <c r="A68" s="10"/>
      <c r="B68" s="172"/>
      <c r="C68" s="173"/>
      <c r="D68" s="174" t="s">
        <v>159</v>
      </c>
      <c r="E68" s="175"/>
      <c r="F68" s="175"/>
      <c r="G68" s="175"/>
      <c r="H68" s="175"/>
      <c r="I68" s="175"/>
      <c r="J68" s="176">
        <f>J259</f>
        <v>0</v>
      </c>
      <c r="K68" s="173"/>
      <c r="L68" s="177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4.85" customHeight="1">
      <c r="A69" s="10"/>
      <c r="B69" s="172"/>
      <c r="C69" s="173"/>
      <c r="D69" s="174" t="s">
        <v>160</v>
      </c>
      <c r="E69" s="175"/>
      <c r="F69" s="175"/>
      <c r="G69" s="175"/>
      <c r="H69" s="175"/>
      <c r="I69" s="175"/>
      <c r="J69" s="176">
        <f>J267</f>
        <v>0</v>
      </c>
      <c r="K69" s="173"/>
      <c r="L69" s="177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2"/>
      <c r="C70" s="173"/>
      <c r="D70" s="174" t="s">
        <v>161</v>
      </c>
      <c r="E70" s="175"/>
      <c r="F70" s="175"/>
      <c r="G70" s="175"/>
      <c r="H70" s="175"/>
      <c r="I70" s="175"/>
      <c r="J70" s="176">
        <f>J272</f>
        <v>0</v>
      </c>
      <c r="K70" s="173"/>
      <c r="L70" s="1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2"/>
      <c r="C71" s="173"/>
      <c r="D71" s="174" t="s">
        <v>162</v>
      </c>
      <c r="E71" s="175"/>
      <c r="F71" s="175"/>
      <c r="G71" s="175"/>
      <c r="H71" s="175"/>
      <c r="I71" s="175"/>
      <c r="J71" s="176">
        <f>J288</f>
        <v>0</v>
      </c>
      <c r="K71" s="173"/>
      <c r="L71" s="1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6"/>
      <c r="C72" s="167"/>
      <c r="D72" s="168" t="s">
        <v>163</v>
      </c>
      <c r="E72" s="169"/>
      <c r="F72" s="169"/>
      <c r="G72" s="169"/>
      <c r="H72" s="169"/>
      <c r="I72" s="169"/>
      <c r="J72" s="170">
        <f>J291</f>
        <v>0</v>
      </c>
      <c r="K72" s="167"/>
      <c r="L72" s="17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72"/>
      <c r="C73" s="173"/>
      <c r="D73" s="174" t="s">
        <v>164</v>
      </c>
      <c r="E73" s="175"/>
      <c r="F73" s="175"/>
      <c r="G73" s="175"/>
      <c r="H73" s="175"/>
      <c r="I73" s="175"/>
      <c r="J73" s="176">
        <f>J292</f>
        <v>0</v>
      </c>
      <c r="K73" s="173"/>
      <c r="L73" s="1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2"/>
      <c r="C74" s="173"/>
      <c r="D74" s="174" t="s">
        <v>165</v>
      </c>
      <c r="E74" s="175"/>
      <c r="F74" s="175"/>
      <c r="G74" s="175"/>
      <c r="H74" s="175"/>
      <c r="I74" s="175"/>
      <c r="J74" s="176">
        <f>J299</f>
        <v>0</v>
      </c>
      <c r="K74" s="173"/>
      <c r="L74" s="1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2"/>
      <c r="C75" s="173"/>
      <c r="D75" s="174" t="s">
        <v>166</v>
      </c>
      <c r="E75" s="175"/>
      <c r="F75" s="175"/>
      <c r="G75" s="175"/>
      <c r="H75" s="175"/>
      <c r="I75" s="175"/>
      <c r="J75" s="176">
        <f>J314</f>
        <v>0</v>
      </c>
      <c r="K75" s="173"/>
      <c r="L75" s="177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2"/>
      <c r="C76" s="173"/>
      <c r="D76" s="174" t="s">
        <v>167</v>
      </c>
      <c r="E76" s="175"/>
      <c r="F76" s="175"/>
      <c r="G76" s="175"/>
      <c r="H76" s="175"/>
      <c r="I76" s="175"/>
      <c r="J76" s="176">
        <f>J331</f>
        <v>0</v>
      </c>
      <c r="K76" s="173"/>
      <c r="L76" s="1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2"/>
      <c r="C77" s="173"/>
      <c r="D77" s="174" t="s">
        <v>168</v>
      </c>
      <c r="E77" s="175"/>
      <c r="F77" s="175"/>
      <c r="G77" s="175"/>
      <c r="H77" s="175"/>
      <c r="I77" s="175"/>
      <c r="J77" s="176">
        <f>J341</f>
        <v>0</v>
      </c>
      <c r="K77" s="173"/>
      <c r="L77" s="1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2"/>
      <c r="C78" s="173"/>
      <c r="D78" s="174" t="s">
        <v>169</v>
      </c>
      <c r="E78" s="175"/>
      <c r="F78" s="175"/>
      <c r="G78" s="175"/>
      <c r="H78" s="175"/>
      <c r="I78" s="175"/>
      <c r="J78" s="176">
        <f>J358</f>
        <v>0</v>
      </c>
      <c r="K78" s="173"/>
      <c r="L78" s="1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9" customFormat="1" ht="24.95" customHeight="1">
      <c r="A79" s="9"/>
      <c r="B79" s="166"/>
      <c r="C79" s="167"/>
      <c r="D79" s="168" t="s">
        <v>170</v>
      </c>
      <c r="E79" s="169"/>
      <c r="F79" s="169"/>
      <c r="G79" s="169"/>
      <c r="H79" s="169"/>
      <c r="I79" s="169"/>
      <c r="J79" s="170">
        <f>J366</f>
        <v>0</v>
      </c>
      <c r="K79" s="167"/>
      <c r="L79" s="171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</row>
    <row r="80" spans="1:31" s="10" customFormat="1" ht="19.9" customHeight="1">
      <c r="A80" s="10"/>
      <c r="B80" s="172"/>
      <c r="C80" s="173"/>
      <c r="D80" s="174" t="s">
        <v>171</v>
      </c>
      <c r="E80" s="175"/>
      <c r="F80" s="175"/>
      <c r="G80" s="175"/>
      <c r="H80" s="175"/>
      <c r="I80" s="175"/>
      <c r="J80" s="176">
        <f>J367</f>
        <v>0</v>
      </c>
      <c r="K80" s="173"/>
      <c r="L80" s="177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72"/>
      <c r="C81" s="173"/>
      <c r="D81" s="174" t="s">
        <v>172</v>
      </c>
      <c r="E81" s="175"/>
      <c r="F81" s="175"/>
      <c r="G81" s="175"/>
      <c r="H81" s="175"/>
      <c r="I81" s="175"/>
      <c r="J81" s="176">
        <f>J384</f>
        <v>0</v>
      </c>
      <c r="K81" s="173"/>
      <c r="L81" s="177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2" customFormat="1" ht="21.8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pans="1:31" s="2" customFormat="1" ht="6.95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3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24.95" customHeight="1">
      <c r="A88" s="39"/>
      <c r="B88" s="40"/>
      <c r="C88" s="24" t="s">
        <v>94</v>
      </c>
      <c r="D88" s="41"/>
      <c r="E88" s="41"/>
      <c r="F88" s="41"/>
      <c r="G88" s="41"/>
      <c r="H88" s="41"/>
      <c r="I88" s="41"/>
      <c r="J88" s="41"/>
      <c r="K88" s="41"/>
      <c r="L88" s="13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3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3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6.5" customHeight="1">
      <c r="A91" s="39"/>
      <c r="B91" s="40"/>
      <c r="C91" s="41"/>
      <c r="D91" s="41"/>
      <c r="E91" s="161" t="str">
        <f>E7</f>
        <v>ZŠ Borovského - jídelna zateplení fasády</v>
      </c>
      <c r="F91" s="33"/>
      <c r="G91" s="33"/>
      <c r="H91" s="33"/>
      <c r="I91" s="41"/>
      <c r="J91" s="41"/>
      <c r="K91" s="41"/>
      <c r="L91" s="13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2" customHeight="1">
      <c r="A92" s="39"/>
      <c r="B92" s="40"/>
      <c r="C92" s="33" t="s">
        <v>84</v>
      </c>
      <c r="D92" s="41"/>
      <c r="E92" s="41"/>
      <c r="F92" s="41"/>
      <c r="G92" s="41"/>
      <c r="H92" s="41"/>
      <c r="I92" s="41"/>
      <c r="J92" s="41"/>
      <c r="K92" s="41"/>
      <c r="L92" s="13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6.5" customHeight="1">
      <c r="A93" s="39"/>
      <c r="B93" s="40"/>
      <c r="C93" s="41"/>
      <c r="D93" s="41"/>
      <c r="E93" s="70" t="str">
        <f>E9</f>
        <v>01 - Zateplení jídelna</v>
      </c>
      <c r="F93" s="41"/>
      <c r="G93" s="41"/>
      <c r="H93" s="41"/>
      <c r="I93" s="41"/>
      <c r="J93" s="41"/>
      <c r="K93" s="41"/>
      <c r="L93" s="13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6.95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3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2" customHeight="1">
      <c r="A95" s="39"/>
      <c r="B95" s="40"/>
      <c r="C95" s="33" t="s">
        <v>21</v>
      </c>
      <c r="D95" s="41"/>
      <c r="E95" s="41"/>
      <c r="F95" s="28" t="str">
        <f>F12</f>
        <v xml:space="preserve"> </v>
      </c>
      <c r="G95" s="41"/>
      <c r="H95" s="41"/>
      <c r="I95" s="33" t="s">
        <v>23</v>
      </c>
      <c r="J95" s="73" t="str">
        <f>IF(J12="","",J12)</f>
        <v>12. 1. 2021</v>
      </c>
      <c r="K95" s="41"/>
      <c r="L95" s="13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6.95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3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5.15" customHeight="1">
      <c r="A97" s="39"/>
      <c r="B97" s="40"/>
      <c r="C97" s="33" t="s">
        <v>25</v>
      </c>
      <c r="D97" s="41"/>
      <c r="E97" s="41"/>
      <c r="F97" s="28" t="str">
        <f>E15</f>
        <v xml:space="preserve"> </v>
      </c>
      <c r="G97" s="41"/>
      <c r="H97" s="41"/>
      <c r="I97" s="33" t="s">
        <v>30</v>
      </c>
      <c r="J97" s="37" t="str">
        <f>E21</f>
        <v xml:space="preserve"> </v>
      </c>
      <c r="K97" s="41"/>
      <c r="L97" s="13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31" s="2" customFormat="1" ht="15.15" customHeight="1">
      <c r="A98" s="39"/>
      <c r="B98" s="40"/>
      <c r="C98" s="33" t="s">
        <v>28</v>
      </c>
      <c r="D98" s="41"/>
      <c r="E98" s="41"/>
      <c r="F98" s="28" t="str">
        <f>IF(E18="","",E18)</f>
        <v>Vyplň údaj</v>
      </c>
      <c r="G98" s="41"/>
      <c r="H98" s="41"/>
      <c r="I98" s="33" t="s">
        <v>32</v>
      </c>
      <c r="J98" s="37" t="str">
        <f>E24</f>
        <v xml:space="preserve"> </v>
      </c>
      <c r="K98" s="41"/>
      <c r="L98" s="13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10.3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3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11" customFormat="1" ht="29.25" customHeight="1">
      <c r="A100" s="178"/>
      <c r="B100" s="179"/>
      <c r="C100" s="180" t="s">
        <v>95</v>
      </c>
      <c r="D100" s="181" t="s">
        <v>54</v>
      </c>
      <c r="E100" s="181" t="s">
        <v>50</v>
      </c>
      <c r="F100" s="181" t="s">
        <v>51</v>
      </c>
      <c r="G100" s="181" t="s">
        <v>96</v>
      </c>
      <c r="H100" s="181" t="s">
        <v>97</v>
      </c>
      <c r="I100" s="181" t="s">
        <v>98</v>
      </c>
      <c r="J100" s="181" t="s">
        <v>88</v>
      </c>
      <c r="K100" s="182" t="s">
        <v>99</v>
      </c>
      <c r="L100" s="183"/>
      <c r="M100" s="93" t="s">
        <v>19</v>
      </c>
      <c r="N100" s="94" t="s">
        <v>39</v>
      </c>
      <c r="O100" s="94" t="s">
        <v>100</v>
      </c>
      <c r="P100" s="94" t="s">
        <v>101</v>
      </c>
      <c r="Q100" s="94" t="s">
        <v>102</v>
      </c>
      <c r="R100" s="94" t="s">
        <v>103</v>
      </c>
      <c r="S100" s="94" t="s">
        <v>104</v>
      </c>
      <c r="T100" s="95" t="s">
        <v>105</v>
      </c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</row>
    <row r="101" spans="1:63" s="2" customFormat="1" ht="22.8" customHeight="1">
      <c r="A101" s="39"/>
      <c r="B101" s="40"/>
      <c r="C101" s="100" t="s">
        <v>106</v>
      </c>
      <c r="D101" s="41"/>
      <c r="E101" s="41"/>
      <c r="F101" s="41"/>
      <c r="G101" s="41"/>
      <c r="H101" s="41"/>
      <c r="I101" s="41"/>
      <c r="J101" s="184">
        <f>BK101</f>
        <v>0</v>
      </c>
      <c r="K101" s="41"/>
      <c r="L101" s="45"/>
      <c r="M101" s="96"/>
      <c r="N101" s="185"/>
      <c r="O101" s="97"/>
      <c r="P101" s="186">
        <f>P102+P291+P366</f>
        <v>0</v>
      </c>
      <c r="Q101" s="97"/>
      <c r="R101" s="186">
        <f>R102+R291+R366</f>
        <v>56.467684680000005</v>
      </c>
      <c r="S101" s="97"/>
      <c r="T101" s="187">
        <f>T102+T291+T366</f>
        <v>24.784679799999996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68</v>
      </c>
      <c r="AU101" s="18" t="s">
        <v>89</v>
      </c>
      <c r="BK101" s="188">
        <f>BK102+BK291+BK366</f>
        <v>0</v>
      </c>
    </row>
    <row r="102" spans="1:63" s="12" customFormat="1" ht="25.9" customHeight="1">
      <c r="A102" s="12"/>
      <c r="B102" s="189"/>
      <c r="C102" s="190"/>
      <c r="D102" s="191" t="s">
        <v>68</v>
      </c>
      <c r="E102" s="192" t="s">
        <v>173</v>
      </c>
      <c r="F102" s="192" t="s">
        <v>174</v>
      </c>
      <c r="G102" s="190"/>
      <c r="H102" s="190"/>
      <c r="I102" s="193"/>
      <c r="J102" s="194">
        <f>BK102</f>
        <v>0</v>
      </c>
      <c r="K102" s="190"/>
      <c r="L102" s="195"/>
      <c r="M102" s="196"/>
      <c r="N102" s="197"/>
      <c r="O102" s="197"/>
      <c r="P102" s="198">
        <f>P103+P114+P127+P221+P272+P288</f>
        <v>0</v>
      </c>
      <c r="Q102" s="197"/>
      <c r="R102" s="198">
        <f>R103+R114+R127+R221+R272+R288</f>
        <v>41.02954268</v>
      </c>
      <c r="S102" s="197"/>
      <c r="T102" s="199">
        <f>T103+T114+T127+T221+T272+T288</f>
        <v>24.644649799999996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0" t="s">
        <v>77</v>
      </c>
      <c r="AT102" s="201" t="s">
        <v>68</v>
      </c>
      <c r="AU102" s="201" t="s">
        <v>69</v>
      </c>
      <c r="AY102" s="200" t="s">
        <v>109</v>
      </c>
      <c r="BK102" s="202">
        <f>BK103+BK114+BK127+BK221+BK272+BK288</f>
        <v>0</v>
      </c>
    </row>
    <row r="103" spans="1:63" s="12" customFormat="1" ht="22.8" customHeight="1">
      <c r="A103" s="12"/>
      <c r="B103" s="189"/>
      <c r="C103" s="190"/>
      <c r="D103" s="191" t="s">
        <v>68</v>
      </c>
      <c r="E103" s="203" t="s">
        <v>77</v>
      </c>
      <c r="F103" s="203" t="s">
        <v>175</v>
      </c>
      <c r="G103" s="190"/>
      <c r="H103" s="190"/>
      <c r="I103" s="193"/>
      <c r="J103" s="204">
        <f>BK103</f>
        <v>0</v>
      </c>
      <c r="K103" s="190"/>
      <c r="L103" s="195"/>
      <c r="M103" s="196"/>
      <c r="N103" s="197"/>
      <c r="O103" s="197"/>
      <c r="P103" s="198">
        <f>SUM(P104:P113)</f>
        <v>0</v>
      </c>
      <c r="Q103" s="197"/>
      <c r="R103" s="198">
        <f>SUM(R104:R113)</f>
        <v>16</v>
      </c>
      <c r="S103" s="197"/>
      <c r="T103" s="199">
        <f>SUM(T104:T113)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0" t="s">
        <v>77</v>
      </c>
      <c r="AT103" s="201" t="s">
        <v>68</v>
      </c>
      <c r="AU103" s="201" t="s">
        <v>77</v>
      </c>
      <c r="AY103" s="200" t="s">
        <v>109</v>
      </c>
      <c r="BK103" s="202">
        <f>SUM(BK104:BK113)</f>
        <v>0</v>
      </c>
    </row>
    <row r="104" spans="1:65" s="2" customFormat="1" ht="49.05" customHeight="1">
      <c r="A104" s="39"/>
      <c r="B104" s="40"/>
      <c r="C104" s="205" t="s">
        <v>77</v>
      </c>
      <c r="D104" s="205" t="s">
        <v>112</v>
      </c>
      <c r="E104" s="206" t="s">
        <v>176</v>
      </c>
      <c r="F104" s="207" t="s">
        <v>177</v>
      </c>
      <c r="G104" s="208" t="s">
        <v>178</v>
      </c>
      <c r="H104" s="209">
        <v>48</v>
      </c>
      <c r="I104" s="210"/>
      <c r="J104" s="211">
        <f>ROUND(I104*H104,2)</f>
        <v>0</v>
      </c>
      <c r="K104" s="207" t="s">
        <v>179</v>
      </c>
      <c r="L104" s="45"/>
      <c r="M104" s="212" t="s">
        <v>19</v>
      </c>
      <c r="N104" s="213" t="s">
        <v>40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127</v>
      </c>
      <c r="AT104" s="216" t="s">
        <v>112</v>
      </c>
      <c r="AU104" s="216" t="s">
        <v>79</v>
      </c>
      <c r="AY104" s="18" t="s">
        <v>109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77</v>
      </c>
      <c r="BK104" s="217">
        <f>ROUND(I104*H104,2)</f>
        <v>0</v>
      </c>
      <c r="BL104" s="18" t="s">
        <v>127</v>
      </c>
      <c r="BM104" s="216" t="s">
        <v>180</v>
      </c>
    </row>
    <row r="105" spans="1:51" s="14" customFormat="1" ht="12">
      <c r="A105" s="14"/>
      <c r="B105" s="229"/>
      <c r="C105" s="230"/>
      <c r="D105" s="220" t="s">
        <v>119</v>
      </c>
      <c r="E105" s="231" t="s">
        <v>19</v>
      </c>
      <c r="F105" s="232" t="s">
        <v>181</v>
      </c>
      <c r="G105" s="230"/>
      <c r="H105" s="233">
        <v>48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119</v>
      </c>
      <c r="AU105" s="239" t="s">
        <v>79</v>
      </c>
      <c r="AV105" s="14" t="s">
        <v>79</v>
      </c>
      <c r="AW105" s="14" t="s">
        <v>31</v>
      </c>
      <c r="AX105" s="14" t="s">
        <v>77</v>
      </c>
      <c r="AY105" s="239" t="s">
        <v>109</v>
      </c>
    </row>
    <row r="106" spans="1:65" s="2" customFormat="1" ht="44.25" customHeight="1">
      <c r="A106" s="39"/>
      <c r="B106" s="40"/>
      <c r="C106" s="205" t="s">
        <v>79</v>
      </c>
      <c r="D106" s="205" t="s">
        <v>112</v>
      </c>
      <c r="E106" s="206" t="s">
        <v>182</v>
      </c>
      <c r="F106" s="207" t="s">
        <v>183</v>
      </c>
      <c r="G106" s="208" t="s">
        <v>178</v>
      </c>
      <c r="H106" s="209">
        <v>48</v>
      </c>
      <c r="I106" s="210"/>
      <c r="J106" s="211">
        <f>ROUND(I106*H106,2)</f>
        <v>0</v>
      </c>
      <c r="K106" s="207" t="s">
        <v>184</v>
      </c>
      <c r="L106" s="45"/>
      <c r="M106" s="212" t="s">
        <v>19</v>
      </c>
      <c r="N106" s="213" t="s">
        <v>40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127</v>
      </c>
      <c r="AT106" s="216" t="s">
        <v>112</v>
      </c>
      <c r="AU106" s="216" t="s">
        <v>79</v>
      </c>
      <c r="AY106" s="18" t="s">
        <v>109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77</v>
      </c>
      <c r="BK106" s="217">
        <f>ROUND(I106*H106,2)</f>
        <v>0</v>
      </c>
      <c r="BL106" s="18" t="s">
        <v>127</v>
      </c>
      <c r="BM106" s="216" t="s">
        <v>185</v>
      </c>
    </row>
    <row r="107" spans="1:47" s="2" customFormat="1" ht="12">
      <c r="A107" s="39"/>
      <c r="B107" s="40"/>
      <c r="C107" s="41"/>
      <c r="D107" s="243" t="s">
        <v>186</v>
      </c>
      <c r="E107" s="41"/>
      <c r="F107" s="244" t="s">
        <v>187</v>
      </c>
      <c r="G107" s="41"/>
      <c r="H107" s="41"/>
      <c r="I107" s="245"/>
      <c r="J107" s="41"/>
      <c r="K107" s="41"/>
      <c r="L107" s="45"/>
      <c r="M107" s="246"/>
      <c r="N107" s="247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186</v>
      </c>
      <c r="AU107" s="18" t="s">
        <v>79</v>
      </c>
    </row>
    <row r="108" spans="1:51" s="14" customFormat="1" ht="12">
      <c r="A108" s="14"/>
      <c r="B108" s="229"/>
      <c r="C108" s="230"/>
      <c r="D108" s="220" t="s">
        <v>119</v>
      </c>
      <c r="E108" s="231" t="s">
        <v>19</v>
      </c>
      <c r="F108" s="232" t="s">
        <v>188</v>
      </c>
      <c r="G108" s="230"/>
      <c r="H108" s="233">
        <v>48</v>
      </c>
      <c r="I108" s="234"/>
      <c r="J108" s="230"/>
      <c r="K108" s="230"/>
      <c r="L108" s="235"/>
      <c r="M108" s="236"/>
      <c r="N108" s="237"/>
      <c r="O108" s="237"/>
      <c r="P108" s="237"/>
      <c r="Q108" s="237"/>
      <c r="R108" s="237"/>
      <c r="S108" s="237"/>
      <c r="T108" s="238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9" t="s">
        <v>119</v>
      </c>
      <c r="AU108" s="239" t="s">
        <v>79</v>
      </c>
      <c r="AV108" s="14" t="s">
        <v>79</v>
      </c>
      <c r="AW108" s="14" t="s">
        <v>31</v>
      </c>
      <c r="AX108" s="14" t="s">
        <v>77</v>
      </c>
      <c r="AY108" s="239" t="s">
        <v>109</v>
      </c>
    </row>
    <row r="109" spans="1:65" s="2" customFormat="1" ht="37.8" customHeight="1">
      <c r="A109" s="39"/>
      <c r="B109" s="40"/>
      <c r="C109" s="205" t="s">
        <v>189</v>
      </c>
      <c r="D109" s="205" t="s">
        <v>112</v>
      </c>
      <c r="E109" s="206" t="s">
        <v>190</v>
      </c>
      <c r="F109" s="207" t="s">
        <v>191</v>
      </c>
      <c r="G109" s="208" t="s">
        <v>192</v>
      </c>
      <c r="H109" s="209">
        <v>100</v>
      </c>
      <c r="I109" s="210"/>
      <c r="J109" s="211">
        <f>ROUND(I109*H109,2)</f>
        <v>0</v>
      </c>
      <c r="K109" s="207" t="s">
        <v>184</v>
      </c>
      <c r="L109" s="45"/>
      <c r="M109" s="212" t="s">
        <v>19</v>
      </c>
      <c r="N109" s="213" t="s">
        <v>40</v>
      </c>
      <c r="O109" s="85"/>
      <c r="P109" s="214">
        <f>O109*H109</f>
        <v>0</v>
      </c>
      <c r="Q109" s="214">
        <v>0</v>
      </c>
      <c r="R109" s="214">
        <f>Q109*H109</f>
        <v>0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127</v>
      </c>
      <c r="AT109" s="216" t="s">
        <v>112</v>
      </c>
      <c r="AU109" s="216" t="s">
        <v>79</v>
      </c>
      <c r="AY109" s="18" t="s">
        <v>109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77</v>
      </c>
      <c r="BK109" s="217">
        <f>ROUND(I109*H109,2)</f>
        <v>0</v>
      </c>
      <c r="BL109" s="18" t="s">
        <v>127</v>
      </c>
      <c r="BM109" s="216" t="s">
        <v>193</v>
      </c>
    </row>
    <row r="110" spans="1:47" s="2" customFormat="1" ht="12">
      <c r="A110" s="39"/>
      <c r="B110" s="40"/>
      <c r="C110" s="41"/>
      <c r="D110" s="243" t="s">
        <v>186</v>
      </c>
      <c r="E110" s="41"/>
      <c r="F110" s="244" t="s">
        <v>194</v>
      </c>
      <c r="G110" s="41"/>
      <c r="H110" s="41"/>
      <c r="I110" s="245"/>
      <c r="J110" s="41"/>
      <c r="K110" s="41"/>
      <c r="L110" s="45"/>
      <c r="M110" s="246"/>
      <c r="N110" s="247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186</v>
      </c>
      <c r="AU110" s="18" t="s">
        <v>79</v>
      </c>
    </row>
    <row r="111" spans="1:51" s="14" customFormat="1" ht="12">
      <c r="A111" s="14"/>
      <c r="B111" s="229"/>
      <c r="C111" s="230"/>
      <c r="D111" s="220" t="s">
        <v>119</v>
      </c>
      <c r="E111" s="231" t="s">
        <v>19</v>
      </c>
      <c r="F111" s="232" t="s">
        <v>195</v>
      </c>
      <c r="G111" s="230"/>
      <c r="H111" s="233">
        <v>100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9" t="s">
        <v>119</v>
      </c>
      <c r="AU111" s="239" t="s">
        <v>79</v>
      </c>
      <c r="AV111" s="14" t="s">
        <v>79</v>
      </c>
      <c r="AW111" s="14" t="s">
        <v>31</v>
      </c>
      <c r="AX111" s="14" t="s">
        <v>77</v>
      </c>
      <c r="AY111" s="239" t="s">
        <v>109</v>
      </c>
    </row>
    <row r="112" spans="1:65" s="2" customFormat="1" ht="16.5" customHeight="1">
      <c r="A112" s="39"/>
      <c r="B112" s="40"/>
      <c r="C112" s="248" t="s">
        <v>127</v>
      </c>
      <c r="D112" s="248" t="s">
        <v>196</v>
      </c>
      <c r="E112" s="249" t="s">
        <v>197</v>
      </c>
      <c r="F112" s="250" t="s">
        <v>198</v>
      </c>
      <c r="G112" s="251" t="s">
        <v>199</v>
      </c>
      <c r="H112" s="252">
        <v>16</v>
      </c>
      <c r="I112" s="253"/>
      <c r="J112" s="254">
        <f>ROUND(I112*H112,2)</f>
        <v>0</v>
      </c>
      <c r="K112" s="250" t="s">
        <v>184</v>
      </c>
      <c r="L112" s="255"/>
      <c r="M112" s="256" t="s">
        <v>19</v>
      </c>
      <c r="N112" s="257" t="s">
        <v>40</v>
      </c>
      <c r="O112" s="85"/>
      <c r="P112" s="214">
        <f>O112*H112</f>
        <v>0</v>
      </c>
      <c r="Q112" s="214">
        <v>1</v>
      </c>
      <c r="R112" s="214">
        <f>Q112*H112</f>
        <v>16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144</v>
      </c>
      <c r="AT112" s="216" t="s">
        <v>196</v>
      </c>
      <c r="AU112" s="216" t="s">
        <v>79</v>
      </c>
      <c r="AY112" s="18" t="s">
        <v>109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77</v>
      </c>
      <c r="BK112" s="217">
        <f>ROUND(I112*H112,2)</f>
        <v>0</v>
      </c>
      <c r="BL112" s="18" t="s">
        <v>127</v>
      </c>
      <c r="BM112" s="216" t="s">
        <v>200</v>
      </c>
    </row>
    <row r="113" spans="1:51" s="14" customFormat="1" ht="12">
      <c r="A113" s="14"/>
      <c r="B113" s="229"/>
      <c r="C113" s="230"/>
      <c r="D113" s="220" t="s">
        <v>119</v>
      </c>
      <c r="E113" s="231" t="s">
        <v>19</v>
      </c>
      <c r="F113" s="232" t="s">
        <v>201</v>
      </c>
      <c r="G113" s="230"/>
      <c r="H113" s="233">
        <v>16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119</v>
      </c>
      <c r="AU113" s="239" t="s">
        <v>79</v>
      </c>
      <c r="AV113" s="14" t="s">
        <v>79</v>
      </c>
      <c r="AW113" s="14" t="s">
        <v>31</v>
      </c>
      <c r="AX113" s="14" t="s">
        <v>77</v>
      </c>
      <c r="AY113" s="239" t="s">
        <v>109</v>
      </c>
    </row>
    <row r="114" spans="1:63" s="12" customFormat="1" ht="22.8" customHeight="1">
      <c r="A114" s="12"/>
      <c r="B114" s="189"/>
      <c r="C114" s="190"/>
      <c r="D114" s="191" t="s">
        <v>68</v>
      </c>
      <c r="E114" s="203" t="s">
        <v>108</v>
      </c>
      <c r="F114" s="203" t="s">
        <v>202</v>
      </c>
      <c r="G114" s="190"/>
      <c r="H114" s="190"/>
      <c r="I114" s="193"/>
      <c r="J114" s="204">
        <f>BK114</f>
        <v>0</v>
      </c>
      <c r="K114" s="190"/>
      <c r="L114" s="195"/>
      <c r="M114" s="196"/>
      <c r="N114" s="197"/>
      <c r="O114" s="197"/>
      <c r="P114" s="198">
        <f>P115</f>
        <v>0</v>
      </c>
      <c r="Q114" s="197"/>
      <c r="R114" s="198">
        <f>R115</f>
        <v>11.233375</v>
      </c>
      <c r="S114" s="197"/>
      <c r="T114" s="199">
        <f>T115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0" t="s">
        <v>77</v>
      </c>
      <c r="AT114" s="201" t="s">
        <v>68</v>
      </c>
      <c r="AU114" s="201" t="s">
        <v>77</v>
      </c>
      <c r="AY114" s="200" t="s">
        <v>109</v>
      </c>
      <c r="BK114" s="202">
        <f>BK115</f>
        <v>0</v>
      </c>
    </row>
    <row r="115" spans="1:63" s="12" customFormat="1" ht="20.85" customHeight="1">
      <c r="A115" s="12"/>
      <c r="B115" s="189"/>
      <c r="C115" s="190"/>
      <c r="D115" s="191" t="s">
        <v>68</v>
      </c>
      <c r="E115" s="203" t="s">
        <v>203</v>
      </c>
      <c r="F115" s="203" t="s">
        <v>204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SUM(P116:P126)</f>
        <v>0</v>
      </c>
      <c r="Q115" s="197"/>
      <c r="R115" s="198">
        <f>SUM(R116:R126)</f>
        <v>11.233375</v>
      </c>
      <c r="S115" s="197"/>
      <c r="T115" s="199">
        <f>SUM(T116:T126)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77</v>
      </c>
      <c r="AT115" s="201" t="s">
        <v>68</v>
      </c>
      <c r="AU115" s="201" t="s">
        <v>79</v>
      </c>
      <c r="AY115" s="200" t="s">
        <v>109</v>
      </c>
      <c r="BK115" s="202">
        <f>SUM(BK116:BK126)</f>
        <v>0</v>
      </c>
    </row>
    <row r="116" spans="1:65" s="2" customFormat="1" ht="16.5" customHeight="1">
      <c r="A116" s="39"/>
      <c r="B116" s="40"/>
      <c r="C116" s="205" t="s">
        <v>205</v>
      </c>
      <c r="D116" s="205" t="s">
        <v>112</v>
      </c>
      <c r="E116" s="206" t="s">
        <v>206</v>
      </c>
      <c r="F116" s="207" t="s">
        <v>207</v>
      </c>
      <c r="G116" s="208" t="s">
        <v>208</v>
      </c>
      <c r="H116" s="209">
        <v>10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40</v>
      </c>
      <c r="O116" s="85"/>
      <c r="P116" s="214">
        <f>O116*H116</f>
        <v>0</v>
      </c>
      <c r="Q116" s="214">
        <v>0.023</v>
      </c>
      <c r="R116" s="214">
        <f>Q116*H116</f>
        <v>0.22999999999999998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209</v>
      </c>
      <c r="AT116" s="216" t="s">
        <v>112</v>
      </c>
      <c r="AU116" s="216" t="s">
        <v>189</v>
      </c>
      <c r="AY116" s="18" t="s">
        <v>109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77</v>
      </c>
      <c r="BK116" s="217">
        <f>ROUND(I116*H116,2)</f>
        <v>0</v>
      </c>
      <c r="BL116" s="18" t="s">
        <v>209</v>
      </c>
      <c r="BM116" s="216" t="s">
        <v>210</v>
      </c>
    </row>
    <row r="117" spans="1:65" s="2" customFormat="1" ht="33" customHeight="1">
      <c r="A117" s="39"/>
      <c r="B117" s="40"/>
      <c r="C117" s="205" t="s">
        <v>211</v>
      </c>
      <c r="D117" s="205" t="s">
        <v>112</v>
      </c>
      <c r="E117" s="206" t="s">
        <v>212</v>
      </c>
      <c r="F117" s="207" t="s">
        <v>213</v>
      </c>
      <c r="G117" s="208" t="s">
        <v>192</v>
      </c>
      <c r="H117" s="209">
        <v>15.9</v>
      </c>
      <c r="I117" s="210"/>
      <c r="J117" s="211">
        <f>ROUND(I117*H117,2)</f>
        <v>0</v>
      </c>
      <c r="K117" s="207" t="s">
        <v>184</v>
      </c>
      <c r="L117" s="45"/>
      <c r="M117" s="212" t="s">
        <v>19</v>
      </c>
      <c r="N117" s="213" t="s">
        <v>40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209</v>
      </c>
      <c r="AT117" s="216" t="s">
        <v>112</v>
      </c>
      <c r="AU117" s="216" t="s">
        <v>189</v>
      </c>
      <c r="AY117" s="18" t="s">
        <v>109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77</v>
      </c>
      <c r="BK117" s="217">
        <f>ROUND(I117*H117,2)</f>
        <v>0</v>
      </c>
      <c r="BL117" s="18" t="s">
        <v>209</v>
      </c>
      <c r="BM117" s="216" t="s">
        <v>214</v>
      </c>
    </row>
    <row r="118" spans="1:47" s="2" customFormat="1" ht="12">
      <c r="A118" s="39"/>
      <c r="B118" s="40"/>
      <c r="C118" s="41"/>
      <c r="D118" s="243" t="s">
        <v>186</v>
      </c>
      <c r="E118" s="41"/>
      <c r="F118" s="244" t="s">
        <v>215</v>
      </c>
      <c r="G118" s="41"/>
      <c r="H118" s="41"/>
      <c r="I118" s="245"/>
      <c r="J118" s="41"/>
      <c r="K118" s="41"/>
      <c r="L118" s="45"/>
      <c r="M118" s="246"/>
      <c r="N118" s="247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186</v>
      </c>
      <c r="AU118" s="18" t="s">
        <v>189</v>
      </c>
    </row>
    <row r="119" spans="1:65" s="2" customFormat="1" ht="49.05" customHeight="1">
      <c r="A119" s="39"/>
      <c r="B119" s="40"/>
      <c r="C119" s="205" t="s">
        <v>216</v>
      </c>
      <c r="D119" s="205" t="s">
        <v>112</v>
      </c>
      <c r="E119" s="206" t="s">
        <v>217</v>
      </c>
      <c r="F119" s="207" t="s">
        <v>218</v>
      </c>
      <c r="G119" s="208" t="s">
        <v>192</v>
      </c>
      <c r="H119" s="209">
        <v>9.2</v>
      </c>
      <c r="I119" s="210"/>
      <c r="J119" s="211">
        <f>ROUND(I119*H119,2)</f>
        <v>0</v>
      </c>
      <c r="K119" s="207" t="s">
        <v>184</v>
      </c>
      <c r="L119" s="45"/>
      <c r="M119" s="212" t="s">
        <v>19</v>
      </c>
      <c r="N119" s="213" t="s">
        <v>40</v>
      </c>
      <c r="O119" s="85"/>
      <c r="P119" s="214">
        <f>O119*H119</f>
        <v>0</v>
      </c>
      <c r="Q119" s="214">
        <v>0</v>
      </c>
      <c r="R119" s="214">
        <f>Q119*H119</f>
        <v>0</v>
      </c>
      <c r="S119" s="214">
        <v>0</v>
      </c>
      <c r="T119" s="21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16" t="s">
        <v>209</v>
      </c>
      <c r="AT119" s="216" t="s">
        <v>112</v>
      </c>
      <c r="AU119" s="216" t="s">
        <v>189</v>
      </c>
      <c r="AY119" s="18" t="s">
        <v>109</v>
      </c>
      <c r="BE119" s="217">
        <f>IF(N119="základní",J119,0)</f>
        <v>0</v>
      </c>
      <c r="BF119" s="217">
        <f>IF(N119="snížená",J119,0)</f>
        <v>0</v>
      </c>
      <c r="BG119" s="217">
        <f>IF(N119="zákl. přenesená",J119,0)</f>
        <v>0</v>
      </c>
      <c r="BH119" s="217">
        <f>IF(N119="sníž. přenesená",J119,0)</f>
        <v>0</v>
      </c>
      <c r="BI119" s="217">
        <f>IF(N119="nulová",J119,0)</f>
        <v>0</v>
      </c>
      <c r="BJ119" s="18" t="s">
        <v>77</v>
      </c>
      <c r="BK119" s="217">
        <f>ROUND(I119*H119,2)</f>
        <v>0</v>
      </c>
      <c r="BL119" s="18" t="s">
        <v>209</v>
      </c>
      <c r="BM119" s="216" t="s">
        <v>219</v>
      </c>
    </row>
    <row r="120" spans="1:47" s="2" customFormat="1" ht="12">
      <c r="A120" s="39"/>
      <c r="B120" s="40"/>
      <c r="C120" s="41"/>
      <c r="D120" s="243" t="s">
        <v>186</v>
      </c>
      <c r="E120" s="41"/>
      <c r="F120" s="244" t="s">
        <v>220</v>
      </c>
      <c r="G120" s="41"/>
      <c r="H120" s="41"/>
      <c r="I120" s="245"/>
      <c r="J120" s="41"/>
      <c r="K120" s="41"/>
      <c r="L120" s="45"/>
      <c r="M120" s="246"/>
      <c r="N120" s="247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186</v>
      </c>
      <c r="AU120" s="18" t="s">
        <v>189</v>
      </c>
    </row>
    <row r="121" spans="1:65" s="2" customFormat="1" ht="66.75" customHeight="1">
      <c r="A121" s="39"/>
      <c r="B121" s="40"/>
      <c r="C121" s="205" t="s">
        <v>221</v>
      </c>
      <c r="D121" s="205" t="s">
        <v>112</v>
      </c>
      <c r="E121" s="206" t="s">
        <v>222</v>
      </c>
      <c r="F121" s="207" t="s">
        <v>223</v>
      </c>
      <c r="G121" s="208" t="s">
        <v>192</v>
      </c>
      <c r="H121" s="209">
        <v>53</v>
      </c>
      <c r="I121" s="210"/>
      <c r="J121" s="211">
        <f>ROUND(I121*H121,2)</f>
        <v>0</v>
      </c>
      <c r="K121" s="207" t="s">
        <v>184</v>
      </c>
      <c r="L121" s="45"/>
      <c r="M121" s="212" t="s">
        <v>19</v>
      </c>
      <c r="N121" s="213" t="s">
        <v>40</v>
      </c>
      <c r="O121" s="85"/>
      <c r="P121" s="214">
        <f>O121*H121</f>
        <v>0</v>
      </c>
      <c r="Q121" s="214">
        <v>0.0888</v>
      </c>
      <c r="R121" s="214">
        <f>Q121*H121</f>
        <v>4.7064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209</v>
      </c>
      <c r="AT121" s="216" t="s">
        <v>112</v>
      </c>
      <c r="AU121" s="216" t="s">
        <v>189</v>
      </c>
      <c r="AY121" s="18" t="s">
        <v>109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77</v>
      </c>
      <c r="BK121" s="217">
        <f>ROUND(I121*H121,2)</f>
        <v>0</v>
      </c>
      <c r="BL121" s="18" t="s">
        <v>209</v>
      </c>
      <c r="BM121" s="216" t="s">
        <v>224</v>
      </c>
    </row>
    <row r="122" spans="1:47" s="2" customFormat="1" ht="12">
      <c r="A122" s="39"/>
      <c r="B122" s="40"/>
      <c r="C122" s="41"/>
      <c r="D122" s="243" t="s">
        <v>186</v>
      </c>
      <c r="E122" s="41"/>
      <c r="F122" s="244" t="s">
        <v>225</v>
      </c>
      <c r="G122" s="41"/>
      <c r="H122" s="41"/>
      <c r="I122" s="245"/>
      <c r="J122" s="41"/>
      <c r="K122" s="41"/>
      <c r="L122" s="45"/>
      <c r="M122" s="246"/>
      <c r="N122" s="247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186</v>
      </c>
      <c r="AU122" s="18" t="s">
        <v>189</v>
      </c>
    </row>
    <row r="123" spans="1:65" s="2" customFormat="1" ht="16.5" customHeight="1">
      <c r="A123" s="39"/>
      <c r="B123" s="40"/>
      <c r="C123" s="248" t="s">
        <v>226</v>
      </c>
      <c r="D123" s="248" t="s">
        <v>196</v>
      </c>
      <c r="E123" s="249" t="s">
        <v>227</v>
      </c>
      <c r="F123" s="250" t="s">
        <v>228</v>
      </c>
      <c r="G123" s="251" t="s">
        <v>192</v>
      </c>
      <c r="H123" s="252">
        <v>58.3</v>
      </c>
      <c r="I123" s="253"/>
      <c r="J123" s="254">
        <f>ROUND(I123*H123,2)</f>
        <v>0</v>
      </c>
      <c r="K123" s="250" t="s">
        <v>184</v>
      </c>
      <c r="L123" s="255"/>
      <c r="M123" s="256" t="s">
        <v>19</v>
      </c>
      <c r="N123" s="257" t="s">
        <v>40</v>
      </c>
      <c r="O123" s="85"/>
      <c r="P123" s="214">
        <f>O123*H123</f>
        <v>0</v>
      </c>
      <c r="Q123" s="214">
        <v>0.108</v>
      </c>
      <c r="R123" s="214">
        <f>Q123*H123</f>
        <v>6.296399999999999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221</v>
      </c>
      <c r="AT123" s="216" t="s">
        <v>196</v>
      </c>
      <c r="AU123" s="216" t="s">
        <v>189</v>
      </c>
      <c r="AY123" s="18" t="s">
        <v>109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77</v>
      </c>
      <c r="BK123" s="217">
        <f>ROUND(I123*H123,2)</f>
        <v>0</v>
      </c>
      <c r="BL123" s="18" t="s">
        <v>209</v>
      </c>
      <c r="BM123" s="216" t="s">
        <v>229</v>
      </c>
    </row>
    <row r="124" spans="1:51" s="14" customFormat="1" ht="12">
      <c r="A124" s="14"/>
      <c r="B124" s="229"/>
      <c r="C124" s="230"/>
      <c r="D124" s="220" t="s">
        <v>119</v>
      </c>
      <c r="E124" s="231" t="s">
        <v>19</v>
      </c>
      <c r="F124" s="232" t="s">
        <v>230</v>
      </c>
      <c r="G124" s="230"/>
      <c r="H124" s="233">
        <v>58.3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119</v>
      </c>
      <c r="AU124" s="239" t="s">
        <v>189</v>
      </c>
      <c r="AV124" s="14" t="s">
        <v>79</v>
      </c>
      <c r="AW124" s="14" t="s">
        <v>31</v>
      </c>
      <c r="AX124" s="14" t="s">
        <v>77</v>
      </c>
      <c r="AY124" s="239" t="s">
        <v>109</v>
      </c>
    </row>
    <row r="125" spans="1:65" s="2" customFormat="1" ht="55.5" customHeight="1">
      <c r="A125" s="39"/>
      <c r="B125" s="40"/>
      <c r="C125" s="205" t="s">
        <v>231</v>
      </c>
      <c r="D125" s="205" t="s">
        <v>112</v>
      </c>
      <c r="E125" s="206" t="s">
        <v>232</v>
      </c>
      <c r="F125" s="207" t="s">
        <v>233</v>
      </c>
      <c r="G125" s="208" t="s">
        <v>234</v>
      </c>
      <c r="H125" s="209">
        <v>11.5</v>
      </c>
      <c r="I125" s="210"/>
      <c r="J125" s="211">
        <f>ROUND(I125*H125,2)</f>
        <v>0</v>
      </c>
      <c r="K125" s="207" t="s">
        <v>184</v>
      </c>
      <c r="L125" s="45"/>
      <c r="M125" s="212" t="s">
        <v>19</v>
      </c>
      <c r="N125" s="213" t="s">
        <v>40</v>
      </c>
      <c r="O125" s="85"/>
      <c r="P125" s="214">
        <f>O125*H125</f>
        <v>0</v>
      </c>
      <c r="Q125" s="214">
        <v>5E-05</v>
      </c>
      <c r="R125" s="214">
        <f>Q125*H125</f>
        <v>0.000575</v>
      </c>
      <c r="S125" s="214">
        <v>0</v>
      </c>
      <c r="T125" s="215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16" t="s">
        <v>209</v>
      </c>
      <c r="AT125" s="216" t="s">
        <v>112</v>
      </c>
      <c r="AU125" s="216" t="s">
        <v>189</v>
      </c>
      <c r="AY125" s="18" t="s">
        <v>109</v>
      </c>
      <c r="BE125" s="217">
        <f>IF(N125="základní",J125,0)</f>
        <v>0</v>
      </c>
      <c r="BF125" s="217">
        <f>IF(N125="snížená",J125,0)</f>
        <v>0</v>
      </c>
      <c r="BG125" s="217">
        <f>IF(N125="zákl. přenesená",J125,0)</f>
        <v>0</v>
      </c>
      <c r="BH125" s="217">
        <f>IF(N125="sníž. přenesená",J125,0)</f>
        <v>0</v>
      </c>
      <c r="BI125" s="217">
        <f>IF(N125="nulová",J125,0)</f>
        <v>0</v>
      </c>
      <c r="BJ125" s="18" t="s">
        <v>77</v>
      </c>
      <c r="BK125" s="217">
        <f>ROUND(I125*H125,2)</f>
        <v>0</v>
      </c>
      <c r="BL125" s="18" t="s">
        <v>209</v>
      </c>
      <c r="BM125" s="216" t="s">
        <v>235</v>
      </c>
    </row>
    <row r="126" spans="1:47" s="2" customFormat="1" ht="12">
      <c r="A126" s="39"/>
      <c r="B126" s="40"/>
      <c r="C126" s="41"/>
      <c r="D126" s="243" t="s">
        <v>186</v>
      </c>
      <c r="E126" s="41"/>
      <c r="F126" s="244" t="s">
        <v>236</v>
      </c>
      <c r="G126" s="41"/>
      <c r="H126" s="41"/>
      <c r="I126" s="245"/>
      <c r="J126" s="41"/>
      <c r="K126" s="41"/>
      <c r="L126" s="45"/>
      <c r="M126" s="246"/>
      <c r="N126" s="247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186</v>
      </c>
      <c r="AU126" s="18" t="s">
        <v>189</v>
      </c>
    </row>
    <row r="127" spans="1:63" s="12" customFormat="1" ht="22.8" customHeight="1">
      <c r="A127" s="12"/>
      <c r="B127" s="189"/>
      <c r="C127" s="190"/>
      <c r="D127" s="191" t="s">
        <v>68</v>
      </c>
      <c r="E127" s="203" t="s">
        <v>134</v>
      </c>
      <c r="F127" s="203" t="s">
        <v>237</v>
      </c>
      <c r="G127" s="190"/>
      <c r="H127" s="190"/>
      <c r="I127" s="193"/>
      <c r="J127" s="204">
        <f>BK127</f>
        <v>0</v>
      </c>
      <c r="K127" s="190"/>
      <c r="L127" s="195"/>
      <c r="M127" s="196"/>
      <c r="N127" s="197"/>
      <c r="O127" s="197"/>
      <c r="P127" s="198">
        <f>P128+SUM(P129:P186)</f>
        <v>0</v>
      </c>
      <c r="Q127" s="197"/>
      <c r="R127" s="198">
        <f>R128+SUM(R129:R186)</f>
        <v>13.167187679999998</v>
      </c>
      <c r="S127" s="197"/>
      <c r="T127" s="199">
        <f>T128+SUM(T129:T186)</f>
        <v>2.0911497999999997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0" t="s">
        <v>77</v>
      </c>
      <c r="AT127" s="201" t="s">
        <v>68</v>
      </c>
      <c r="AU127" s="201" t="s">
        <v>77</v>
      </c>
      <c r="AY127" s="200" t="s">
        <v>109</v>
      </c>
      <c r="BK127" s="202">
        <f>BK128+SUM(BK129:BK186)</f>
        <v>0</v>
      </c>
    </row>
    <row r="128" spans="1:65" s="2" customFormat="1" ht="24.15" customHeight="1">
      <c r="A128" s="39"/>
      <c r="B128" s="40"/>
      <c r="C128" s="205" t="s">
        <v>238</v>
      </c>
      <c r="D128" s="205" t="s">
        <v>112</v>
      </c>
      <c r="E128" s="206" t="s">
        <v>239</v>
      </c>
      <c r="F128" s="207" t="s">
        <v>240</v>
      </c>
      <c r="G128" s="208" t="s">
        <v>241</v>
      </c>
      <c r="H128" s="209">
        <v>26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40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127</v>
      </c>
      <c r="AT128" s="216" t="s">
        <v>112</v>
      </c>
      <c r="AU128" s="216" t="s">
        <v>79</v>
      </c>
      <c r="AY128" s="18" t="s">
        <v>109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77</v>
      </c>
      <c r="BK128" s="217">
        <f>ROUND(I128*H128,2)</f>
        <v>0</v>
      </c>
      <c r="BL128" s="18" t="s">
        <v>127</v>
      </c>
      <c r="BM128" s="216" t="s">
        <v>242</v>
      </c>
    </row>
    <row r="129" spans="1:65" s="2" customFormat="1" ht="24.15" customHeight="1">
      <c r="A129" s="39"/>
      <c r="B129" s="40"/>
      <c r="C129" s="205" t="s">
        <v>243</v>
      </c>
      <c r="D129" s="205" t="s">
        <v>112</v>
      </c>
      <c r="E129" s="206" t="s">
        <v>244</v>
      </c>
      <c r="F129" s="207" t="s">
        <v>245</v>
      </c>
      <c r="G129" s="208" t="s">
        <v>192</v>
      </c>
      <c r="H129" s="209">
        <v>3.6</v>
      </c>
      <c r="I129" s="210"/>
      <c r="J129" s="211">
        <f>ROUND(I129*H129,2)</f>
        <v>0</v>
      </c>
      <c r="K129" s="207" t="s">
        <v>184</v>
      </c>
      <c r="L129" s="45"/>
      <c r="M129" s="212" t="s">
        <v>19</v>
      </c>
      <c r="N129" s="213" t="s">
        <v>40</v>
      </c>
      <c r="O129" s="85"/>
      <c r="P129" s="214">
        <f>O129*H129</f>
        <v>0</v>
      </c>
      <c r="Q129" s="214">
        <v>0.03358</v>
      </c>
      <c r="R129" s="214">
        <f>Q129*H129</f>
        <v>0.120888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127</v>
      </c>
      <c r="AT129" s="216" t="s">
        <v>112</v>
      </c>
      <c r="AU129" s="216" t="s">
        <v>79</v>
      </c>
      <c r="AY129" s="18" t="s">
        <v>109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77</v>
      </c>
      <c r="BK129" s="217">
        <f>ROUND(I129*H129,2)</f>
        <v>0</v>
      </c>
      <c r="BL129" s="18" t="s">
        <v>127</v>
      </c>
      <c r="BM129" s="216" t="s">
        <v>246</v>
      </c>
    </row>
    <row r="130" spans="1:47" s="2" customFormat="1" ht="12">
      <c r="A130" s="39"/>
      <c r="B130" s="40"/>
      <c r="C130" s="41"/>
      <c r="D130" s="243" t="s">
        <v>186</v>
      </c>
      <c r="E130" s="41"/>
      <c r="F130" s="244" t="s">
        <v>247</v>
      </c>
      <c r="G130" s="41"/>
      <c r="H130" s="41"/>
      <c r="I130" s="245"/>
      <c r="J130" s="41"/>
      <c r="K130" s="41"/>
      <c r="L130" s="45"/>
      <c r="M130" s="246"/>
      <c r="N130" s="247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186</v>
      </c>
      <c r="AU130" s="18" t="s">
        <v>79</v>
      </c>
    </row>
    <row r="131" spans="1:51" s="13" customFormat="1" ht="12">
      <c r="A131" s="13"/>
      <c r="B131" s="218"/>
      <c r="C131" s="219"/>
      <c r="D131" s="220" t="s">
        <v>119</v>
      </c>
      <c r="E131" s="221" t="s">
        <v>19</v>
      </c>
      <c r="F131" s="222" t="s">
        <v>248</v>
      </c>
      <c r="G131" s="219"/>
      <c r="H131" s="221" t="s">
        <v>19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8" t="s">
        <v>119</v>
      </c>
      <c r="AU131" s="228" t="s">
        <v>79</v>
      </c>
      <c r="AV131" s="13" t="s">
        <v>77</v>
      </c>
      <c r="AW131" s="13" t="s">
        <v>31</v>
      </c>
      <c r="AX131" s="13" t="s">
        <v>69</v>
      </c>
      <c r="AY131" s="228" t="s">
        <v>109</v>
      </c>
    </row>
    <row r="132" spans="1:51" s="14" customFormat="1" ht="12">
      <c r="A132" s="14"/>
      <c r="B132" s="229"/>
      <c r="C132" s="230"/>
      <c r="D132" s="220" t="s">
        <v>119</v>
      </c>
      <c r="E132" s="231" t="s">
        <v>19</v>
      </c>
      <c r="F132" s="232" t="s">
        <v>249</v>
      </c>
      <c r="G132" s="230"/>
      <c r="H132" s="233">
        <v>3.6</v>
      </c>
      <c r="I132" s="234"/>
      <c r="J132" s="230"/>
      <c r="K132" s="230"/>
      <c r="L132" s="235"/>
      <c r="M132" s="236"/>
      <c r="N132" s="237"/>
      <c r="O132" s="237"/>
      <c r="P132" s="237"/>
      <c r="Q132" s="237"/>
      <c r="R132" s="237"/>
      <c r="S132" s="237"/>
      <c r="T132" s="238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39" t="s">
        <v>119</v>
      </c>
      <c r="AU132" s="239" t="s">
        <v>79</v>
      </c>
      <c r="AV132" s="14" t="s">
        <v>79</v>
      </c>
      <c r="AW132" s="14" t="s">
        <v>31</v>
      </c>
      <c r="AX132" s="14" t="s">
        <v>77</v>
      </c>
      <c r="AY132" s="239" t="s">
        <v>109</v>
      </c>
    </row>
    <row r="133" spans="1:65" s="2" customFormat="1" ht="66.75" customHeight="1">
      <c r="A133" s="39"/>
      <c r="B133" s="40"/>
      <c r="C133" s="205" t="s">
        <v>250</v>
      </c>
      <c r="D133" s="205" t="s">
        <v>112</v>
      </c>
      <c r="E133" s="206" t="s">
        <v>251</v>
      </c>
      <c r="F133" s="207" t="s">
        <v>252</v>
      </c>
      <c r="G133" s="208" t="s">
        <v>192</v>
      </c>
      <c r="H133" s="209">
        <v>46</v>
      </c>
      <c r="I133" s="210"/>
      <c r="J133" s="211">
        <f>ROUND(I133*H133,2)</f>
        <v>0</v>
      </c>
      <c r="K133" s="207" t="s">
        <v>184</v>
      </c>
      <c r="L133" s="45"/>
      <c r="M133" s="212" t="s">
        <v>19</v>
      </c>
      <c r="N133" s="213" t="s">
        <v>40</v>
      </c>
      <c r="O133" s="85"/>
      <c r="P133" s="214">
        <f>O133*H133</f>
        <v>0</v>
      </c>
      <c r="Q133" s="214">
        <v>0.00839</v>
      </c>
      <c r="R133" s="214">
        <f>Q133*H133</f>
        <v>0.38594</v>
      </c>
      <c r="S133" s="214">
        <v>0</v>
      </c>
      <c r="T133" s="21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16" t="s">
        <v>127</v>
      </c>
      <c r="AT133" s="216" t="s">
        <v>112</v>
      </c>
      <c r="AU133" s="216" t="s">
        <v>79</v>
      </c>
      <c r="AY133" s="18" t="s">
        <v>109</v>
      </c>
      <c r="BE133" s="217">
        <f>IF(N133="základní",J133,0)</f>
        <v>0</v>
      </c>
      <c r="BF133" s="217">
        <f>IF(N133="snížená",J133,0)</f>
        <v>0</v>
      </c>
      <c r="BG133" s="217">
        <f>IF(N133="zákl. přenesená",J133,0)</f>
        <v>0</v>
      </c>
      <c r="BH133" s="217">
        <f>IF(N133="sníž. přenesená",J133,0)</f>
        <v>0</v>
      </c>
      <c r="BI133" s="217">
        <f>IF(N133="nulová",J133,0)</f>
        <v>0</v>
      </c>
      <c r="BJ133" s="18" t="s">
        <v>77</v>
      </c>
      <c r="BK133" s="217">
        <f>ROUND(I133*H133,2)</f>
        <v>0</v>
      </c>
      <c r="BL133" s="18" t="s">
        <v>127</v>
      </c>
      <c r="BM133" s="216" t="s">
        <v>253</v>
      </c>
    </row>
    <row r="134" spans="1:47" s="2" customFormat="1" ht="12">
      <c r="A134" s="39"/>
      <c r="B134" s="40"/>
      <c r="C134" s="41"/>
      <c r="D134" s="243" t="s">
        <v>186</v>
      </c>
      <c r="E134" s="41"/>
      <c r="F134" s="244" t="s">
        <v>254</v>
      </c>
      <c r="G134" s="41"/>
      <c r="H134" s="41"/>
      <c r="I134" s="245"/>
      <c r="J134" s="41"/>
      <c r="K134" s="41"/>
      <c r="L134" s="45"/>
      <c r="M134" s="246"/>
      <c r="N134" s="247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186</v>
      </c>
      <c r="AU134" s="18" t="s">
        <v>79</v>
      </c>
    </row>
    <row r="135" spans="1:65" s="2" customFormat="1" ht="16.5" customHeight="1">
      <c r="A135" s="39"/>
      <c r="B135" s="40"/>
      <c r="C135" s="248" t="s">
        <v>255</v>
      </c>
      <c r="D135" s="248" t="s">
        <v>196</v>
      </c>
      <c r="E135" s="249" t="s">
        <v>256</v>
      </c>
      <c r="F135" s="250" t="s">
        <v>257</v>
      </c>
      <c r="G135" s="251" t="s">
        <v>192</v>
      </c>
      <c r="H135" s="252">
        <v>46.92</v>
      </c>
      <c r="I135" s="253"/>
      <c r="J135" s="254">
        <f>ROUND(I135*H135,2)</f>
        <v>0</v>
      </c>
      <c r="K135" s="250" t="s">
        <v>184</v>
      </c>
      <c r="L135" s="255"/>
      <c r="M135" s="256" t="s">
        <v>19</v>
      </c>
      <c r="N135" s="257" t="s">
        <v>40</v>
      </c>
      <c r="O135" s="85"/>
      <c r="P135" s="214">
        <f>O135*H135</f>
        <v>0</v>
      </c>
      <c r="Q135" s="214">
        <v>0.0007</v>
      </c>
      <c r="R135" s="214">
        <f>Q135*H135</f>
        <v>0.032844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144</v>
      </c>
      <c r="AT135" s="216" t="s">
        <v>196</v>
      </c>
      <c r="AU135" s="216" t="s">
        <v>79</v>
      </c>
      <c r="AY135" s="18" t="s">
        <v>109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77</v>
      </c>
      <c r="BK135" s="217">
        <f>ROUND(I135*H135,2)</f>
        <v>0</v>
      </c>
      <c r="BL135" s="18" t="s">
        <v>127</v>
      </c>
      <c r="BM135" s="216" t="s">
        <v>258</v>
      </c>
    </row>
    <row r="136" spans="1:51" s="14" customFormat="1" ht="12">
      <c r="A136" s="14"/>
      <c r="B136" s="229"/>
      <c r="C136" s="230"/>
      <c r="D136" s="220" t="s">
        <v>119</v>
      </c>
      <c r="E136" s="230"/>
      <c r="F136" s="232" t="s">
        <v>259</v>
      </c>
      <c r="G136" s="230"/>
      <c r="H136" s="233">
        <v>46.92</v>
      </c>
      <c r="I136" s="234"/>
      <c r="J136" s="230"/>
      <c r="K136" s="230"/>
      <c r="L136" s="235"/>
      <c r="M136" s="236"/>
      <c r="N136" s="237"/>
      <c r="O136" s="237"/>
      <c r="P136" s="237"/>
      <c r="Q136" s="237"/>
      <c r="R136" s="237"/>
      <c r="S136" s="237"/>
      <c r="T136" s="238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39" t="s">
        <v>119</v>
      </c>
      <c r="AU136" s="239" t="s">
        <v>79</v>
      </c>
      <c r="AV136" s="14" t="s">
        <v>79</v>
      </c>
      <c r="AW136" s="14" t="s">
        <v>4</v>
      </c>
      <c r="AX136" s="14" t="s">
        <v>77</v>
      </c>
      <c r="AY136" s="239" t="s">
        <v>109</v>
      </c>
    </row>
    <row r="137" spans="1:65" s="2" customFormat="1" ht="66.75" customHeight="1">
      <c r="A137" s="39"/>
      <c r="B137" s="40"/>
      <c r="C137" s="205" t="s">
        <v>260</v>
      </c>
      <c r="D137" s="205" t="s">
        <v>112</v>
      </c>
      <c r="E137" s="206" t="s">
        <v>261</v>
      </c>
      <c r="F137" s="207" t="s">
        <v>262</v>
      </c>
      <c r="G137" s="208" t="s">
        <v>192</v>
      </c>
      <c r="H137" s="209">
        <v>371</v>
      </c>
      <c r="I137" s="210"/>
      <c r="J137" s="211">
        <f>ROUND(I137*H137,2)</f>
        <v>0</v>
      </c>
      <c r="K137" s="207" t="s">
        <v>184</v>
      </c>
      <c r="L137" s="45"/>
      <c r="M137" s="212" t="s">
        <v>19</v>
      </c>
      <c r="N137" s="213" t="s">
        <v>40</v>
      </c>
      <c r="O137" s="85"/>
      <c r="P137" s="214">
        <f>O137*H137</f>
        <v>0</v>
      </c>
      <c r="Q137" s="214">
        <v>0.0087</v>
      </c>
      <c r="R137" s="214">
        <f>Q137*H137</f>
        <v>3.2276999999999996</v>
      </c>
      <c r="S137" s="214">
        <v>0</v>
      </c>
      <c r="T137" s="215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16" t="s">
        <v>127</v>
      </c>
      <c r="AT137" s="216" t="s">
        <v>112</v>
      </c>
      <c r="AU137" s="216" t="s">
        <v>79</v>
      </c>
      <c r="AY137" s="18" t="s">
        <v>109</v>
      </c>
      <c r="BE137" s="217">
        <f>IF(N137="základní",J137,0)</f>
        <v>0</v>
      </c>
      <c r="BF137" s="217">
        <f>IF(N137="snížená",J137,0)</f>
        <v>0</v>
      </c>
      <c r="BG137" s="217">
        <f>IF(N137="zákl. přenesená",J137,0)</f>
        <v>0</v>
      </c>
      <c r="BH137" s="217">
        <f>IF(N137="sníž. přenesená",J137,0)</f>
        <v>0</v>
      </c>
      <c r="BI137" s="217">
        <f>IF(N137="nulová",J137,0)</f>
        <v>0</v>
      </c>
      <c r="BJ137" s="18" t="s">
        <v>77</v>
      </c>
      <c r="BK137" s="217">
        <f>ROUND(I137*H137,2)</f>
        <v>0</v>
      </c>
      <c r="BL137" s="18" t="s">
        <v>127</v>
      </c>
      <c r="BM137" s="216" t="s">
        <v>263</v>
      </c>
    </row>
    <row r="138" spans="1:47" s="2" customFormat="1" ht="12">
      <c r="A138" s="39"/>
      <c r="B138" s="40"/>
      <c r="C138" s="41"/>
      <c r="D138" s="243" t="s">
        <v>186</v>
      </c>
      <c r="E138" s="41"/>
      <c r="F138" s="244" t="s">
        <v>264</v>
      </c>
      <c r="G138" s="41"/>
      <c r="H138" s="41"/>
      <c r="I138" s="245"/>
      <c r="J138" s="41"/>
      <c r="K138" s="41"/>
      <c r="L138" s="45"/>
      <c r="M138" s="246"/>
      <c r="N138" s="247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186</v>
      </c>
      <c r="AU138" s="18" t="s">
        <v>79</v>
      </c>
    </row>
    <row r="139" spans="1:51" s="14" customFormat="1" ht="12">
      <c r="A139" s="14"/>
      <c r="B139" s="229"/>
      <c r="C139" s="230"/>
      <c r="D139" s="220" t="s">
        <v>119</v>
      </c>
      <c r="E139" s="231" t="s">
        <v>19</v>
      </c>
      <c r="F139" s="232" t="s">
        <v>265</v>
      </c>
      <c r="G139" s="230"/>
      <c r="H139" s="233">
        <v>371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9" t="s">
        <v>119</v>
      </c>
      <c r="AU139" s="239" t="s">
        <v>79</v>
      </c>
      <c r="AV139" s="14" t="s">
        <v>79</v>
      </c>
      <c r="AW139" s="14" t="s">
        <v>31</v>
      </c>
      <c r="AX139" s="14" t="s">
        <v>77</v>
      </c>
      <c r="AY139" s="239" t="s">
        <v>109</v>
      </c>
    </row>
    <row r="140" spans="1:65" s="2" customFormat="1" ht="16.5" customHeight="1">
      <c r="A140" s="39"/>
      <c r="B140" s="40"/>
      <c r="C140" s="248" t="s">
        <v>266</v>
      </c>
      <c r="D140" s="248" t="s">
        <v>196</v>
      </c>
      <c r="E140" s="249" t="s">
        <v>267</v>
      </c>
      <c r="F140" s="250" t="s">
        <v>268</v>
      </c>
      <c r="G140" s="251" t="s">
        <v>192</v>
      </c>
      <c r="H140" s="252">
        <v>378.42</v>
      </c>
      <c r="I140" s="253"/>
      <c r="J140" s="254">
        <f>ROUND(I140*H140,2)</f>
        <v>0</v>
      </c>
      <c r="K140" s="250" t="s">
        <v>184</v>
      </c>
      <c r="L140" s="255"/>
      <c r="M140" s="256" t="s">
        <v>19</v>
      </c>
      <c r="N140" s="257" t="s">
        <v>40</v>
      </c>
      <c r="O140" s="85"/>
      <c r="P140" s="214">
        <f>O140*H140</f>
        <v>0</v>
      </c>
      <c r="Q140" s="214">
        <v>0.0021</v>
      </c>
      <c r="R140" s="214">
        <f>Q140*H140</f>
        <v>0.794682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144</v>
      </c>
      <c r="AT140" s="216" t="s">
        <v>196</v>
      </c>
      <c r="AU140" s="216" t="s">
        <v>79</v>
      </c>
      <c r="AY140" s="18" t="s">
        <v>109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77</v>
      </c>
      <c r="BK140" s="217">
        <f>ROUND(I140*H140,2)</f>
        <v>0</v>
      </c>
      <c r="BL140" s="18" t="s">
        <v>127</v>
      </c>
      <c r="BM140" s="216" t="s">
        <v>269</v>
      </c>
    </row>
    <row r="141" spans="1:51" s="14" customFormat="1" ht="12">
      <c r="A141" s="14"/>
      <c r="B141" s="229"/>
      <c r="C141" s="230"/>
      <c r="D141" s="220" t="s">
        <v>119</v>
      </c>
      <c r="E141" s="230"/>
      <c r="F141" s="232" t="s">
        <v>270</v>
      </c>
      <c r="G141" s="230"/>
      <c r="H141" s="233">
        <v>378.42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119</v>
      </c>
      <c r="AU141" s="239" t="s">
        <v>79</v>
      </c>
      <c r="AV141" s="14" t="s">
        <v>79</v>
      </c>
      <c r="AW141" s="14" t="s">
        <v>4</v>
      </c>
      <c r="AX141" s="14" t="s">
        <v>77</v>
      </c>
      <c r="AY141" s="239" t="s">
        <v>109</v>
      </c>
    </row>
    <row r="142" spans="1:65" s="2" customFormat="1" ht="37.8" customHeight="1">
      <c r="A142" s="39"/>
      <c r="B142" s="40"/>
      <c r="C142" s="205" t="s">
        <v>271</v>
      </c>
      <c r="D142" s="205" t="s">
        <v>112</v>
      </c>
      <c r="E142" s="206" t="s">
        <v>272</v>
      </c>
      <c r="F142" s="207" t="s">
        <v>273</v>
      </c>
      <c r="G142" s="208" t="s">
        <v>192</v>
      </c>
      <c r="H142" s="209">
        <v>9.3</v>
      </c>
      <c r="I142" s="210"/>
      <c r="J142" s="211">
        <f>ROUND(I142*H142,2)</f>
        <v>0</v>
      </c>
      <c r="K142" s="207" t="s">
        <v>179</v>
      </c>
      <c r="L142" s="45"/>
      <c r="M142" s="212" t="s">
        <v>19</v>
      </c>
      <c r="N142" s="213" t="s">
        <v>40</v>
      </c>
      <c r="O142" s="85"/>
      <c r="P142" s="214">
        <f>O142*H142</f>
        <v>0</v>
      </c>
      <c r="Q142" s="214">
        <v>0.00348</v>
      </c>
      <c r="R142" s="214">
        <f>Q142*H142</f>
        <v>0.032364000000000004</v>
      </c>
      <c r="S142" s="214">
        <v>0</v>
      </c>
      <c r="T142" s="21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16" t="s">
        <v>127</v>
      </c>
      <c r="AT142" s="216" t="s">
        <v>112</v>
      </c>
      <c r="AU142" s="216" t="s">
        <v>79</v>
      </c>
      <c r="AY142" s="18" t="s">
        <v>109</v>
      </c>
      <c r="BE142" s="217">
        <f>IF(N142="základní",J142,0)</f>
        <v>0</v>
      </c>
      <c r="BF142" s="217">
        <f>IF(N142="snížená",J142,0)</f>
        <v>0</v>
      </c>
      <c r="BG142" s="217">
        <f>IF(N142="zákl. přenesená",J142,0)</f>
        <v>0</v>
      </c>
      <c r="BH142" s="217">
        <f>IF(N142="sníž. přenesená",J142,0)</f>
        <v>0</v>
      </c>
      <c r="BI142" s="217">
        <f>IF(N142="nulová",J142,0)</f>
        <v>0</v>
      </c>
      <c r="BJ142" s="18" t="s">
        <v>77</v>
      </c>
      <c r="BK142" s="217">
        <f>ROUND(I142*H142,2)</f>
        <v>0</v>
      </c>
      <c r="BL142" s="18" t="s">
        <v>127</v>
      </c>
      <c r="BM142" s="216" t="s">
        <v>274</v>
      </c>
    </row>
    <row r="143" spans="1:65" s="2" customFormat="1" ht="66.75" customHeight="1">
      <c r="A143" s="39"/>
      <c r="B143" s="40"/>
      <c r="C143" s="205" t="s">
        <v>275</v>
      </c>
      <c r="D143" s="205" t="s">
        <v>112</v>
      </c>
      <c r="E143" s="206" t="s">
        <v>276</v>
      </c>
      <c r="F143" s="207" t="s">
        <v>277</v>
      </c>
      <c r="G143" s="208" t="s">
        <v>192</v>
      </c>
      <c r="H143" s="209">
        <v>14.13</v>
      </c>
      <c r="I143" s="210"/>
      <c r="J143" s="211">
        <f>ROUND(I143*H143,2)</f>
        <v>0</v>
      </c>
      <c r="K143" s="207" t="s">
        <v>184</v>
      </c>
      <c r="L143" s="45"/>
      <c r="M143" s="212" t="s">
        <v>19</v>
      </c>
      <c r="N143" s="213" t="s">
        <v>40</v>
      </c>
      <c r="O143" s="85"/>
      <c r="P143" s="214">
        <f>O143*H143</f>
        <v>0</v>
      </c>
      <c r="Q143" s="214">
        <v>0.00835</v>
      </c>
      <c r="R143" s="214">
        <f>Q143*H143</f>
        <v>0.11798550000000001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127</v>
      </c>
      <c r="AT143" s="216" t="s">
        <v>112</v>
      </c>
      <c r="AU143" s="216" t="s">
        <v>79</v>
      </c>
      <c r="AY143" s="18" t="s">
        <v>109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77</v>
      </c>
      <c r="BK143" s="217">
        <f>ROUND(I143*H143,2)</f>
        <v>0</v>
      </c>
      <c r="BL143" s="18" t="s">
        <v>127</v>
      </c>
      <c r="BM143" s="216" t="s">
        <v>278</v>
      </c>
    </row>
    <row r="144" spans="1:47" s="2" customFormat="1" ht="12">
      <c r="A144" s="39"/>
      <c r="B144" s="40"/>
      <c r="C144" s="41"/>
      <c r="D144" s="243" t="s">
        <v>186</v>
      </c>
      <c r="E144" s="41"/>
      <c r="F144" s="244" t="s">
        <v>279</v>
      </c>
      <c r="G144" s="41"/>
      <c r="H144" s="41"/>
      <c r="I144" s="245"/>
      <c r="J144" s="41"/>
      <c r="K144" s="41"/>
      <c r="L144" s="45"/>
      <c r="M144" s="246"/>
      <c r="N144" s="247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186</v>
      </c>
      <c r="AU144" s="18" t="s">
        <v>79</v>
      </c>
    </row>
    <row r="145" spans="1:51" s="13" customFormat="1" ht="12">
      <c r="A145" s="13"/>
      <c r="B145" s="218"/>
      <c r="C145" s="219"/>
      <c r="D145" s="220" t="s">
        <v>119</v>
      </c>
      <c r="E145" s="221" t="s">
        <v>19</v>
      </c>
      <c r="F145" s="222" t="s">
        <v>280</v>
      </c>
      <c r="G145" s="219"/>
      <c r="H145" s="221" t="s">
        <v>19</v>
      </c>
      <c r="I145" s="223"/>
      <c r="J145" s="219"/>
      <c r="K145" s="219"/>
      <c r="L145" s="224"/>
      <c r="M145" s="225"/>
      <c r="N145" s="226"/>
      <c r="O145" s="226"/>
      <c r="P145" s="226"/>
      <c r="Q145" s="226"/>
      <c r="R145" s="226"/>
      <c r="S145" s="226"/>
      <c r="T145" s="22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28" t="s">
        <v>119</v>
      </c>
      <c r="AU145" s="228" t="s">
        <v>79</v>
      </c>
      <c r="AV145" s="13" t="s">
        <v>77</v>
      </c>
      <c r="AW145" s="13" t="s">
        <v>31</v>
      </c>
      <c r="AX145" s="13" t="s">
        <v>69</v>
      </c>
      <c r="AY145" s="228" t="s">
        <v>109</v>
      </c>
    </row>
    <row r="146" spans="1:51" s="14" customFormat="1" ht="12">
      <c r="A146" s="14"/>
      <c r="B146" s="229"/>
      <c r="C146" s="230"/>
      <c r="D146" s="220" t="s">
        <v>119</v>
      </c>
      <c r="E146" s="231" t="s">
        <v>19</v>
      </c>
      <c r="F146" s="232" t="s">
        <v>281</v>
      </c>
      <c r="G146" s="230"/>
      <c r="H146" s="233">
        <v>14.13</v>
      </c>
      <c r="I146" s="234"/>
      <c r="J146" s="230"/>
      <c r="K146" s="230"/>
      <c r="L146" s="235"/>
      <c r="M146" s="236"/>
      <c r="N146" s="237"/>
      <c r="O146" s="237"/>
      <c r="P146" s="237"/>
      <c r="Q146" s="237"/>
      <c r="R146" s="237"/>
      <c r="S146" s="237"/>
      <c r="T146" s="238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39" t="s">
        <v>119</v>
      </c>
      <c r="AU146" s="239" t="s">
        <v>79</v>
      </c>
      <c r="AV146" s="14" t="s">
        <v>79</v>
      </c>
      <c r="AW146" s="14" t="s">
        <v>31</v>
      </c>
      <c r="AX146" s="14" t="s">
        <v>77</v>
      </c>
      <c r="AY146" s="239" t="s">
        <v>109</v>
      </c>
    </row>
    <row r="147" spans="1:65" s="2" customFormat="1" ht="24.15" customHeight="1">
      <c r="A147" s="39"/>
      <c r="B147" s="40"/>
      <c r="C147" s="248" t="s">
        <v>282</v>
      </c>
      <c r="D147" s="248" t="s">
        <v>196</v>
      </c>
      <c r="E147" s="249" t="s">
        <v>283</v>
      </c>
      <c r="F147" s="250" t="s">
        <v>284</v>
      </c>
      <c r="G147" s="251" t="s">
        <v>192</v>
      </c>
      <c r="H147" s="252">
        <v>14.413</v>
      </c>
      <c r="I147" s="253"/>
      <c r="J147" s="254">
        <f>ROUND(I147*H147,2)</f>
        <v>0</v>
      </c>
      <c r="K147" s="250" t="s">
        <v>184</v>
      </c>
      <c r="L147" s="255"/>
      <c r="M147" s="256" t="s">
        <v>19</v>
      </c>
      <c r="N147" s="257" t="s">
        <v>40</v>
      </c>
      <c r="O147" s="85"/>
      <c r="P147" s="214">
        <f>O147*H147</f>
        <v>0</v>
      </c>
      <c r="Q147" s="214">
        <v>0.0009</v>
      </c>
      <c r="R147" s="214">
        <f>Q147*H147</f>
        <v>0.0129717</v>
      </c>
      <c r="S147" s="214">
        <v>0</v>
      </c>
      <c r="T147" s="21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16" t="s">
        <v>144</v>
      </c>
      <c r="AT147" s="216" t="s">
        <v>196</v>
      </c>
      <c r="AU147" s="216" t="s">
        <v>79</v>
      </c>
      <c r="AY147" s="18" t="s">
        <v>109</v>
      </c>
      <c r="BE147" s="217">
        <f>IF(N147="základní",J147,0)</f>
        <v>0</v>
      </c>
      <c r="BF147" s="217">
        <f>IF(N147="snížená",J147,0)</f>
        <v>0</v>
      </c>
      <c r="BG147" s="217">
        <f>IF(N147="zákl. přenesená",J147,0)</f>
        <v>0</v>
      </c>
      <c r="BH147" s="217">
        <f>IF(N147="sníž. přenesená",J147,0)</f>
        <v>0</v>
      </c>
      <c r="BI147" s="217">
        <f>IF(N147="nulová",J147,0)</f>
        <v>0</v>
      </c>
      <c r="BJ147" s="18" t="s">
        <v>77</v>
      </c>
      <c r="BK147" s="217">
        <f>ROUND(I147*H147,2)</f>
        <v>0</v>
      </c>
      <c r="BL147" s="18" t="s">
        <v>127</v>
      </c>
      <c r="BM147" s="216" t="s">
        <v>285</v>
      </c>
    </row>
    <row r="148" spans="1:51" s="14" customFormat="1" ht="12">
      <c r="A148" s="14"/>
      <c r="B148" s="229"/>
      <c r="C148" s="230"/>
      <c r="D148" s="220" t="s">
        <v>119</v>
      </c>
      <c r="E148" s="230"/>
      <c r="F148" s="232" t="s">
        <v>286</v>
      </c>
      <c r="G148" s="230"/>
      <c r="H148" s="233">
        <v>14.413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39" t="s">
        <v>119</v>
      </c>
      <c r="AU148" s="239" t="s">
        <v>79</v>
      </c>
      <c r="AV148" s="14" t="s">
        <v>79</v>
      </c>
      <c r="AW148" s="14" t="s">
        <v>4</v>
      </c>
      <c r="AX148" s="14" t="s">
        <v>77</v>
      </c>
      <c r="AY148" s="239" t="s">
        <v>109</v>
      </c>
    </row>
    <row r="149" spans="1:65" s="2" customFormat="1" ht="55.5" customHeight="1">
      <c r="A149" s="39"/>
      <c r="B149" s="40"/>
      <c r="C149" s="205" t="s">
        <v>287</v>
      </c>
      <c r="D149" s="205" t="s">
        <v>112</v>
      </c>
      <c r="E149" s="206" t="s">
        <v>288</v>
      </c>
      <c r="F149" s="207" t="s">
        <v>289</v>
      </c>
      <c r="G149" s="208" t="s">
        <v>234</v>
      </c>
      <c r="H149" s="209">
        <v>52.62</v>
      </c>
      <c r="I149" s="210"/>
      <c r="J149" s="211">
        <f>ROUND(I149*H149,2)</f>
        <v>0</v>
      </c>
      <c r="K149" s="207" t="s">
        <v>184</v>
      </c>
      <c r="L149" s="45"/>
      <c r="M149" s="212" t="s">
        <v>19</v>
      </c>
      <c r="N149" s="213" t="s">
        <v>40</v>
      </c>
      <c r="O149" s="85"/>
      <c r="P149" s="214">
        <f>O149*H149</f>
        <v>0</v>
      </c>
      <c r="Q149" s="214">
        <v>0.00339</v>
      </c>
      <c r="R149" s="214">
        <f>Q149*H149</f>
        <v>0.17838179999999998</v>
      </c>
      <c r="S149" s="214">
        <v>0</v>
      </c>
      <c r="T149" s="21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16" t="s">
        <v>127</v>
      </c>
      <c r="AT149" s="216" t="s">
        <v>112</v>
      </c>
      <c r="AU149" s="216" t="s">
        <v>79</v>
      </c>
      <c r="AY149" s="18" t="s">
        <v>109</v>
      </c>
      <c r="BE149" s="217">
        <f>IF(N149="základní",J149,0)</f>
        <v>0</v>
      </c>
      <c r="BF149" s="217">
        <f>IF(N149="snížená",J149,0)</f>
        <v>0</v>
      </c>
      <c r="BG149" s="217">
        <f>IF(N149="zákl. přenesená",J149,0)</f>
        <v>0</v>
      </c>
      <c r="BH149" s="217">
        <f>IF(N149="sníž. přenesená",J149,0)</f>
        <v>0</v>
      </c>
      <c r="BI149" s="217">
        <f>IF(N149="nulová",J149,0)</f>
        <v>0</v>
      </c>
      <c r="BJ149" s="18" t="s">
        <v>77</v>
      </c>
      <c r="BK149" s="217">
        <f>ROUND(I149*H149,2)</f>
        <v>0</v>
      </c>
      <c r="BL149" s="18" t="s">
        <v>127</v>
      </c>
      <c r="BM149" s="216" t="s">
        <v>290</v>
      </c>
    </row>
    <row r="150" spans="1:47" s="2" customFormat="1" ht="12">
      <c r="A150" s="39"/>
      <c r="B150" s="40"/>
      <c r="C150" s="41"/>
      <c r="D150" s="243" t="s">
        <v>186</v>
      </c>
      <c r="E150" s="41"/>
      <c r="F150" s="244" t="s">
        <v>291</v>
      </c>
      <c r="G150" s="41"/>
      <c r="H150" s="41"/>
      <c r="I150" s="245"/>
      <c r="J150" s="41"/>
      <c r="K150" s="41"/>
      <c r="L150" s="45"/>
      <c r="M150" s="246"/>
      <c r="N150" s="247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186</v>
      </c>
      <c r="AU150" s="18" t="s">
        <v>79</v>
      </c>
    </row>
    <row r="151" spans="1:65" s="2" customFormat="1" ht="16.5" customHeight="1">
      <c r="A151" s="39"/>
      <c r="B151" s="40"/>
      <c r="C151" s="248" t="s">
        <v>292</v>
      </c>
      <c r="D151" s="248" t="s">
        <v>196</v>
      </c>
      <c r="E151" s="249" t="s">
        <v>293</v>
      </c>
      <c r="F151" s="250" t="s">
        <v>294</v>
      </c>
      <c r="G151" s="251" t="s">
        <v>192</v>
      </c>
      <c r="H151" s="252">
        <v>57.882</v>
      </c>
      <c r="I151" s="253"/>
      <c r="J151" s="254">
        <f>ROUND(I151*H151,2)</f>
        <v>0</v>
      </c>
      <c r="K151" s="250" t="s">
        <v>184</v>
      </c>
      <c r="L151" s="255"/>
      <c r="M151" s="256" t="s">
        <v>19</v>
      </c>
      <c r="N151" s="257" t="s">
        <v>40</v>
      </c>
      <c r="O151" s="85"/>
      <c r="P151" s="214">
        <f>O151*H151</f>
        <v>0</v>
      </c>
      <c r="Q151" s="214">
        <v>0.00042</v>
      </c>
      <c r="R151" s="214">
        <f>Q151*H151</f>
        <v>0.02431044</v>
      </c>
      <c r="S151" s="214">
        <v>0</v>
      </c>
      <c r="T151" s="21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16" t="s">
        <v>144</v>
      </c>
      <c r="AT151" s="216" t="s">
        <v>196</v>
      </c>
      <c r="AU151" s="216" t="s">
        <v>79</v>
      </c>
      <c r="AY151" s="18" t="s">
        <v>109</v>
      </c>
      <c r="BE151" s="217">
        <f>IF(N151="základní",J151,0)</f>
        <v>0</v>
      </c>
      <c r="BF151" s="217">
        <f>IF(N151="snížená",J151,0)</f>
        <v>0</v>
      </c>
      <c r="BG151" s="217">
        <f>IF(N151="zákl. přenesená",J151,0)</f>
        <v>0</v>
      </c>
      <c r="BH151" s="217">
        <f>IF(N151="sníž. přenesená",J151,0)</f>
        <v>0</v>
      </c>
      <c r="BI151" s="217">
        <f>IF(N151="nulová",J151,0)</f>
        <v>0</v>
      </c>
      <c r="BJ151" s="18" t="s">
        <v>77</v>
      </c>
      <c r="BK151" s="217">
        <f>ROUND(I151*H151,2)</f>
        <v>0</v>
      </c>
      <c r="BL151" s="18" t="s">
        <v>127</v>
      </c>
      <c r="BM151" s="216" t="s">
        <v>295</v>
      </c>
    </row>
    <row r="152" spans="1:51" s="14" customFormat="1" ht="12">
      <c r="A152" s="14"/>
      <c r="B152" s="229"/>
      <c r="C152" s="230"/>
      <c r="D152" s="220" t="s">
        <v>119</v>
      </c>
      <c r="E152" s="230"/>
      <c r="F152" s="232" t="s">
        <v>296</v>
      </c>
      <c r="G152" s="230"/>
      <c r="H152" s="233">
        <v>57.882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119</v>
      </c>
      <c r="AU152" s="239" t="s">
        <v>79</v>
      </c>
      <c r="AV152" s="14" t="s">
        <v>79</v>
      </c>
      <c r="AW152" s="14" t="s">
        <v>4</v>
      </c>
      <c r="AX152" s="14" t="s">
        <v>77</v>
      </c>
      <c r="AY152" s="239" t="s">
        <v>109</v>
      </c>
    </row>
    <row r="153" spans="1:65" s="2" customFormat="1" ht="78" customHeight="1">
      <c r="A153" s="39"/>
      <c r="B153" s="40"/>
      <c r="C153" s="205" t="s">
        <v>297</v>
      </c>
      <c r="D153" s="205" t="s">
        <v>112</v>
      </c>
      <c r="E153" s="206" t="s">
        <v>298</v>
      </c>
      <c r="F153" s="207" t="s">
        <v>299</v>
      </c>
      <c r="G153" s="208" t="s">
        <v>192</v>
      </c>
      <c r="H153" s="209">
        <v>20.21</v>
      </c>
      <c r="I153" s="210"/>
      <c r="J153" s="211">
        <f>ROUND(I153*H153,2)</f>
        <v>0</v>
      </c>
      <c r="K153" s="207" t="s">
        <v>184</v>
      </c>
      <c r="L153" s="45"/>
      <c r="M153" s="212" t="s">
        <v>19</v>
      </c>
      <c r="N153" s="213" t="s">
        <v>40</v>
      </c>
      <c r="O153" s="85"/>
      <c r="P153" s="214">
        <f>O153*H153</f>
        <v>0</v>
      </c>
      <c r="Q153" s="214">
        <v>0.0116</v>
      </c>
      <c r="R153" s="214">
        <f>Q153*H153</f>
        <v>0.234436</v>
      </c>
      <c r="S153" s="214">
        <v>0</v>
      </c>
      <c r="T153" s="215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16" t="s">
        <v>127</v>
      </c>
      <c r="AT153" s="216" t="s">
        <v>112</v>
      </c>
      <c r="AU153" s="216" t="s">
        <v>79</v>
      </c>
      <c r="AY153" s="18" t="s">
        <v>109</v>
      </c>
      <c r="BE153" s="217">
        <f>IF(N153="základní",J153,0)</f>
        <v>0</v>
      </c>
      <c r="BF153" s="217">
        <f>IF(N153="snížená",J153,0)</f>
        <v>0</v>
      </c>
      <c r="BG153" s="217">
        <f>IF(N153="zákl. přenesená",J153,0)</f>
        <v>0</v>
      </c>
      <c r="BH153" s="217">
        <f>IF(N153="sníž. přenesená",J153,0)</f>
        <v>0</v>
      </c>
      <c r="BI153" s="217">
        <f>IF(N153="nulová",J153,0)</f>
        <v>0</v>
      </c>
      <c r="BJ153" s="18" t="s">
        <v>77</v>
      </c>
      <c r="BK153" s="217">
        <f>ROUND(I153*H153,2)</f>
        <v>0</v>
      </c>
      <c r="BL153" s="18" t="s">
        <v>127</v>
      </c>
      <c r="BM153" s="216" t="s">
        <v>300</v>
      </c>
    </row>
    <row r="154" spans="1:47" s="2" customFormat="1" ht="12">
      <c r="A154" s="39"/>
      <c r="B154" s="40"/>
      <c r="C154" s="41"/>
      <c r="D154" s="243" t="s">
        <v>186</v>
      </c>
      <c r="E154" s="41"/>
      <c r="F154" s="244" t="s">
        <v>301</v>
      </c>
      <c r="G154" s="41"/>
      <c r="H154" s="41"/>
      <c r="I154" s="245"/>
      <c r="J154" s="41"/>
      <c r="K154" s="41"/>
      <c r="L154" s="45"/>
      <c r="M154" s="246"/>
      <c r="N154" s="247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186</v>
      </c>
      <c r="AU154" s="18" t="s">
        <v>79</v>
      </c>
    </row>
    <row r="155" spans="1:65" s="2" customFormat="1" ht="24.15" customHeight="1">
      <c r="A155" s="39"/>
      <c r="B155" s="40"/>
      <c r="C155" s="248" t="s">
        <v>302</v>
      </c>
      <c r="D155" s="248" t="s">
        <v>196</v>
      </c>
      <c r="E155" s="249" t="s">
        <v>303</v>
      </c>
      <c r="F155" s="250" t="s">
        <v>304</v>
      </c>
      <c r="G155" s="251" t="s">
        <v>192</v>
      </c>
      <c r="H155" s="252">
        <v>20.614</v>
      </c>
      <c r="I155" s="253"/>
      <c r="J155" s="254">
        <f>ROUND(I155*H155,2)</f>
        <v>0</v>
      </c>
      <c r="K155" s="250" t="s">
        <v>184</v>
      </c>
      <c r="L155" s="255"/>
      <c r="M155" s="256" t="s">
        <v>19</v>
      </c>
      <c r="N155" s="257" t="s">
        <v>40</v>
      </c>
      <c r="O155" s="85"/>
      <c r="P155" s="214">
        <f>O155*H155</f>
        <v>0</v>
      </c>
      <c r="Q155" s="214">
        <v>0.02275</v>
      </c>
      <c r="R155" s="214">
        <f>Q155*H155</f>
        <v>0.4689685</v>
      </c>
      <c r="S155" s="214">
        <v>0</v>
      </c>
      <c r="T155" s="215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16" t="s">
        <v>144</v>
      </c>
      <c r="AT155" s="216" t="s">
        <v>196</v>
      </c>
      <c r="AU155" s="216" t="s">
        <v>79</v>
      </c>
      <c r="AY155" s="18" t="s">
        <v>109</v>
      </c>
      <c r="BE155" s="217">
        <f>IF(N155="základní",J155,0)</f>
        <v>0</v>
      </c>
      <c r="BF155" s="217">
        <f>IF(N155="snížená",J155,0)</f>
        <v>0</v>
      </c>
      <c r="BG155" s="217">
        <f>IF(N155="zákl. přenesená",J155,0)</f>
        <v>0</v>
      </c>
      <c r="BH155" s="217">
        <f>IF(N155="sníž. přenesená",J155,0)</f>
        <v>0</v>
      </c>
      <c r="BI155" s="217">
        <f>IF(N155="nulová",J155,0)</f>
        <v>0</v>
      </c>
      <c r="BJ155" s="18" t="s">
        <v>77</v>
      </c>
      <c r="BK155" s="217">
        <f>ROUND(I155*H155,2)</f>
        <v>0</v>
      </c>
      <c r="BL155" s="18" t="s">
        <v>127</v>
      </c>
      <c r="BM155" s="216" t="s">
        <v>305</v>
      </c>
    </row>
    <row r="156" spans="1:51" s="14" customFormat="1" ht="12">
      <c r="A156" s="14"/>
      <c r="B156" s="229"/>
      <c r="C156" s="230"/>
      <c r="D156" s="220" t="s">
        <v>119</v>
      </c>
      <c r="E156" s="230"/>
      <c r="F156" s="232" t="s">
        <v>306</v>
      </c>
      <c r="G156" s="230"/>
      <c r="H156" s="233">
        <v>20.614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39" t="s">
        <v>119</v>
      </c>
      <c r="AU156" s="239" t="s">
        <v>79</v>
      </c>
      <c r="AV156" s="14" t="s">
        <v>79</v>
      </c>
      <c r="AW156" s="14" t="s">
        <v>4</v>
      </c>
      <c r="AX156" s="14" t="s">
        <v>77</v>
      </c>
      <c r="AY156" s="239" t="s">
        <v>109</v>
      </c>
    </row>
    <row r="157" spans="1:65" s="2" customFormat="1" ht="78" customHeight="1">
      <c r="A157" s="39"/>
      <c r="B157" s="40"/>
      <c r="C157" s="205" t="s">
        <v>307</v>
      </c>
      <c r="D157" s="205" t="s">
        <v>112</v>
      </c>
      <c r="E157" s="206" t="s">
        <v>308</v>
      </c>
      <c r="F157" s="207" t="s">
        <v>309</v>
      </c>
      <c r="G157" s="208" t="s">
        <v>192</v>
      </c>
      <c r="H157" s="209">
        <v>9.3</v>
      </c>
      <c r="I157" s="210"/>
      <c r="J157" s="211">
        <f>ROUND(I157*H157,2)</f>
        <v>0</v>
      </c>
      <c r="K157" s="207" t="s">
        <v>184</v>
      </c>
      <c r="L157" s="45"/>
      <c r="M157" s="212" t="s">
        <v>19</v>
      </c>
      <c r="N157" s="213" t="s">
        <v>40</v>
      </c>
      <c r="O157" s="85"/>
      <c r="P157" s="214">
        <f>O157*H157</f>
        <v>0</v>
      </c>
      <c r="Q157" s="214">
        <v>0.0118</v>
      </c>
      <c r="R157" s="214">
        <f>Q157*H157</f>
        <v>0.10974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127</v>
      </c>
      <c r="AT157" s="216" t="s">
        <v>112</v>
      </c>
      <c r="AU157" s="216" t="s">
        <v>79</v>
      </c>
      <c r="AY157" s="18" t="s">
        <v>109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77</v>
      </c>
      <c r="BK157" s="217">
        <f>ROUND(I157*H157,2)</f>
        <v>0</v>
      </c>
      <c r="BL157" s="18" t="s">
        <v>127</v>
      </c>
      <c r="BM157" s="216" t="s">
        <v>310</v>
      </c>
    </row>
    <row r="158" spans="1:47" s="2" customFormat="1" ht="12">
      <c r="A158" s="39"/>
      <c r="B158" s="40"/>
      <c r="C158" s="41"/>
      <c r="D158" s="243" t="s">
        <v>186</v>
      </c>
      <c r="E158" s="41"/>
      <c r="F158" s="244" t="s">
        <v>311</v>
      </c>
      <c r="G158" s="41"/>
      <c r="H158" s="41"/>
      <c r="I158" s="245"/>
      <c r="J158" s="41"/>
      <c r="K158" s="41"/>
      <c r="L158" s="45"/>
      <c r="M158" s="246"/>
      <c r="N158" s="247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186</v>
      </c>
      <c r="AU158" s="18" t="s">
        <v>79</v>
      </c>
    </row>
    <row r="159" spans="1:65" s="2" customFormat="1" ht="24.15" customHeight="1">
      <c r="A159" s="39"/>
      <c r="B159" s="40"/>
      <c r="C159" s="248" t="s">
        <v>312</v>
      </c>
      <c r="D159" s="248" t="s">
        <v>196</v>
      </c>
      <c r="E159" s="249" t="s">
        <v>313</v>
      </c>
      <c r="F159" s="250" t="s">
        <v>304</v>
      </c>
      <c r="G159" s="251" t="s">
        <v>192</v>
      </c>
      <c r="H159" s="252">
        <v>9.486</v>
      </c>
      <c r="I159" s="253"/>
      <c r="J159" s="254">
        <f>ROUND(I159*H159,2)</f>
        <v>0</v>
      </c>
      <c r="K159" s="250" t="s">
        <v>184</v>
      </c>
      <c r="L159" s="255"/>
      <c r="M159" s="256" t="s">
        <v>19</v>
      </c>
      <c r="N159" s="257" t="s">
        <v>40</v>
      </c>
      <c r="O159" s="85"/>
      <c r="P159" s="214">
        <f>O159*H159</f>
        <v>0</v>
      </c>
      <c r="Q159" s="214">
        <v>0.02275</v>
      </c>
      <c r="R159" s="214">
        <f>Q159*H159</f>
        <v>0.2158065</v>
      </c>
      <c r="S159" s="214">
        <v>0</v>
      </c>
      <c r="T159" s="215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16" t="s">
        <v>144</v>
      </c>
      <c r="AT159" s="216" t="s">
        <v>196</v>
      </c>
      <c r="AU159" s="216" t="s">
        <v>79</v>
      </c>
      <c r="AY159" s="18" t="s">
        <v>109</v>
      </c>
      <c r="BE159" s="217">
        <f>IF(N159="základní",J159,0)</f>
        <v>0</v>
      </c>
      <c r="BF159" s="217">
        <f>IF(N159="snížená",J159,0)</f>
        <v>0</v>
      </c>
      <c r="BG159" s="217">
        <f>IF(N159="zákl. přenesená",J159,0)</f>
        <v>0</v>
      </c>
      <c r="BH159" s="217">
        <f>IF(N159="sníž. přenesená",J159,0)</f>
        <v>0</v>
      </c>
      <c r="BI159" s="217">
        <f>IF(N159="nulová",J159,0)</f>
        <v>0</v>
      </c>
      <c r="BJ159" s="18" t="s">
        <v>77</v>
      </c>
      <c r="BK159" s="217">
        <f>ROUND(I159*H159,2)</f>
        <v>0</v>
      </c>
      <c r="BL159" s="18" t="s">
        <v>127</v>
      </c>
      <c r="BM159" s="216" t="s">
        <v>314</v>
      </c>
    </row>
    <row r="160" spans="1:51" s="14" customFormat="1" ht="12">
      <c r="A160" s="14"/>
      <c r="B160" s="229"/>
      <c r="C160" s="230"/>
      <c r="D160" s="220" t="s">
        <v>119</v>
      </c>
      <c r="E160" s="230"/>
      <c r="F160" s="232" t="s">
        <v>315</v>
      </c>
      <c r="G160" s="230"/>
      <c r="H160" s="233">
        <v>9.486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39" t="s">
        <v>119</v>
      </c>
      <c r="AU160" s="239" t="s">
        <v>79</v>
      </c>
      <c r="AV160" s="14" t="s">
        <v>79</v>
      </c>
      <c r="AW160" s="14" t="s">
        <v>4</v>
      </c>
      <c r="AX160" s="14" t="s">
        <v>77</v>
      </c>
      <c r="AY160" s="239" t="s">
        <v>109</v>
      </c>
    </row>
    <row r="161" spans="1:65" s="2" customFormat="1" ht="24.15" customHeight="1">
      <c r="A161" s="39"/>
      <c r="B161" s="40"/>
      <c r="C161" s="248" t="s">
        <v>203</v>
      </c>
      <c r="D161" s="248" t="s">
        <v>196</v>
      </c>
      <c r="E161" s="249" t="s">
        <v>316</v>
      </c>
      <c r="F161" s="250" t="s">
        <v>317</v>
      </c>
      <c r="G161" s="251" t="s">
        <v>192</v>
      </c>
      <c r="H161" s="252">
        <v>9.486</v>
      </c>
      <c r="I161" s="253"/>
      <c r="J161" s="254">
        <f>ROUND(I161*H161,2)</f>
        <v>0</v>
      </c>
      <c r="K161" s="250" t="s">
        <v>184</v>
      </c>
      <c r="L161" s="255"/>
      <c r="M161" s="256" t="s">
        <v>19</v>
      </c>
      <c r="N161" s="257" t="s">
        <v>40</v>
      </c>
      <c r="O161" s="85"/>
      <c r="P161" s="214">
        <f>O161*H161</f>
        <v>0</v>
      </c>
      <c r="Q161" s="214">
        <v>0.0155</v>
      </c>
      <c r="R161" s="214">
        <f>Q161*H161</f>
        <v>0.147033</v>
      </c>
      <c r="S161" s="214">
        <v>0</v>
      </c>
      <c r="T161" s="215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16" t="s">
        <v>144</v>
      </c>
      <c r="AT161" s="216" t="s">
        <v>196</v>
      </c>
      <c r="AU161" s="216" t="s">
        <v>79</v>
      </c>
      <c r="AY161" s="18" t="s">
        <v>109</v>
      </c>
      <c r="BE161" s="217">
        <f>IF(N161="základní",J161,0)</f>
        <v>0</v>
      </c>
      <c r="BF161" s="217">
        <f>IF(N161="snížená",J161,0)</f>
        <v>0</v>
      </c>
      <c r="BG161" s="217">
        <f>IF(N161="zákl. přenesená",J161,0)</f>
        <v>0</v>
      </c>
      <c r="BH161" s="217">
        <f>IF(N161="sníž. přenesená",J161,0)</f>
        <v>0</v>
      </c>
      <c r="BI161" s="217">
        <f>IF(N161="nulová",J161,0)</f>
        <v>0</v>
      </c>
      <c r="BJ161" s="18" t="s">
        <v>77</v>
      </c>
      <c r="BK161" s="217">
        <f>ROUND(I161*H161,2)</f>
        <v>0</v>
      </c>
      <c r="BL161" s="18" t="s">
        <v>127</v>
      </c>
      <c r="BM161" s="216" t="s">
        <v>318</v>
      </c>
    </row>
    <row r="162" spans="1:51" s="14" customFormat="1" ht="12">
      <c r="A162" s="14"/>
      <c r="B162" s="229"/>
      <c r="C162" s="230"/>
      <c r="D162" s="220" t="s">
        <v>119</v>
      </c>
      <c r="E162" s="230"/>
      <c r="F162" s="232" t="s">
        <v>315</v>
      </c>
      <c r="G162" s="230"/>
      <c r="H162" s="233">
        <v>9.486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9" t="s">
        <v>119</v>
      </c>
      <c r="AU162" s="239" t="s">
        <v>79</v>
      </c>
      <c r="AV162" s="14" t="s">
        <v>79</v>
      </c>
      <c r="AW162" s="14" t="s">
        <v>4</v>
      </c>
      <c r="AX162" s="14" t="s">
        <v>77</v>
      </c>
      <c r="AY162" s="239" t="s">
        <v>109</v>
      </c>
    </row>
    <row r="163" spans="1:65" s="2" customFormat="1" ht="66.75" customHeight="1">
      <c r="A163" s="39"/>
      <c r="B163" s="40"/>
      <c r="C163" s="205" t="s">
        <v>319</v>
      </c>
      <c r="D163" s="205" t="s">
        <v>112</v>
      </c>
      <c r="E163" s="206" t="s">
        <v>320</v>
      </c>
      <c r="F163" s="207" t="s">
        <v>321</v>
      </c>
      <c r="G163" s="208" t="s">
        <v>234</v>
      </c>
      <c r="H163" s="209">
        <v>6.6</v>
      </c>
      <c r="I163" s="210"/>
      <c r="J163" s="211">
        <f>ROUND(I163*H163,2)</f>
        <v>0</v>
      </c>
      <c r="K163" s="207" t="s">
        <v>184</v>
      </c>
      <c r="L163" s="45"/>
      <c r="M163" s="212" t="s">
        <v>19</v>
      </c>
      <c r="N163" s="213" t="s">
        <v>40</v>
      </c>
      <c r="O163" s="85"/>
      <c r="P163" s="214">
        <f>O163*H163</f>
        <v>0</v>
      </c>
      <c r="Q163" s="214">
        <v>0.00339</v>
      </c>
      <c r="R163" s="214">
        <f>Q163*H163</f>
        <v>0.022373999999999998</v>
      </c>
      <c r="S163" s="214">
        <v>0</v>
      </c>
      <c r="T163" s="215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16" t="s">
        <v>127</v>
      </c>
      <c r="AT163" s="216" t="s">
        <v>112</v>
      </c>
      <c r="AU163" s="216" t="s">
        <v>79</v>
      </c>
      <c r="AY163" s="18" t="s">
        <v>109</v>
      </c>
      <c r="BE163" s="217">
        <f>IF(N163="základní",J163,0)</f>
        <v>0</v>
      </c>
      <c r="BF163" s="217">
        <f>IF(N163="snížená",J163,0)</f>
        <v>0</v>
      </c>
      <c r="BG163" s="217">
        <f>IF(N163="zákl. přenesená",J163,0)</f>
        <v>0</v>
      </c>
      <c r="BH163" s="217">
        <f>IF(N163="sníž. přenesená",J163,0)</f>
        <v>0</v>
      </c>
      <c r="BI163" s="217">
        <f>IF(N163="nulová",J163,0)</f>
        <v>0</v>
      </c>
      <c r="BJ163" s="18" t="s">
        <v>77</v>
      </c>
      <c r="BK163" s="217">
        <f>ROUND(I163*H163,2)</f>
        <v>0</v>
      </c>
      <c r="BL163" s="18" t="s">
        <v>127</v>
      </c>
      <c r="BM163" s="216" t="s">
        <v>322</v>
      </c>
    </row>
    <row r="164" spans="1:47" s="2" customFormat="1" ht="12">
      <c r="A164" s="39"/>
      <c r="B164" s="40"/>
      <c r="C164" s="41"/>
      <c r="D164" s="243" t="s">
        <v>186</v>
      </c>
      <c r="E164" s="41"/>
      <c r="F164" s="244" t="s">
        <v>323</v>
      </c>
      <c r="G164" s="41"/>
      <c r="H164" s="41"/>
      <c r="I164" s="245"/>
      <c r="J164" s="41"/>
      <c r="K164" s="41"/>
      <c r="L164" s="45"/>
      <c r="M164" s="246"/>
      <c r="N164" s="247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186</v>
      </c>
      <c r="AU164" s="18" t="s">
        <v>79</v>
      </c>
    </row>
    <row r="165" spans="1:65" s="2" customFormat="1" ht="24.15" customHeight="1">
      <c r="A165" s="39"/>
      <c r="B165" s="40"/>
      <c r="C165" s="248" t="s">
        <v>324</v>
      </c>
      <c r="D165" s="248" t="s">
        <v>196</v>
      </c>
      <c r="E165" s="249" t="s">
        <v>325</v>
      </c>
      <c r="F165" s="250" t="s">
        <v>326</v>
      </c>
      <c r="G165" s="251" t="s">
        <v>192</v>
      </c>
      <c r="H165" s="252">
        <v>7.26</v>
      </c>
      <c r="I165" s="253"/>
      <c r="J165" s="254">
        <f>ROUND(I165*H165,2)</f>
        <v>0</v>
      </c>
      <c r="K165" s="250" t="s">
        <v>184</v>
      </c>
      <c r="L165" s="255"/>
      <c r="M165" s="256" t="s">
        <v>19</v>
      </c>
      <c r="N165" s="257" t="s">
        <v>40</v>
      </c>
      <c r="O165" s="85"/>
      <c r="P165" s="214">
        <f>O165*H165</f>
        <v>0</v>
      </c>
      <c r="Q165" s="214">
        <v>0.0048</v>
      </c>
      <c r="R165" s="214">
        <f>Q165*H165</f>
        <v>0.034848</v>
      </c>
      <c r="S165" s="214">
        <v>0</v>
      </c>
      <c r="T165" s="21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16" t="s">
        <v>144</v>
      </c>
      <c r="AT165" s="216" t="s">
        <v>196</v>
      </c>
      <c r="AU165" s="216" t="s">
        <v>79</v>
      </c>
      <c r="AY165" s="18" t="s">
        <v>109</v>
      </c>
      <c r="BE165" s="217">
        <f>IF(N165="základní",J165,0)</f>
        <v>0</v>
      </c>
      <c r="BF165" s="217">
        <f>IF(N165="snížená",J165,0)</f>
        <v>0</v>
      </c>
      <c r="BG165" s="217">
        <f>IF(N165="zákl. přenesená",J165,0)</f>
        <v>0</v>
      </c>
      <c r="BH165" s="217">
        <f>IF(N165="sníž. přenesená",J165,0)</f>
        <v>0</v>
      </c>
      <c r="BI165" s="217">
        <f>IF(N165="nulová",J165,0)</f>
        <v>0</v>
      </c>
      <c r="BJ165" s="18" t="s">
        <v>77</v>
      </c>
      <c r="BK165" s="217">
        <f>ROUND(I165*H165,2)</f>
        <v>0</v>
      </c>
      <c r="BL165" s="18" t="s">
        <v>127</v>
      </c>
      <c r="BM165" s="216" t="s">
        <v>327</v>
      </c>
    </row>
    <row r="166" spans="1:51" s="14" customFormat="1" ht="12">
      <c r="A166" s="14"/>
      <c r="B166" s="229"/>
      <c r="C166" s="230"/>
      <c r="D166" s="220" t="s">
        <v>119</v>
      </c>
      <c r="E166" s="230"/>
      <c r="F166" s="232" t="s">
        <v>328</v>
      </c>
      <c r="G166" s="230"/>
      <c r="H166" s="233">
        <v>7.26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9" t="s">
        <v>119</v>
      </c>
      <c r="AU166" s="239" t="s">
        <v>79</v>
      </c>
      <c r="AV166" s="14" t="s">
        <v>79</v>
      </c>
      <c r="AW166" s="14" t="s">
        <v>4</v>
      </c>
      <c r="AX166" s="14" t="s">
        <v>77</v>
      </c>
      <c r="AY166" s="239" t="s">
        <v>109</v>
      </c>
    </row>
    <row r="167" spans="1:65" s="2" customFormat="1" ht="24.15" customHeight="1">
      <c r="A167" s="39"/>
      <c r="B167" s="40"/>
      <c r="C167" s="205" t="s">
        <v>329</v>
      </c>
      <c r="D167" s="205" t="s">
        <v>112</v>
      </c>
      <c r="E167" s="206" t="s">
        <v>330</v>
      </c>
      <c r="F167" s="207" t="s">
        <v>331</v>
      </c>
      <c r="G167" s="208" t="s">
        <v>234</v>
      </c>
      <c r="H167" s="209">
        <v>732.2</v>
      </c>
      <c r="I167" s="210"/>
      <c r="J167" s="211">
        <f>ROUND(I167*H167,2)</f>
        <v>0</v>
      </c>
      <c r="K167" s="207" t="s">
        <v>184</v>
      </c>
      <c r="L167" s="45"/>
      <c r="M167" s="212" t="s">
        <v>19</v>
      </c>
      <c r="N167" s="213" t="s">
        <v>40</v>
      </c>
      <c r="O167" s="85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16" t="s">
        <v>127</v>
      </c>
      <c r="AT167" s="216" t="s">
        <v>112</v>
      </c>
      <c r="AU167" s="216" t="s">
        <v>79</v>
      </c>
      <c r="AY167" s="18" t="s">
        <v>109</v>
      </c>
      <c r="BE167" s="217">
        <f>IF(N167="základní",J167,0)</f>
        <v>0</v>
      </c>
      <c r="BF167" s="217">
        <f>IF(N167="snížená",J167,0)</f>
        <v>0</v>
      </c>
      <c r="BG167" s="217">
        <f>IF(N167="zákl. přenesená",J167,0)</f>
        <v>0</v>
      </c>
      <c r="BH167" s="217">
        <f>IF(N167="sníž. přenesená",J167,0)</f>
        <v>0</v>
      </c>
      <c r="BI167" s="217">
        <f>IF(N167="nulová",J167,0)</f>
        <v>0</v>
      </c>
      <c r="BJ167" s="18" t="s">
        <v>77</v>
      </c>
      <c r="BK167" s="217">
        <f>ROUND(I167*H167,2)</f>
        <v>0</v>
      </c>
      <c r="BL167" s="18" t="s">
        <v>127</v>
      </c>
      <c r="BM167" s="216" t="s">
        <v>332</v>
      </c>
    </row>
    <row r="168" spans="1:47" s="2" customFormat="1" ht="12">
      <c r="A168" s="39"/>
      <c r="B168" s="40"/>
      <c r="C168" s="41"/>
      <c r="D168" s="243" t="s">
        <v>186</v>
      </c>
      <c r="E168" s="41"/>
      <c r="F168" s="244" t="s">
        <v>333</v>
      </c>
      <c r="G168" s="41"/>
      <c r="H168" s="41"/>
      <c r="I168" s="245"/>
      <c r="J168" s="41"/>
      <c r="K168" s="41"/>
      <c r="L168" s="45"/>
      <c r="M168" s="246"/>
      <c r="N168" s="247"/>
      <c r="O168" s="85"/>
      <c r="P168" s="85"/>
      <c r="Q168" s="85"/>
      <c r="R168" s="85"/>
      <c r="S168" s="85"/>
      <c r="T168" s="86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186</v>
      </c>
      <c r="AU168" s="18" t="s">
        <v>79</v>
      </c>
    </row>
    <row r="169" spans="1:51" s="14" customFormat="1" ht="12">
      <c r="A169" s="14"/>
      <c r="B169" s="229"/>
      <c r="C169" s="230"/>
      <c r="D169" s="220" t="s">
        <v>119</v>
      </c>
      <c r="E169" s="231" t="s">
        <v>19</v>
      </c>
      <c r="F169" s="232" t="s">
        <v>334</v>
      </c>
      <c r="G169" s="230"/>
      <c r="H169" s="233">
        <v>9.6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39" t="s">
        <v>119</v>
      </c>
      <c r="AU169" s="239" t="s">
        <v>79</v>
      </c>
      <c r="AV169" s="14" t="s">
        <v>79</v>
      </c>
      <c r="AW169" s="14" t="s">
        <v>31</v>
      </c>
      <c r="AX169" s="14" t="s">
        <v>69</v>
      </c>
      <c r="AY169" s="239" t="s">
        <v>109</v>
      </c>
    </row>
    <row r="170" spans="1:51" s="14" customFormat="1" ht="12">
      <c r="A170" s="14"/>
      <c r="B170" s="229"/>
      <c r="C170" s="230"/>
      <c r="D170" s="220" t="s">
        <v>119</v>
      </c>
      <c r="E170" s="231" t="s">
        <v>19</v>
      </c>
      <c r="F170" s="232" t="s">
        <v>335</v>
      </c>
      <c r="G170" s="230"/>
      <c r="H170" s="233">
        <v>326.6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119</v>
      </c>
      <c r="AU170" s="239" t="s">
        <v>79</v>
      </c>
      <c r="AV170" s="14" t="s">
        <v>79</v>
      </c>
      <c r="AW170" s="14" t="s">
        <v>31</v>
      </c>
      <c r="AX170" s="14" t="s">
        <v>69</v>
      </c>
      <c r="AY170" s="239" t="s">
        <v>109</v>
      </c>
    </row>
    <row r="171" spans="1:51" s="14" customFormat="1" ht="12">
      <c r="A171" s="14"/>
      <c r="B171" s="229"/>
      <c r="C171" s="230"/>
      <c r="D171" s="220" t="s">
        <v>119</v>
      </c>
      <c r="E171" s="231" t="s">
        <v>19</v>
      </c>
      <c r="F171" s="232" t="s">
        <v>336</v>
      </c>
      <c r="G171" s="230"/>
      <c r="H171" s="233">
        <v>348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9" t="s">
        <v>119</v>
      </c>
      <c r="AU171" s="239" t="s">
        <v>79</v>
      </c>
      <c r="AV171" s="14" t="s">
        <v>79</v>
      </c>
      <c r="AW171" s="14" t="s">
        <v>31</v>
      </c>
      <c r="AX171" s="14" t="s">
        <v>69</v>
      </c>
      <c r="AY171" s="239" t="s">
        <v>109</v>
      </c>
    </row>
    <row r="172" spans="1:51" s="14" customFormat="1" ht="12">
      <c r="A172" s="14"/>
      <c r="B172" s="229"/>
      <c r="C172" s="230"/>
      <c r="D172" s="220" t="s">
        <v>119</v>
      </c>
      <c r="E172" s="231" t="s">
        <v>19</v>
      </c>
      <c r="F172" s="232" t="s">
        <v>188</v>
      </c>
      <c r="G172" s="230"/>
      <c r="H172" s="233">
        <v>48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119</v>
      </c>
      <c r="AU172" s="239" t="s">
        <v>79</v>
      </c>
      <c r="AV172" s="14" t="s">
        <v>79</v>
      </c>
      <c r="AW172" s="14" t="s">
        <v>31</v>
      </c>
      <c r="AX172" s="14" t="s">
        <v>69</v>
      </c>
      <c r="AY172" s="239" t="s">
        <v>109</v>
      </c>
    </row>
    <row r="173" spans="1:65" s="2" customFormat="1" ht="24.15" customHeight="1">
      <c r="A173" s="39"/>
      <c r="B173" s="40"/>
      <c r="C173" s="248" t="s">
        <v>337</v>
      </c>
      <c r="D173" s="248" t="s">
        <v>196</v>
      </c>
      <c r="E173" s="249" t="s">
        <v>338</v>
      </c>
      <c r="F173" s="250" t="s">
        <v>339</v>
      </c>
      <c r="G173" s="251" t="s">
        <v>234</v>
      </c>
      <c r="H173" s="252">
        <v>10.08</v>
      </c>
      <c r="I173" s="253"/>
      <c r="J173" s="254">
        <f>ROUND(I173*H173,2)</f>
        <v>0</v>
      </c>
      <c r="K173" s="250" t="s">
        <v>184</v>
      </c>
      <c r="L173" s="255"/>
      <c r="M173" s="256" t="s">
        <v>19</v>
      </c>
      <c r="N173" s="257" t="s">
        <v>40</v>
      </c>
      <c r="O173" s="85"/>
      <c r="P173" s="214">
        <f>O173*H173</f>
        <v>0</v>
      </c>
      <c r="Q173" s="214">
        <v>0.0005</v>
      </c>
      <c r="R173" s="214">
        <f>Q173*H173</f>
        <v>0.00504</v>
      </c>
      <c r="S173" s="214">
        <v>0</v>
      </c>
      <c r="T173" s="21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16" t="s">
        <v>144</v>
      </c>
      <c r="AT173" s="216" t="s">
        <v>196</v>
      </c>
      <c r="AU173" s="216" t="s">
        <v>79</v>
      </c>
      <c r="AY173" s="18" t="s">
        <v>109</v>
      </c>
      <c r="BE173" s="217">
        <f>IF(N173="základní",J173,0)</f>
        <v>0</v>
      </c>
      <c r="BF173" s="217">
        <f>IF(N173="snížená",J173,0)</f>
        <v>0</v>
      </c>
      <c r="BG173" s="217">
        <f>IF(N173="zákl. přenesená",J173,0)</f>
        <v>0</v>
      </c>
      <c r="BH173" s="217">
        <f>IF(N173="sníž. přenesená",J173,0)</f>
        <v>0</v>
      </c>
      <c r="BI173" s="217">
        <f>IF(N173="nulová",J173,0)</f>
        <v>0</v>
      </c>
      <c r="BJ173" s="18" t="s">
        <v>77</v>
      </c>
      <c r="BK173" s="217">
        <f>ROUND(I173*H173,2)</f>
        <v>0</v>
      </c>
      <c r="BL173" s="18" t="s">
        <v>127</v>
      </c>
      <c r="BM173" s="216" t="s">
        <v>340</v>
      </c>
    </row>
    <row r="174" spans="1:51" s="14" customFormat="1" ht="12">
      <c r="A174" s="14"/>
      <c r="B174" s="229"/>
      <c r="C174" s="230"/>
      <c r="D174" s="220" t="s">
        <v>119</v>
      </c>
      <c r="E174" s="230"/>
      <c r="F174" s="232" t="s">
        <v>341</v>
      </c>
      <c r="G174" s="230"/>
      <c r="H174" s="233">
        <v>10.08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119</v>
      </c>
      <c r="AU174" s="239" t="s">
        <v>79</v>
      </c>
      <c r="AV174" s="14" t="s">
        <v>79</v>
      </c>
      <c r="AW174" s="14" t="s">
        <v>4</v>
      </c>
      <c r="AX174" s="14" t="s">
        <v>77</v>
      </c>
      <c r="AY174" s="239" t="s">
        <v>109</v>
      </c>
    </row>
    <row r="175" spans="1:65" s="2" customFormat="1" ht="24.15" customHeight="1">
      <c r="A175" s="39"/>
      <c r="B175" s="40"/>
      <c r="C175" s="248" t="s">
        <v>342</v>
      </c>
      <c r="D175" s="248" t="s">
        <v>196</v>
      </c>
      <c r="E175" s="249" t="s">
        <v>343</v>
      </c>
      <c r="F175" s="250" t="s">
        <v>344</v>
      </c>
      <c r="G175" s="251" t="s">
        <v>234</v>
      </c>
      <c r="H175" s="252">
        <v>342.93</v>
      </c>
      <c r="I175" s="253"/>
      <c r="J175" s="254">
        <f>ROUND(I175*H175,2)</f>
        <v>0</v>
      </c>
      <c r="K175" s="250" t="s">
        <v>184</v>
      </c>
      <c r="L175" s="255"/>
      <c r="M175" s="256" t="s">
        <v>19</v>
      </c>
      <c r="N175" s="257" t="s">
        <v>40</v>
      </c>
      <c r="O175" s="85"/>
      <c r="P175" s="214">
        <f>O175*H175</f>
        <v>0</v>
      </c>
      <c r="Q175" s="214">
        <v>4E-05</v>
      </c>
      <c r="R175" s="214">
        <f>Q175*H175</f>
        <v>0.0137172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144</v>
      </c>
      <c r="AT175" s="216" t="s">
        <v>196</v>
      </c>
      <c r="AU175" s="216" t="s">
        <v>79</v>
      </c>
      <c r="AY175" s="18" t="s">
        <v>109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77</v>
      </c>
      <c r="BK175" s="217">
        <f>ROUND(I175*H175,2)</f>
        <v>0</v>
      </c>
      <c r="BL175" s="18" t="s">
        <v>127</v>
      </c>
      <c r="BM175" s="216" t="s">
        <v>345</v>
      </c>
    </row>
    <row r="176" spans="1:51" s="14" customFormat="1" ht="12">
      <c r="A176" s="14"/>
      <c r="B176" s="229"/>
      <c r="C176" s="230"/>
      <c r="D176" s="220" t="s">
        <v>119</v>
      </c>
      <c r="E176" s="230"/>
      <c r="F176" s="232" t="s">
        <v>346</v>
      </c>
      <c r="G176" s="230"/>
      <c r="H176" s="233">
        <v>342.93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9" t="s">
        <v>119</v>
      </c>
      <c r="AU176" s="239" t="s">
        <v>79</v>
      </c>
      <c r="AV176" s="14" t="s">
        <v>79</v>
      </c>
      <c r="AW176" s="14" t="s">
        <v>4</v>
      </c>
      <c r="AX176" s="14" t="s">
        <v>77</v>
      </c>
      <c r="AY176" s="239" t="s">
        <v>109</v>
      </c>
    </row>
    <row r="177" spans="1:65" s="2" customFormat="1" ht="24.15" customHeight="1">
      <c r="A177" s="39"/>
      <c r="B177" s="40"/>
      <c r="C177" s="248" t="s">
        <v>347</v>
      </c>
      <c r="D177" s="248" t="s">
        <v>196</v>
      </c>
      <c r="E177" s="249" t="s">
        <v>348</v>
      </c>
      <c r="F177" s="250" t="s">
        <v>349</v>
      </c>
      <c r="G177" s="251" t="s">
        <v>234</v>
      </c>
      <c r="H177" s="252">
        <v>315</v>
      </c>
      <c r="I177" s="253"/>
      <c r="J177" s="254">
        <f>ROUND(I177*H177,2)</f>
        <v>0</v>
      </c>
      <c r="K177" s="250" t="s">
        <v>184</v>
      </c>
      <c r="L177" s="255"/>
      <c r="M177" s="256" t="s">
        <v>19</v>
      </c>
      <c r="N177" s="257" t="s">
        <v>40</v>
      </c>
      <c r="O177" s="85"/>
      <c r="P177" s="214">
        <f>O177*H177</f>
        <v>0</v>
      </c>
      <c r="Q177" s="214">
        <v>0.00011</v>
      </c>
      <c r="R177" s="214">
        <f>Q177*H177</f>
        <v>0.03465</v>
      </c>
      <c r="S177" s="214">
        <v>0</v>
      </c>
      <c r="T177" s="215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16" t="s">
        <v>144</v>
      </c>
      <c r="AT177" s="216" t="s">
        <v>196</v>
      </c>
      <c r="AU177" s="216" t="s">
        <v>79</v>
      </c>
      <c r="AY177" s="18" t="s">
        <v>109</v>
      </c>
      <c r="BE177" s="217">
        <f>IF(N177="základní",J177,0)</f>
        <v>0</v>
      </c>
      <c r="BF177" s="217">
        <f>IF(N177="snížená",J177,0)</f>
        <v>0</v>
      </c>
      <c r="BG177" s="217">
        <f>IF(N177="zákl. přenesená",J177,0)</f>
        <v>0</v>
      </c>
      <c r="BH177" s="217">
        <f>IF(N177="sníž. přenesená",J177,0)</f>
        <v>0</v>
      </c>
      <c r="BI177" s="217">
        <f>IF(N177="nulová",J177,0)</f>
        <v>0</v>
      </c>
      <c r="BJ177" s="18" t="s">
        <v>77</v>
      </c>
      <c r="BK177" s="217">
        <f>ROUND(I177*H177,2)</f>
        <v>0</v>
      </c>
      <c r="BL177" s="18" t="s">
        <v>127</v>
      </c>
      <c r="BM177" s="216" t="s">
        <v>350</v>
      </c>
    </row>
    <row r="178" spans="1:51" s="14" customFormat="1" ht="12">
      <c r="A178" s="14"/>
      <c r="B178" s="229"/>
      <c r="C178" s="230"/>
      <c r="D178" s="220" t="s">
        <v>119</v>
      </c>
      <c r="E178" s="230"/>
      <c r="F178" s="232" t="s">
        <v>351</v>
      </c>
      <c r="G178" s="230"/>
      <c r="H178" s="233">
        <v>315</v>
      </c>
      <c r="I178" s="234"/>
      <c r="J178" s="230"/>
      <c r="K178" s="230"/>
      <c r="L178" s="235"/>
      <c r="M178" s="236"/>
      <c r="N178" s="237"/>
      <c r="O178" s="237"/>
      <c r="P178" s="237"/>
      <c r="Q178" s="237"/>
      <c r="R178" s="237"/>
      <c r="S178" s="237"/>
      <c r="T178" s="238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9" t="s">
        <v>119</v>
      </c>
      <c r="AU178" s="239" t="s">
        <v>79</v>
      </c>
      <c r="AV178" s="14" t="s">
        <v>79</v>
      </c>
      <c r="AW178" s="14" t="s">
        <v>4</v>
      </c>
      <c r="AX178" s="14" t="s">
        <v>77</v>
      </c>
      <c r="AY178" s="239" t="s">
        <v>109</v>
      </c>
    </row>
    <row r="179" spans="1:65" s="2" customFormat="1" ht="24.15" customHeight="1">
      <c r="A179" s="39"/>
      <c r="B179" s="40"/>
      <c r="C179" s="248" t="s">
        <v>188</v>
      </c>
      <c r="D179" s="248" t="s">
        <v>196</v>
      </c>
      <c r="E179" s="249" t="s">
        <v>352</v>
      </c>
      <c r="F179" s="250" t="s">
        <v>353</v>
      </c>
      <c r="G179" s="251" t="s">
        <v>234</v>
      </c>
      <c r="H179" s="252">
        <v>50.4</v>
      </c>
      <c r="I179" s="253"/>
      <c r="J179" s="254">
        <f>ROUND(I179*H179,2)</f>
        <v>0</v>
      </c>
      <c r="K179" s="250" t="s">
        <v>184</v>
      </c>
      <c r="L179" s="255"/>
      <c r="M179" s="256" t="s">
        <v>19</v>
      </c>
      <c r="N179" s="257" t="s">
        <v>40</v>
      </c>
      <c r="O179" s="85"/>
      <c r="P179" s="214">
        <f>O179*H179</f>
        <v>0</v>
      </c>
      <c r="Q179" s="214">
        <v>0.0002</v>
      </c>
      <c r="R179" s="214">
        <f>Q179*H179</f>
        <v>0.01008</v>
      </c>
      <c r="S179" s="214">
        <v>0</v>
      </c>
      <c r="T179" s="21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16" t="s">
        <v>144</v>
      </c>
      <c r="AT179" s="216" t="s">
        <v>196</v>
      </c>
      <c r="AU179" s="216" t="s">
        <v>79</v>
      </c>
      <c r="AY179" s="18" t="s">
        <v>109</v>
      </c>
      <c r="BE179" s="217">
        <f>IF(N179="základní",J179,0)</f>
        <v>0</v>
      </c>
      <c r="BF179" s="217">
        <f>IF(N179="snížená",J179,0)</f>
        <v>0</v>
      </c>
      <c r="BG179" s="217">
        <f>IF(N179="zákl. přenesená",J179,0)</f>
        <v>0</v>
      </c>
      <c r="BH179" s="217">
        <f>IF(N179="sníž. přenesená",J179,0)</f>
        <v>0</v>
      </c>
      <c r="BI179" s="217">
        <f>IF(N179="nulová",J179,0)</f>
        <v>0</v>
      </c>
      <c r="BJ179" s="18" t="s">
        <v>77</v>
      </c>
      <c r="BK179" s="217">
        <f>ROUND(I179*H179,2)</f>
        <v>0</v>
      </c>
      <c r="BL179" s="18" t="s">
        <v>127</v>
      </c>
      <c r="BM179" s="216" t="s">
        <v>354</v>
      </c>
    </row>
    <row r="180" spans="1:51" s="14" customFormat="1" ht="12">
      <c r="A180" s="14"/>
      <c r="B180" s="229"/>
      <c r="C180" s="230"/>
      <c r="D180" s="220" t="s">
        <v>119</v>
      </c>
      <c r="E180" s="230"/>
      <c r="F180" s="232" t="s">
        <v>355</v>
      </c>
      <c r="G180" s="230"/>
      <c r="H180" s="233">
        <v>50.4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119</v>
      </c>
      <c r="AU180" s="239" t="s">
        <v>79</v>
      </c>
      <c r="AV180" s="14" t="s">
        <v>79</v>
      </c>
      <c r="AW180" s="14" t="s">
        <v>4</v>
      </c>
      <c r="AX180" s="14" t="s">
        <v>77</v>
      </c>
      <c r="AY180" s="239" t="s">
        <v>109</v>
      </c>
    </row>
    <row r="181" spans="1:65" s="2" customFormat="1" ht="24.15" customHeight="1">
      <c r="A181" s="39"/>
      <c r="B181" s="40"/>
      <c r="C181" s="248" t="s">
        <v>356</v>
      </c>
      <c r="D181" s="248" t="s">
        <v>196</v>
      </c>
      <c r="E181" s="249" t="s">
        <v>357</v>
      </c>
      <c r="F181" s="250" t="s">
        <v>358</v>
      </c>
      <c r="G181" s="251" t="s">
        <v>234</v>
      </c>
      <c r="H181" s="252">
        <v>50.4</v>
      </c>
      <c r="I181" s="253"/>
      <c r="J181" s="254">
        <f>ROUND(I181*H181,2)</f>
        <v>0</v>
      </c>
      <c r="K181" s="250" t="s">
        <v>184</v>
      </c>
      <c r="L181" s="255"/>
      <c r="M181" s="256" t="s">
        <v>19</v>
      </c>
      <c r="N181" s="257" t="s">
        <v>40</v>
      </c>
      <c r="O181" s="85"/>
      <c r="P181" s="214">
        <f>O181*H181</f>
        <v>0</v>
      </c>
      <c r="Q181" s="214">
        <v>0.0003</v>
      </c>
      <c r="R181" s="214">
        <f>Q181*H181</f>
        <v>0.015119999999999998</v>
      </c>
      <c r="S181" s="214">
        <v>0</v>
      </c>
      <c r="T181" s="215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16" t="s">
        <v>144</v>
      </c>
      <c r="AT181" s="216" t="s">
        <v>196</v>
      </c>
      <c r="AU181" s="216" t="s">
        <v>79</v>
      </c>
      <c r="AY181" s="18" t="s">
        <v>109</v>
      </c>
      <c r="BE181" s="217">
        <f>IF(N181="základní",J181,0)</f>
        <v>0</v>
      </c>
      <c r="BF181" s="217">
        <f>IF(N181="snížená",J181,0)</f>
        <v>0</v>
      </c>
      <c r="BG181" s="217">
        <f>IF(N181="zákl. přenesená",J181,0)</f>
        <v>0</v>
      </c>
      <c r="BH181" s="217">
        <f>IF(N181="sníž. přenesená",J181,0)</f>
        <v>0</v>
      </c>
      <c r="BI181" s="217">
        <f>IF(N181="nulová",J181,0)</f>
        <v>0</v>
      </c>
      <c r="BJ181" s="18" t="s">
        <v>77</v>
      </c>
      <c r="BK181" s="217">
        <f>ROUND(I181*H181,2)</f>
        <v>0</v>
      </c>
      <c r="BL181" s="18" t="s">
        <v>127</v>
      </c>
      <c r="BM181" s="216" t="s">
        <v>359</v>
      </c>
    </row>
    <row r="182" spans="1:51" s="14" customFormat="1" ht="12">
      <c r="A182" s="14"/>
      <c r="B182" s="229"/>
      <c r="C182" s="230"/>
      <c r="D182" s="220" t="s">
        <v>119</v>
      </c>
      <c r="E182" s="230"/>
      <c r="F182" s="232" t="s">
        <v>355</v>
      </c>
      <c r="G182" s="230"/>
      <c r="H182" s="233">
        <v>50.4</v>
      </c>
      <c r="I182" s="234"/>
      <c r="J182" s="230"/>
      <c r="K182" s="230"/>
      <c r="L182" s="235"/>
      <c r="M182" s="236"/>
      <c r="N182" s="237"/>
      <c r="O182" s="237"/>
      <c r="P182" s="237"/>
      <c r="Q182" s="237"/>
      <c r="R182" s="237"/>
      <c r="S182" s="237"/>
      <c r="T182" s="238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9" t="s">
        <v>119</v>
      </c>
      <c r="AU182" s="239" t="s">
        <v>79</v>
      </c>
      <c r="AV182" s="14" t="s">
        <v>79</v>
      </c>
      <c r="AW182" s="14" t="s">
        <v>4</v>
      </c>
      <c r="AX182" s="14" t="s">
        <v>77</v>
      </c>
      <c r="AY182" s="239" t="s">
        <v>109</v>
      </c>
    </row>
    <row r="183" spans="1:65" s="2" customFormat="1" ht="37.8" customHeight="1">
      <c r="A183" s="39"/>
      <c r="B183" s="40"/>
      <c r="C183" s="205" t="s">
        <v>360</v>
      </c>
      <c r="D183" s="205" t="s">
        <v>112</v>
      </c>
      <c r="E183" s="206" t="s">
        <v>361</v>
      </c>
      <c r="F183" s="207" t="s">
        <v>362</v>
      </c>
      <c r="G183" s="208" t="s">
        <v>192</v>
      </c>
      <c r="H183" s="209">
        <v>106</v>
      </c>
      <c r="I183" s="210"/>
      <c r="J183" s="211">
        <f>ROUND(I183*H183,2)</f>
        <v>0</v>
      </c>
      <c r="K183" s="207" t="s">
        <v>179</v>
      </c>
      <c r="L183" s="45"/>
      <c r="M183" s="212" t="s">
        <v>19</v>
      </c>
      <c r="N183" s="213" t="s">
        <v>40</v>
      </c>
      <c r="O183" s="85"/>
      <c r="P183" s="214">
        <f>O183*H183</f>
        <v>0</v>
      </c>
      <c r="Q183" s="214">
        <v>0.00628</v>
      </c>
      <c r="R183" s="214">
        <f>Q183*H183</f>
        <v>0.66568</v>
      </c>
      <c r="S183" s="214">
        <v>0</v>
      </c>
      <c r="T183" s="215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16" t="s">
        <v>127</v>
      </c>
      <c r="AT183" s="216" t="s">
        <v>112</v>
      </c>
      <c r="AU183" s="216" t="s">
        <v>79</v>
      </c>
      <c r="AY183" s="18" t="s">
        <v>109</v>
      </c>
      <c r="BE183" s="217">
        <f>IF(N183="základní",J183,0)</f>
        <v>0</v>
      </c>
      <c r="BF183" s="217">
        <f>IF(N183="snížená",J183,0)</f>
        <v>0</v>
      </c>
      <c r="BG183" s="217">
        <f>IF(N183="zákl. přenesená",J183,0)</f>
        <v>0</v>
      </c>
      <c r="BH183" s="217">
        <f>IF(N183="sníž. přenesená",J183,0)</f>
        <v>0</v>
      </c>
      <c r="BI183" s="217">
        <f>IF(N183="nulová",J183,0)</f>
        <v>0</v>
      </c>
      <c r="BJ183" s="18" t="s">
        <v>77</v>
      </c>
      <c r="BK183" s="217">
        <f>ROUND(I183*H183,2)</f>
        <v>0</v>
      </c>
      <c r="BL183" s="18" t="s">
        <v>127</v>
      </c>
      <c r="BM183" s="216" t="s">
        <v>363</v>
      </c>
    </row>
    <row r="184" spans="1:65" s="2" customFormat="1" ht="37.8" customHeight="1">
      <c r="A184" s="39"/>
      <c r="B184" s="40"/>
      <c r="C184" s="205" t="s">
        <v>364</v>
      </c>
      <c r="D184" s="205" t="s">
        <v>112</v>
      </c>
      <c r="E184" s="206" t="s">
        <v>365</v>
      </c>
      <c r="F184" s="207" t="s">
        <v>366</v>
      </c>
      <c r="G184" s="208" t="s">
        <v>192</v>
      </c>
      <c r="H184" s="209">
        <v>455.348</v>
      </c>
      <c r="I184" s="210"/>
      <c r="J184" s="211">
        <f>ROUND(I184*H184,2)</f>
        <v>0</v>
      </c>
      <c r="K184" s="207" t="s">
        <v>179</v>
      </c>
      <c r="L184" s="45"/>
      <c r="M184" s="212" t="s">
        <v>19</v>
      </c>
      <c r="N184" s="213" t="s">
        <v>40</v>
      </c>
      <c r="O184" s="85"/>
      <c r="P184" s="214">
        <f>O184*H184</f>
        <v>0</v>
      </c>
      <c r="Q184" s="214">
        <v>0.00348</v>
      </c>
      <c r="R184" s="214">
        <f>Q184*H184</f>
        <v>1.58461104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127</v>
      </c>
      <c r="AT184" s="216" t="s">
        <v>112</v>
      </c>
      <c r="AU184" s="216" t="s">
        <v>79</v>
      </c>
      <c r="AY184" s="18" t="s">
        <v>109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77</v>
      </c>
      <c r="BK184" s="217">
        <f>ROUND(I184*H184,2)</f>
        <v>0</v>
      </c>
      <c r="BL184" s="18" t="s">
        <v>127</v>
      </c>
      <c r="BM184" s="216" t="s">
        <v>367</v>
      </c>
    </row>
    <row r="185" spans="1:51" s="14" customFormat="1" ht="12">
      <c r="A185" s="14"/>
      <c r="B185" s="229"/>
      <c r="C185" s="230"/>
      <c r="D185" s="220" t="s">
        <v>119</v>
      </c>
      <c r="E185" s="231" t="s">
        <v>19</v>
      </c>
      <c r="F185" s="232" t="s">
        <v>368</v>
      </c>
      <c r="G185" s="230"/>
      <c r="H185" s="233">
        <v>455.348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9" t="s">
        <v>119</v>
      </c>
      <c r="AU185" s="239" t="s">
        <v>79</v>
      </c>
      <c r="AV185" s="14" t="s">
        <v>79</v>
      </c>
      <c r="AW185" s="14" t="s">
        <v>31</v>
      </c>
      <c r="AX185" s="14" t="s">
        <v>77</v>
      </c>
      <c r="AY185" s="239" t="s">
        <v>109</v>
      </c>
    </row>
    <row r="186" spans="1:63" s="12" customFormat="1" ht="20.85" customHeight="1">
      <c r="A186" s="12"/>
      <c r="B186" s="189"/>
      <c r="C186" s="190"/>
      <c r="D186" s="191" t="s">
        <v>68</v>
      </c>
      <c r="E186" s="203" t="s">
        <v>255</v>
      </c>
      <c r="F186" s="203" t="s">
        <v>369</v>
      </c>
      <c r="G186" s="190"/>
      <c r="H186" s="190"/>
      <c r="I186" s="193"/>
      <c r="J186" s="204">
        <f>BK186</f>
        <v>0</v>
      </c>
      <c r="K186" s="190"/>
      <c r="L186" s="195"/>
      <c r="M186" s="196"/>
      <c r="N186" s="197"/>
      <c r="O186" s="197"/>
      <c r="P186" s="198">
        <f>SUM(P187:P220)</f>
        <v>0</v>
      </c>
      <c r="Q186" s="197"/>
      <c r="R186" s="198">
        <f>SUM(R187:R220)</f>
        <v>4.677015999999999</v>
      </c>
      <c r="S186" s="197"/>
      <c r="T186" s="199">
        <f>SUM(T187:T220)</f>
        <v>2.0911497999999997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00" t="s">
        <v>77</v>
      </c>
      <c r="AT186" s="201" t="s">
        <v>68</v>
      </c>
      <c r="AU186" s="201" t="s">
        <v>79</v>
      </c>
      <c r="AY186" s="200" t="s">
        <v>109</v>
      </c>
      <c r="BK186" s="202">
        <f>SUM(BK187:BK220)</f>
        <v>0</v>
      </c>
    </row>
    <row r="187" spans="1:65" s="2" customFormat="1" ht="66.75" customHeight="1">
      <c r="A187" s="39"/>
      <c r="B187" s="40"/>
      <c r="C187" s="205" t="s">
        <v>108</v>
      </c>
      <c r="D187" s="205" t="s">
        <v>112</v>
      </c>
      <c r="E187" s="206" t="s">
        <v>251</v>
      </c>
      <c r="F187" s="207" t="s">
        <v>252</v>
      </c>
      <c r="G187" s="208" t="s">
        <v>192</v>
      </c>
      <c r="H187" s="209">
        <v>180</v>
      </c>
      <c r="I187" s="210"/>
      <c r="J187" s="211">
        <f>ROUND(I187*H187,2)</f>
        <v>0</v>
      </c>
      <c r="K187" s="207" t="s">
        <v>184</v>
      </c>
      <c r="L187" s="45"/>
      <c r="M187" s="212" t="s">
        <v>19</v>
      </c>
      <c r="N187" s="213" t="s">
        <v>40</v>
      </c>
      <c r="O187" s="85"/>
      <c r="P187" s="214">
        <f>O187*H187</f>
        <v>0</v>
      </c>
      <c r="Q187" s="214">
        <v>0.00839</v>
      </c>
      <c r="R187" s="214">
        <f>Q187*H187</f>
        <v>1.5102</v>
      </c>
      <c r="S187" s="214">
        <v>0</v>
      </c>
      <c r="T187" s="215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16" t="s">
        <v>127</v>
      </c>
      <c r="AT187" s="216" t="s">
        <v>112</v>
      </c>
      <c r="AU187" s="216" t="s">
        <v>189</v>
      </c>
      <c r="AY187" s="18" t="s">
        <v>109</v>
      </c>
      <c r="BE187" s="217">
        <f>IF(N187="základní",J187,0)</f>
        <v>0</v>
      </c>
      <c r="BF187" s="217">
        <f>IF(N187="snížená",J187,0)</f>
        <v>0</v>
      </c>
      <c r="BG187" s="217">
        <f>IF(N187="zákl. přenesená",J187,0)</f>
        <v>0</v>
      </c>
      <c r="BH187" s="217">
        <f>IF(N187="sníž. přenesená",J187,0)</f>
        <v>0</v>
      </c>
      <c r="BI187" s="217">
        <f>IF(N187="nulová",J187,0)</f>
        <v>0</v>
      </c>
      <c r="BJ187" s="18" t="s">
        <v>77</v>
      </c>
      <c r="BK187" s="217">
        <f>ROUND(I187*H187,2)</f>
        <v>0</v>
      </c>
      <c r="BL187" s="18" t="s">
        <v>127</v>
      </c>
      <c r="BM187" s="216" t="s">
        <v>370</v>
      </c>
    </row>
    <row r="188" spans="1:47" s="2" customFormat="1" ht="12">
      <c r="A188" s="39"/>
      <c r="B188" s="40"/>
      <c r="C188" s="41"/>
      <c r="D188" s="243" t="s">
        <v>186</v>
      </c>
      <c r="E188" s="41"/>
      <c r="F188" s="244" t="s">
        <v>254</v>
      </c>
      <c r="G188" s="41"/>
      <c r="H188" s="41"/>
      <c r="I188" s="245"/>
      <c r="J188" s="41"/>
      <c r="K188" s="41"/>
      <c r="L188" s="45"/>
      <c r="M188" s="246"/>
      <c r="N188" s="247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186</v>
      </c>
      <c r="AU188" s="18" t="s">
        <v>189</v>
      </c>
    </row>
    <row r="189" spans="1:51" s="13" customFormat="1" ht="12">
      <c r="A189" s="13"/>
      <c r="B189" s="218"/>
      <c r="C189" s="219"/>
      <c r="D189" s="220" t="s">
        <v>119</v>
      </c>
      <c r="E189" s="221" t="s">
        <v>19</v>
      </c>
      <c r="F189" s="222" t="s">
        <v>371</v>
      </c>
      <c r="G189" s="219"/>
      <c r="H189" s="221" t="s">
        <v>19</v>
      </c>
      <c r="I189" s="223"/>
      <c r="J189" s="219"/>
      <c r="K189" s="219"/>
      <c r="L189" s="224"/>
      <c r="M189" s="225"/>
      <c r="N189" s="226"/>
      <c r="O189" s="226"/>
      <c r="P189" s="226"/>
      <c r="Q189" s="226"/>
      <c r="R189" s="226"/>
      <c r="S189" s="226"/>
      <c r="T189" s="22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119</v>
      </c>
      <c r="AU189" s="228" t="s">
        <v>189</v>
      </c>
      <c r="AV189" s="13" t="s">
        <v>77</v>
      </c>
      <c r="AW189" s="13" t="s">
        <v>31</v>
      </c>
      <c r="AX189" s="13" t="s">
        <v>69</v>
      </c>
      <c r="AY189" s="228" t="s">
        <v>109</v>
      </c>
    </row>
    <row r="190" spans="1:51" s="14" customFormat="1" ht="12">
      <c r="A190" s="14"/>
      <c r="B190" s="229"/>
      <c r="C190" s="230"/>
      <c r="D190" s="220" t="s">
        <v>119</v>
      </c>
      <c r="E190" s="231" t="s">
        <v>19</v>
      </c>
      <c r="F190" s="232" t="s">
        <v>372</v>
      </c>
      <c r="G190" s="230"/>
      <c r="H190" s="233">
        <v>180</v>
      </c>
      <c r="I190" s="234"/>
      <c r="J190" s="230"/>
      <c r="K190" s="230"/>
      <c r="L190" s="235"/>
      <c r="M190" s="236"/>
      <c r="N190" s="237"/>
      <c r="O190" s="237"/>
      <c r="P190" s="237"/>
      <c r="Q190" s="237"/>
      <c r="R190" s="237"/>
      <c r="S190" s="237"/>
      <c r="T190" s="23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9" t="s">
        <v>119</v>
      </c>
      <c r="AU190" s="239" t="s">
        <v>189</v>
      </c>
      <c r="AV190" s="14" t="s">
        <v>79</v>
      </c>
      <c r="AW190" s="14" t="s">
        <v>31</v>
      </c>
      <c r="AX190" s="14" t="s">
        <v>77</v>
      </c>
      <c r="AY190" s="239" t="s">
        <v>109</v>
      </c>
    </row>
    <row r="191" spans="1:65" s="2" customFormat="1" ht="24.15" customHeight="1">
      <c r="A191" s="39"/>
      <c r="B191" s="40"/>
      <c r="C191" s="248" t="s">
        <v>138</v>
      </c>
      <c r="D191" s="248" t="s">
        <v>196</v>
      </c>
      <c r="E191" s="249" t="s">
        <v>373</v>
      </c>
      <c r="F191" s="250" t="s">
        <v>374</v>
      </c>
      <c r="G191" s="251" t="s">
        <v>192</v>
      </c>
      <c r="H191" s="252">
        <v>198</v>
      </c>
      <c r="I191" s="253"/>
      <c r="J191" s="254">
        <f>ROUND(I191*H191,2)</f>
        <v>0</v>
      </c>
      <c r="K191" s="250" t="s">
        <v>184</v>
      </c>
      <c r="L191" s="255"/>
      <c r="M191" s="256" t="s">
        <v>19</v>
      </c>
      <c r="N191" s="257" t="s">
        <v>40</v>
      </c>
      <c r="O191" s="85"/>
      <c r="P191" s="214">
        <f>O191*H191</f>
        <v>0</v>
      </c>
      <c r="Q191" s="214">
        <v>0.0015</v>
      </c>
      <c r="R191" s="214">
        <f>Q191*H191</f>
        <v>0.297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144</v>
      </c>
      <c r="AT191" s="216" t="s">
        <v>196</v>
      </c>
      <c r="AU191" s="216" t="s">
        <v>189</v>
      </c>
      <c r="AY191" s="18" t="s">
        <v>109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77</v>
      </c>
      <c r="BK191" s="217">
        <f>ROUND(I191*H191,2)</f>
        <v>0</v>
      </c>
      <c r="BL191" s="18" t="s">
        <v>127</v>
      </c>
      <c r="BM191" s="216" t="s">
        <v>375</v>
      </c>
    </row>
    <row r="192" spans="1:51" s="14" customFormat="1" ht="12">
      <c r="A192" s="14"/>
      <c r="B192" s="229"/>
      <c r="C192" s="230"/>
      <c r="D192" s="220" t="s">
        <v>119</v>
      </c>
      <c r="E192" s="230"/>
      <c r="F192" s="232" t="s">
        <v>376</v>
      </c>
      <c r="G192" s="230"/>
      <c r="H192" s="233">
        <v>198</v>
      </c>
      <c r="I192" s="234"/>
      <c r="J192" s="230"/>
      <c r="K192" s="230"/>
      <c r="L192" s="235"/>
      <c r="M192" s="236"/>
      <c r="N192" s="237"/>
      <c r="O192" s="237"/>
      <c r="P192" s="237"/>
      <c r="Q192" s="237"/>
      <c r="R192" s="237"/>
      <c r="S192" s="237"/>
      <c r="T192" s="238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39" t="s">
        <v>119</v>
      </c>
      <c r="AU192" s="239" t="s">
        <v>189</v>
      </c>
      <c r="AV192" s="14" t="s">
        <v>79</v>
      </c>
      <c r="AW192" s="14" t="s">
        <v>4</v>
      </c>
      <c r="AX192" s="14" t="s">
        <v>77</v>
      </c>
      <c r="AY192" s="239" t="s">
        <v>109</v>
      </c>
    </row>
    <row r="193" spans="1:65" s="2" customFormat="1" ht="24.15" customHeight="1">
      <c r="A193" s="39"/>
      <c r="B193" s="40"/>
      <c r="C193" s="205" t="s">
        <v>377</v>
      </c>
      <c r="D193" s="205" t="s">
        <v>112</v>
      </c>
      <c r="E193" s="206" t="s">
        <v>378</v>
      </c>
      <c r="F193" s="207" t="s">
        <v>379</v>
      </c>
      <c r="G193" s="208" t="s">
        <v>192</v>
      </c>
      <c r="H193" s="209">
        <v>418</v>
      </c>
      <c r="I193" s="210"/>
      <c r="J193" s="211">
        <f>ROUND(I193*H193,2)</f>
        <v>0</v>
      </c>
      <c r="K193" s="207" t="s">
        <v>184</v>
      </c>
      <c r="L193" s="45"/>
      <c r="M193" s="212" t="s">
        <v>19</v>
      </c>
      <c r="N193" s="213" t="s">
        <v>40</v>
      </c>
      <c r="O193" s="85"/>
      <c r="P193" s="214">
        <f>O193*H193</f>
        <v>0</v>
      </c>
      <c r="Q193" s="214">
        <v>0.00486</v>
      </c>
      <c r="R193" s="214">
        <f>Q193*H193</f>
        <v>2.0314799999999997</v>
      </c>
      <c r="S193" s="214">
        <v>0</v>
      </c>
      <c r="T193" s="215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16" t="s">
        <v>127</v>
      </c>
      <c r="AT193" s="216" t="s">
        <v>112</v>
      </c>
      <c r="AU193" s="216" t="s">
        <v>189</v>
      </c>
      <c r="AY193" s="18" t="s">
        <v>109</v>
      </c>
      <c r="BE193" s="217">
        <f>IF(N193="základní",J193,0)</f>
        <v>0</v>
      </c>
      <c r="BF193" s="217">
        <f>IF(N193="snížená",J193,0)</f>
        <v>0</v>
      </c>
      <c r="BG193" s="217">
        <f>IF(N193="zákl. přenesená",J193,0)</f>
        <v>0</v>
      </c>
      <c r="BH193" s="217">
        <f>IF(N193="sníž. přenesená",J193,0)</f>
        <v>0</v>
      </c>
      <c r="BI193" s="217">
        <f>IF(N193="nulová",J193,0)</f>
        <v>0</v>
      </c>
      <c r="BJ193" s="18" t="s">
        <v>77</v>
      </c>
      <c r="BK193" s="217">
        <f>ROUND(I193*H193,2)</f>
        <v>0</v>
      </c>
      <c r="BL193" s="18" t="s">
        <v>127</v>
      </c>
      <c r="BM193" s="216" t="s">
        <v>380</v>
      </c>
    </row>
    <row r="194" spans="1:47" s="2" customFormat="1" ht="12">
      <c r="A194" s="39"/>
      <c r="B194" s="40"/>
      <c r="C194" s="41"/>
      <c r="D194" s="243" t="s">
        <v>186</v>
      </c>
      <c r="E194" s="41"/>
      <c r="F194" s="244" t="s">
        <v>381</v>
      </c>
      <c r="G194" s="41"/>
      <c r="H194" s="41"/>
      <c r="I194" s="245"/>
      <c r="J194" s="41"/>
      <c r="K194" s="41"/>
      <c r="L194" s="45"/>
      <c r="M194" s="246"/>
      <c r="N194" s="247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186</v>
      </c>
      <c r="AU194" s="18" t="s">
        <v>189</v>
      </c>
    </row>
    <row r="195" spans="1:65" s="2" customFormat="1" ht="24.15" customHeight="1">
      <c r="A195" s="39"/>
      <c r="B195" s="40"/>
      <c r="C195" s="205" t="s">
        <v>382</v>
      </c>
      <c r="D195" s="205" t="s">
        <v>112</v>
      </c>
      <c r="E195" s="206" t="s">
        <v>383</v>
      </c>
      <c r="F195" s="207" t="s">
        <v>384</v>
      </c>
      <c r="G195" s="208" t="s">
        <v>192</v>
      </c>
      <c r="H195" s="209">
        <v>84</v>
      </c>
      <c r="I195" s="210"/>
      <c r="J195" s="211">
        <f>ROUND(I195*H195,2)</f>
        <v>0</v>
      </c>
      <c r="K195" s="207" t="s">
        <v>184</v>
      </c>
      <c r="L195" s="45"/>
      <c r="M195" s="212" t="s">
        <v>19</v>
      </c>
      <c r="N195" s="213" t="s">
        <v>40</v>
      </c>
      <c r="O195" s="85"/>
      <c r="P195" s="214">
        <f>O195*H195</f>
        <v>0</v>
      </c>
      <c r="Q195" s="214">
        <v>0.00546</v>
      </c>
      <c r="R195" s="214">
        <f>Q195*H195</f>
        <v>0.45863999999999994</v>
      </c>
      <c r="S195" s="214">
        <v>0</v>
      </c>
      <c r="T195" s="215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16" t="s">
        <v>127</v>
      </c>
      <c r="AT195" s="216" t="s">
        <v>112</v>
      </c>
      <c r="AU195" s="216" t="s">
        <v>189</v>
      </c>
      <c r="AY195" s="18" t="s">
        <v>109</v>
      </c>
      <c r="BE195" s="217">
        <f>IF(N195="základní",J195,0)</f>
        <v>0</v>
      </c>
      <c r="BF195" s="217">
        <f>IF(N195="snížená",J195,0)</f>
        <v>0</v>
      </c>
      <c r="BG195" s="217">
        <f>IF(N195="zákl. přenesená",J195,0)</f>
        <v>0</v>
      </c>
      <c r="BH195" s="217">
        <f>IF(N195="sníž. přenesená",J195,0)</f>
        <v>0</v>
      </c>
      <c r="BI195" s="217">
        <f>IF(N195="nulová",J195,0)</f>
        <v>0</v>
      </c>
      <c r="BJ195" s="18" t="s">
        <v>77</v>
      </c>
      <c r="BK195" s="217">
        <f>ROUND(I195*H195,2)</f>
        <v>0</v>
      </c>
      <c r="BL195" s="18" t="s">
        <v>127</v>
      </c>
      <c r="BM195" s="216" t="s">
        <v>385</v>
      </c>
    </row>
    <row r="196" spans="1:47" s="2" customFormat="1" ht="12">
      <c r="A196" s="39"/>
      <c r="B196" s="40"/>
      <c r="C196" s="41"/>
      <c r="D196" s="243" t="s">
        <v>186</v>
      </c>
      <c r="E196" s="41"/>
      <c r="F196" s="244" t="s">
        <v>386</v>
      </c>
      <c r="G196" s="41"/>
      <c r="H196" s="41"/>
      <c r="I196" s="245"/>
      <c r="J196" s="41"/>
      <c r="K196" s="41"/>
      <c r="L196" s="45"/>
      <c r="M196" s="246"/>
      <c r="N196" s="247"/>
      <c r="O196" s="85"/>
      <c r="P196" s="85"/>
      <c r="Q196" s="85"/>
      <c r="R196" s="85"/>
      <c r="S196" s="85"/>
      <c r="T196" s="86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186</v>
      </c>
      <c r="AU196" s="18" t="s">
        <v>189</v>
      </c>
    </row>
    <row r="197" spans="1:65" s="2" customFormat="1" ht="78" customHeight="1">
      <c r="A197" s="39"/>
      <c r="B197" s="40"/>
      <c r="C197" s="205" t="s">
        <v>387</v>
      </c>
      <c r="D197" s="205" t="s">
        <v>112</v>
      </c>
      <c r="E197" s="206" t="s">
        <v>388</v>
      </c>
      <c r="F197" s="207" t="s">
        <v>389</v>
      </c>
      <c r="G197" s="208" t="s">
        <v>192</v>
      </c>
      <c r="H197" s="209">
        <v>42</v>
      </c>
      <c r="I197" s="210"/>
      <c r="J197" s="211">
        <f>ROUND(I197*H197,2)</f>
        <v>0</v>
      </c>
      <c r="K197" s="207" t="s">
        <v>184</v>
      </c>
      <c r="L197" s="45"/>
      <c r="M197" s="212" t="s">
        <v>19</v>
      </c>
      <c r="N197" s="213" t="s">
        <v>40</v>
      </c>
      <c r="O197" s="85"/>
      <c r="P197" s="214">
        <f>O197*H197</f>
        <v>0</v>
      </c>
      <c r="Q197" s="214">
        <v>0.00614</v>
      </c>
      <c r="R197" s="214">
        <f>Q197*H197</f>
        <v>0.25788</v>
      </c>
      <c r="S197" s="214">
        <v>0</v>
      </c>
      <c r="T197" s="215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16" t="s">
        <v>127</v>
      </c>
      <c r="AT197" s="216" t="s">
        <v>112</v>
      </c>
      <c r="AU197" s="216" t="s">
        <v>189</v>
      </c>
      <c r="AY197" s="18" t="s">
        <v>109</v>
      </c>
      <c r="BE197" s="217">
        <f>IF(N197="základní",J197,0)</f>
        <v>0</v>
      </c>
      <c r="BF197" s="217">
        <f>IF(N197="snížená",J197,0)</f>
        <v>0</v>
      </c>
      <c r="BG197" s="217">
        <f>IF(N197="zákl. přenesená",J197,0)</f>
        <v>0</v>
      </c>
      <c r="BH197" s="217">
        <f>IF(N197="sníž. přenesená",J197,0)</f>
        <v>0</v>
      </c>
      <c r="BI197" s="217">
        <f>IF(N197="nulová",J197,0)</f>
        <v>0</v>
      </c>
      <c r="BJ197" s="18" t="s">
        <v>77</v>
      </c>
      <c r="BK197" s="217">
        <f>ROUND(I197*H197,2)</f>
        <v>0</v>
      </c>
      <c r="BL197" s="18" t="s">
        <v>127</v>
      </c>
      <c r="BM197" s="216" t="s">
        <v>390</v>
      </c>
    </row>
    <row r="198" spans="1:47" s="2" customFormat="1" ht="12">
      <c r="A198" s="39"/>
      <c r="B198" s="40"/>
      <c r="C198" s="41"/>
      <c r="D198" s="243" t="s">
        <v>186</v>
      </c>
      <c r="E198" s="41"/>
      <c r="F198" s="244" t="s">
        <v>391</v>
      </c>
      <c r="G198" s="41"/>
      <c r="H198" s="41"/>
      <c r="I198" s="245"/>
      <c r="J198" s="41"/>
      <c r="K198" s="41"/>
      <c r="L198" s="45"/>
      <c r="M198" s="246"/>
      <c r="N198" s="247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186</v>
      </c>
      <c r="AU198" s="18" t="s">
        <v>189</v>
      </c>
    </row>
    <row r="199" spans="1:51" s="13" customFormat="1" ht="12">
      <c r="A199" s="13"/>
      <c r="B199" s="218"/>
      <c r="C199" s="219"/>
      <c r="D199" s="220" t="s">
        <v>119</v>
      </c>
      <c r="E199" s="221" t="s">
        <v>19</v>
      </c>
      <c r="F199" s="222" t="s">
        <v>392</v>
      </c>
      <c r="G199" s="219"/>
      <c r="H199" s="221" t="s">
        <v>19</v>
      </c>
      <c r="I199" s="223"/>
      <c r="J199" s="219"/>
      <c r="K199" s="219"/>
      <c r="L199" s="224"/>
      <c r="M199" s="225"/>
      <c r="N199" s="226"/>
      <c r="O199" s="226"/>
      <c r="P199" s="226"/>
      <c r="Q199" s="226"/>
      <c r="R199" s="226"/>
      <c r="S199" s="226"/>
      <c r="T199" s="227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28" t="s">
        <v>119</v>
      </c>
      <c r="AU199" s="228" t="s">
        <v>189</v>
      </c>
      <c r="AV199" s="13" t="s">
        <v>77</v>
      </c>
      <c r="AW199" s="13" t="s">
        <v>31</v>
      </c>
      <c r="AX199" s="13" t="s">
        <v>69</v>
      </c>
      <c r="AY199" s="228" t="s">
        <v>109</v>
      </c>
    </row>
    <row r="200" spans="1:51" s="14" customFormat="1" ht="12">
      <c r="A200" s="14"/>
      <c r="B200" s="229"/>
      <c r="C200" s="230"/>
      <c r="D200" s="220" t="s">
        <v>119</v>
      </c>
      <c r="E200" s="231" t="s">
        <v>19</v>
      </c>
      <c r="F200" s="232" t="s">
        <v>393</v>
      </c>
      <c r="G200" s="230"/>
      <c r="H200" s="233">
        <v>42</v>
      </c>
      <c r="I200" s="234"/>
      <c r="J200" s="230"/>
      <c r="K200" s="230"/>
      <c r="L200" s="235"/>
      <c r="M200" s="236"/>
      <c r="N200" s="237"/>
      <c r="O200" s="237"/>
      <c r="P200" s="237"/>
      <c r="Q200" s="237"/>
      <c r="R200" s="237"/>
      <c r="S200" s="237"/>
      <c r="T200" s="238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39" t="s">
        <v>119</v>
      </c>
      <c r="AU200" s="239" t="s">
        <v>189</v>
      </c>
      <c r="AV200" s="14" t="s">
        <v>79</v>
      </c>
      <c r="AW200" s="14" t="s">
        <v>31</v>
      </c>
      <c r="AX200" s="14" t="s">
        <v>77</v>
      </c>
      <c r="AY200" s="239" t="s">
        <v>109</v>
      </c>
    </row>
    <row r="201" spans="1:65" s="2" customFormat="1" ht="16.5" customHeight="1">
      <c r="A201" s="39"/>
      <c r="B201" s="40"/>
      <c r="C201" s="248" t="s">
        <v>394</v>
      </c>
      <c r="D201" s="248" t="s">
        <v>196</v>
      </c>
      <c r="E201" s="249" t="s">
        <v>256</v>
      </c>
      <c r="F201" s="250" t="s">
        <v>257</v>
      </c>
      <c r="G201" s="251" t="s">
        <v>192</v>
      </c>
      <c r="H201" s="252">
        <v>46.2</v>
      </c>
      <c r="I201" s="253"/>
      <c r="J201" s="254">
        <f>ROUND(I201*H201,2)</f>
        <v>0</v>
      </c>
      <c r="K201" s="250" t="s">
        <v>184</v>
      </c>
      <c r="L201" s="255"/>
      <c r="M201" s="256" t="s">
        <v>19</v>
      </c>
      <c r="N201" s="257" t="s">
        <v>40</v>
      </c>
      <c r="O201" s="85"/>
      <c r="P201" s="214">
        <f>O201*H201</f>
        <v>0</v>
      </c>
      <c r="Q201" s="214">
        <v>0.0007</v>
      </c>
      <c r="R201" s="214">
        <f>Q201*H201</f>
        <v>0.03234</v>
      </c>
      <c r="S201" s="214">
        <v>0</v>
      </c>
      <c r="T201" s="215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16" t="s">
        <v>144</v>
      </c>
      <c r="AT201" s="216" t="s">
        <v>196</v>
      </c>
      <c r="AU201" s="216" t="s">
        <v>189</v>
      </c>
      <c r="AY201" s="18" t="s">
        <v>109</v>
      </c>
      <c r="BE201" s="217">
        <f>IF(N201="základní",J201,0)</f>
        <v>0</v>
      </c>
      <c r="BF201" s="217">
        <f>IF(N201="snížená",J201,0)</f>
        <v>0</v>
      </c>
      <c r="BG201" s="217">
        <f>IF(N201="zákl. přenesená",J201,0)</f>
        <v>0</v>
      </c>
      <c r="BH201" s="217">
        <f>IF(N201="sníž. přenesená",J201,0)</f>
        <v>0</v>
      </c>
      <c r="BI201" s="217">
        <f>IF(N201="nulová",J201,0)</f>
        <v>0</v>
      </c>
      <c r="BJ201" s="18" t="s">
        <v>77</v>
      </c>
      <c r="BK201" s="217">
        <f>ROUND(I201*H201,2)</f>
        <v>0</v>
      </c>
      <c r="BL201" s="18" t="s">
        <v>127</v>
      </c>
      <c r="BM201" s="216" t="s">
        <v>395</v>
      </c>
    </row>
    <row r="202" spans="1:51" s="14" customFormat="1" ht="12">
      <c r="A202" s="14"/>
      <c r="B202" s="229"/>
      <c r="C202" s="230"/>
      <c r="D202" s="220" t="s">
        <v>119</v>
      </c>
      <c r="E202" s="231" t="s">
        <v>19</v>
      </c>
      <c r="F202" s="232" t="s">
        <v>396</v>
      </c>
      <c r="G202" s="230"/>
      <c r="H202" s="233">
        <v>46.2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9" t="s">
        <v>119</v>
      </c>
      <c r="AU202" s="239" t="s">
        <v>189</v>
      </c>
      <c r="AV202" s="14" t="s">
        <v>79</v>
      </c>
      <c r="AW202" s="14" t="s">
        <v>31</v>
      </c>
      <c r="AX202" s="14" t="s">
        <v>77</v>
      </c>
      <c r="AY202" s="239" t="s">
        <v>109</v>
      </c>
    </row>
    <row r="203" spans="1:65" s="2" customFormat="1" ht="24.15" customHeight="1">
      <c r="A203" s="39"/>
      <c r="B203" s="40"/>
      <c r="C203" s="205" t="s">
        <v>393</v>
      </c>
      <c r="D203" s="205" t="s">
        <v>112</v>
      </c>
      <c r="E203" s="206" t="s">
        <v>397</v>
      </c>
      <c r="F203" s="207" t="s">
        <v>398</v>
      </c>
      <c r="G203" s="208" t="s">
        <v>234</v>
      </c>
      <c r="H203" s="209">
        <v>106</v>
      </c>
      <c r="I203" s="210"/>
      <c r="J203" s="211">
        <f>ROUND(I203*H203,2)</f>
        <v>0</v>
      </c>
      <c r="K203" s="207" t="s">
        <v>184</v>
      </c>
      <c r="L203" s="45"/>
      <c r="M203" s="212" t="s">
        <v>19</v>
      </c>
      <c r="N203" s="213" t="s">
        <v>40</v>
      </c>
      <c r="O203" s="85"/>
      <c r="P203" s="214">
        <f>O203*H203</f>
        <v>0</v>
      </c>
      <c r="Q203" s="214">
        <v>3E-05</v>
      </c>
      <c r="R203" s="214">
        <f>Q203*H203</f>
        <v>0.00318</v>
      </c>
      <c r="S203" s="214">
        <v>0</v>
      </c>
      <c r="T203" s="215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16" t="s">
        <v>127</v>
      </c>
      <c r="AT203" s="216" t="s">
        <v>112</v>
      </c>
      <c r="AU203" s="216" t="s">
        <v>189</v>
      </c>
      <c r="AY203" s="18" t="s">
        <v>109</v>
      </c>
      <c r="BE203" s="217">
        <f>IF(N203="základní",J203,0)</f>
        <v>0</v>
      </c>
      <c r="BF203" s="217">
        <f>IF(N203="snížená",J203,0)</f>
        <v>0</v>
      </c>
      <c r="BG203" s="217">
        <f>IF(N203="zákl. přenesená",J203,0)</f>
        <v>0</v>
      </c>
      <c r="BH203" s="217">
        <f>IF(N203="sníž. přenesená",J203,0)</f>
        <v>0</v>
      </c>
      <c r="BI203" s="217">
        <f>IF(N203="nulová",J203,0)</f>
        <v>0</v>
      </c>
      <c r="BJ203" s="18" t="s">
        <v>77</v>
      </c>
      <c r="BK203" s="217">
        <f>ROUND(I203*H203,2)</f>
        <v>0</v>
      </c>
      <c r="BL203" s="18" t="s">
        <v>127</v>
      </c>
      <c r="BM203" s="216" t="s">
        <v>399</v>
      </c>
    </row>
    <row r="204" spans="1:47" s="2" customFormat="1" ht="12">
      <c r="A204" s="39"/>
      <c r="B204" s="40"/>
      <c r="C204" s="41"/>
      <c r="D204" s="243" t="s">
        <v>186</v>
      </c>
      <c r="E204" s="41"/>
      <c r="F204" s="244" t="s">
        <v>400</v>
      </c>
      <c r="G204" s="41"/>
      <c r="H204" s="41"/>
      <c r="I204" s="245"/>
      <c r="J204" s="41"/>
      <c r="K204" s="41"/>
      <c r="L204" s="45"/>
      <c r="M204" s="246"/>
      <c r="N204" s="247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186</v>
      </c>
      <c r="AU204" s="18" t="s">
        <v>189</v>
      </c>
    </row>
    <row r="205" spans="1:65" s="2" customFormat="1" ht="24.15" customHeight="1">
      <c r="A205" s="39"/>
      <c r="B205" s="40"/>
      <c r="C205" s="248" t="s">
        <v>401</v>
      </c>
      <c r="D205" s="248" t="s">
        <v>196</v>
      </c>
      <c r="E205" s="249" t="s">
        <v>402</v>
      </c>
      <c r="F205" s="250" t="s">
        <v>403</v>
      </c>
      <c r="G205" s="251" t="s">
        <v>234</v>
      </c>
      <c r="H205" s="252">
        <v>116.6</v>
      </c>
      <c r="I205" s="253"/>
      <c r="J205" s="254">
        <f>ROUND(I205*H205,2)</f>
        <v>0</v>
      </c>
      <c r="K205" s="250" t="s">
        <v>184</v>
      </c>
      <c r="L205" s="255"/>
      <c r="M205" s="256" t="s">
        <v>19</v>
      </c>
      <c r="N205" s="257" t="s">
        <v>40</v>
      </c>
      <c r="O205" s="85"/>
      <c r="P205" s="214">
        <f>O205*H205</f>
        <v>0</v>
      </c>
      <c r="Q205" s="214">
        <v>0.00056</v>
      </c>
      <c r="R205" s="214">
        <f>Q205*H205</f>
        <v>0.06529599999999999</v>
      </c>
      <c r="S205" s="214">
        <v>0</v>
      </c>
      <c r="T205" s="215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16" t="s">
        <v>144</v>
      </c>
      <c r="AT205" s="216" t="s">
        <v>196</v>
      </c>
      <c r="AU205" s="216" t="s">
        <v>189</v>
      </c>
      <c r="AY205" s="18" t="s">
        <v>109</v>
      </c>
      <c r="BE205" s="217">
        <f>IF(N205="základní",J205,0)</f>
        <v>0</v>
      </c>
      <c r="BF205" s="217">
        <f>IF(N205="snížená",J205,0)</f>
        <v>0</v>
      </c>
      <c r="BG205" s="217">
        <f>IF(N205="zákl. přenesená",J205,0)</f>
        <v>0</v>
      </c>
      <c r="BH205" s="217">
        <f>IF(N205="sníž. přenesená",J205,0)</f>
        <v>0</v>
      </c>
      <c r="BI205" s="217">
        <f>IF(N205="nulová",J205,0)</f>
        <v>0</v>
      </c>
      <c r="BJ205" s="18" t="s">
        <v>77</v>
      </c>
      <c r="BK205" s="217">
        <f>ROUND(I205*H205,2)</f>
        <v>0</v>
      </c>
      <c r="BL205" s="18" t="s">
        <v>127</v>
      </c>
      <c r="BM205" s="216" t="s">
        <v>404</v>
      </c>
    </row>
    <row r="206" spans="1:51" s="14" customFormat="1" ht="12">
      <c r="A206" s="14"/>
      <c r="B206" s="229"/>
      <c r="C206" s="230"/>
      <c r="D206" s="220" t="s">
        <v>119</v>
      </c>
      <c r="E206" s="230"/>
      <c r="F206" s="232" t="s">
        <v>405</v>
      </c>
      <c r="G206" s="230"/>
      <c r="H206" s="233">
        <v>116.6</v>
      </c>
      <c r="I206" s="234"/>
      <c r="J206" s="230"/>
      <c r="K206" s="230"/>
      <c r="L206" s="235"/>
      <c r="M206" s="236"/>
      <c r="N206" s="237"/>
      <c r="O206" s="237"/>
      <c r="P206" s="237"/>
      <c r="Q206" s="237"/>
      <c r="R206" s="237"/>
      <c r="S206" s="237"/>
      <c r="T206" s="238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39" t="s">
        <v>119</v>
      </c>
      <c r="AU206" s="239" t="s">
        <v>189</v>
      </c>
      <c r="AV206" s="14" t="s">
        <v>79</v>
      </c>
      <c r="AW206" s="14" t="s">
        <v>4</v>
      </c>
      <c r="AX206" s="14" t="s">
        <v>77</v>
      </c>
      <c r="AY206" s="239" t="s">
        <v>109</v>
      </c>
    </row>
    <row r="207" spans="1:65" s="2" customFormat="1" ht="37.8" customHeight="1">
      <c r="A207" s="39"/>
      <c r="B207" s="40"/>
      <c r="C207" s="205" t="s">
        <v>406</v>
      </c>
      <c r="D207" s="205" t="s">
        <v>112</v>
      </c>
      <c r="E207" s="206" t="s">
        <v>407</v>
      </c>
      <c r="F207" s="207" t="s">
        <v>408</v>
      </c>
      <c r="G207" s="208" t="s">
        <v>192</v>
      </c>
      <c r="H207" s="209">
        <v>114.98</v>
      </c>
      <c r="I207" s="210"/>
      <c r="J207" s="211">
        <f>ROUND(I207*H207,2)</f>
        <v>0</v>
      </c>
      <c r="K207" s="207" t="s">
        <v>184</v>
      </c>
      <c r="L207" s="45"/>
      <c r="M207" s="212" t="s">
        <v>19</v>
      </c>
      <c r="N207" s="213" t="s">
        <v>40</v>
      </c>
      <c r="O207" s="85"/>
      <c r="P207" s="214">
        <f>O207*H207</f>
        <v>0</v>
      </c>
      <c r="Q207" s="214">
        <v>0</v>
      </c>
      <c r="R207" s="214">
        <f>Q207*H207</f>
        <v>0</v>
      </c>
      <c r="S207" s="214">
        <v>1E-05</v>
      </c>
      <c r="T207" s="215">
        <f>S207*H207</f>
        <v>0.0011498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16" t="s">
        <v>127</v>
      </c>
      <c r="AT207" s="216" t="s">
        <v>112</v>
      </c>
      <c r="AU207" s="216" t="s">
        <v>189</v>
      </c>
      <c r="AY207" s="18" t="s">
        <v>109</v>
      </c>
      <c r="BE207" s="217">
        <f>IF(N207="základní",J207,0)</f>
        <v>0</v>
      </c>
      <c r="BF207" s="217">
        <f>IF(N207="snížená",J207,0)</f>
        <v>0</v>
      </c>
      <c r="BG207" s="217">
        <f>IF(N207="zákl. přenesená",J207,0)</f>
        <v>0</v>
      </c>
      <c r="BH207" s="217">
        <f>IF(N207="sníž. přenesená",J207,0)</f>
        <v>0</v>
      </c>
      <c r="BI207" s="217">
        <f>IF(N207="nulová",J207,0)</f>
        <v>0</v>
      </c>
      <c r="BJ207" s="18" t="s">
        <v>77</v>
      </c>
      <c r="BK207" s="217">
        <f>ROUND(I207*H207,2)</f>
        <v>0</v>
      </c>
      <c r="BL207" s="18" t="s">
        <v>127</v>
      </c>
      <c r="BM207" s="216" t="s">
        <v>409</v>
      </c>
    </row>
    <row r="208" spans="1:47" s="2" customFormat="1" ht="12">
      <c r="A208" s="39"/>
      <c r="B208" s="40"/>
      <c r="C208" s="41"/>
      <c r="D208" s="243" t="s">
        <v>186</v>
      </c>
      <c r="E208" s="41"/>
      <c r="F208" s="244" t="s">
        <v>410</v>
      </c>
      <c r="G208" s="41"/>
      <c r="H208" s="41"/>
      <c r="I208" s="245"/>
      <c r="J208" s="41"/>
      <c r="K208" s="41"/>
      <c r="L208" s="45"/>
      <c r="M208" s="246"/>
      <c r="N208" s="247"/>
      <c r="O208" s="85"/>
      <c r="P208" s="85"/>
      <c r="Q208" s="85"/>
      <c r="R208" s="85"/>
      <c r="S208" s="85"/>
      <c r="T208" s="86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186</v>
      </c>
      <c r="AU208" s="18" t="s">
        <v>189</v>
      </c>
    </row>
    <row r="209" spans="1:65" s="2" customFormat="1" ht="49.05" customHeight="1">
      <c r="A209" s="39"/>
      <c r="B209" s="40"/>
      <c r="C209" s="205" t="s">
        <v>134</v>
      </c>
      <c r="D209" s="205" t="s">
        <v>112</v>
      </c>
      <c r="E209" s="206" t="s">
        <v>411</v>
      </c>
      <c r="F209" s="207" t="s">
        <v>412</v>
      </c>
      <c r="G209" s="208" t="s">
        <v>192</v>
      </c>
      <c r="H209" s="209">
        <v>60</v>
      </c>
      <c r="I209" s="210"/>
      <c r="J209" s="211">
        <f>ROUND(I209*H209,2)</f>
        <v>0</v>
      </c>
      <c r="K209" s="207" t="s">
        <v>184</v>
      </c>
      <c r="L209" s="45"/>
      <c r="M209" s="212" t="s">
        <v>19</v>
      </c>
      <c r="N209" s="213" t="s">
        <v>40</v>
      </c>
      <c r="O209" s="85"/>
      <c r="P209" s="214">
        <f>O209*H209</f>
        <v>0</v>
      </c>
      <c r="Q209" s="214">
        <v>0.00035</v>
      </c>
      <c r="R209" s="214">
        <f>Q209*H209</f>
        <v>0.021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127</v>
      </c>
      <c r="AT209" s="216" t="s">
        <v>112</v>
      </c>
      <c r="AU209" s="216" t="s">
        <v>189</v>
      </c>
      <c r="AY209" s="18" t="s">
        <v>109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77</v>
      </c>
      <c r="BK209" s="217">
        <f>ROUND(I209*H209,2)</f>
        <v>0</v>
      </c>
      <c r="BL209" s="18" t="s">
        <v>127</v>
      </c>
      <c r="BM209" s="216" t="s">
        <v>413</v>
      </c>
    </row>
    <row r="210" spans="1:47" s="2" customFormat="1" ht="12">
      <c r="A210" s="39"/>
      <c r="B210" s="40"/>
      <c r="C210" s="41"/>
      <c r="D210" s="243" t="s">
        <v>186</v>
      </c>
      <c r="E210" s="41"/>
      <c r="F210" s="244" t="s">
        <v>414</v>
      </c>
      <c r="G210" s="41"/>
      <c r="H210" s="41"/>
      <c r="I210" s="245"/>
      <c r="J210" s="41"/>
      <c r="K210" s="41"/>
      <c r="L210" s="45"/>
      <c r="M210" s="246"/>
      <c r="N210" s="247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186</v>
      </c>
      <c r="AU210" s="18" t="s">
        <v>189</v>
      </c>
    </row>
    <row r="211" spans="1:51" s="13" customFormat="1" ht="12">
      <c r="A211" s="13"/>
      <c r="B211" s="218"/>
      <c r="C211" s="219"/>
      <c r="D211" s="220" t="s">
        <v>119</v>
      </c>
      <c r="E211" s="221" t="s">
        <v>19</v>
      </c>
      <c r="F211" s="222" t="s">
        <v>371</v>
      </c>
      <c r="G211" s="219"/>
      <c r="H211" s="221" t="s">
        <v>19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8" t="s">
        <v>119</v>
      </c>
      <c r="AU211" s="228" t="s">
        <v>189</v>
      </c>
      <c r="AV211" s="13" t="s">
        <v>77</v>
      </c>
      <c r="AW211" s="13" t="s">
        <v>31</v>
      </c>
      <c r="AX211" s="13" t="s">
        <v>69</v>
      </c>
      <c r="AY211" s="228" t="s">
        <v>109</v>
      </c>
    </row>
    <row r="212" spans="1:51" s="14" customFormat="1" ht="12">
      <c r="A212" s="14"/>
      <c r="B212" s="229"/>
      <c r="C212" s="230"/>
      <c r="D212" s="220" t="s">
        <v>119</v>
      </c>
      <c r="E212" s="231" t="s">
        <v>19</v>
      </c>
      <c r="F212" s="232" t="s">
        <v>415</v>
      </c>
      <c r="G212" s="230"/>
      <c r="H212" s="233">
        <v>60</v>
      </c>
      <c r="I212" s="234"/>
      <c r="J212" s="230"/>
      <c r="K212" s="230"/>
      <c r="L212" s="235"/>
      <c r="M212" s="236"/>
      <c r="N212" s="237"/>
      <c r="O212" s="237"/>
      <c r="P212" s="237"/>
      <c r="Q212" s="237"/>
      <c r="R212" s="237"/>
      <c r="S212" s="237"/>
      <c r="T212" s="238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39" t="s">
        <v>119</v>
      </c>
      <c r="AU212" s="239" t="s">
        <v>189</v>
      </c>
      <c r="AV212" s="14" t="s">
        <v>79</v>
      </c>
      <c r="AW212" s="14" t="s">
        <v>31</v>
      </c>
      <c r="AX212" s="14" t="s">
        <v>77</v>
      </c>
      <c r="AY212" s="239" t="s">
        <v>109</v>
      </c>
    </row>
    <row r="213" spans="1:65" s="2" customFormat="1" ht="16.5" customHeight="1">
      <c r="A213" s="39"/>
      <c r="B213" s="40"/>
      <c r="C213" s="205" t="s">
        <v>416</v>
      </c>
      <c r="D213" s="205" t="s">
        <v>112</v>
      </c>
      <c r="E213" s="206" t="s">
        <v>417</v>
      </c>
      <c r="F213" s="207" t="s">
        <v>418</v>
      </c>
      <c r="G213" s="208" t="s">
        <v>192</v>
      </c>
      <c r="H213" s="209">
        <v>689.28</v>
      </c>
      <c r="I213" s="210"/>
      <c r="J213" s="211">
        <f>ROUND(I213*H213,2)</f>
        <v>0</v>
      </c>
      <c r="K213" s="207" t="s">
        <v>184</v>
      </c>
      <c r="L213" s="45"/>
      <c r="M213" s="212" t="s">
        <v>19</v>
      </c>
      <c r="N213" s="213" t="s">
        <v>40</v>
      </c>
      <c r="O213" s="85"/>
      <c r="P213" s="214">
        <f>O213*H213</f>
        <v>0</v>
      </c>
      <c r="Q213" s="214">
        <v>0</v>
      </c>
      <c r="R213" s="214">
        <f>Q213*H213</f>
        <v>0</v>
      </c>
      <c r="S213" s="214">
        <v>0</v>
      </c>
      <c r="T213" s="215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16" t="s">
        <v>127</v>
      </c>
      <c r="AT213" s="216" t="s">
        <v>112</v>
      </c>
      <c r="AU213" s="216" t="s">
        <v>189</v>
      </c>
      <c r="AY213" s="18" t="s">
        <v>109</v>
      </c>
      <c r="BE213" s="217">
        <f>IF(N213="základní",J213,0)</f>
        <v>0</v>
      </c>
      <c r="BF213" s="217">
        <f>IF(N213="snížená",J213,0)</f>
        <v>0</v>
      </c>
      <c r="BG213" s="217">
        <f>IF(N213="zákl. přenesená",J213,0)</f>
        <v>0</v>
      </c>
      <c r="BH213" s="217">
        <f>IF(N213="sníž. přenesená",J213,0)</f>
        <v>0</v>
      </c>
      <c r="BI213" s="217">
        <f>IF(N213="nulová",J213,0)</f>
        <v>0</v>
      </c>
      <c r="BJ213" s="18" t="s">
        <v>77</v>
      </c>
      <c r="BK213" s="217">
        <f>ROUND(I213*H213,2)</f>
        <v>0</v>
      </c>
      <c r="BL213" s="18" t="s">
        <v>127</v>
      </c>
      <c r="BM213" s="216" t="s">
        <v>419</v>
      </c>
    </row>
    <row r="214" spans="1:47" s="2" customFormat="1" ht="12">
      <c r="A214" s="39"/>
      <c r="B214" s="40"/>
      <c r="C214" s="41"/>
      <c r="D214" s="243" t="s">
        <v>186</v>
      </c>
      <c r="E214" s="41"/>
      <c r="F214" s="244" t="s">
        <v>420</v>
      </c>
      <c r="G214" s="41"/>
      <c r="H214" s="41"/>
      <c r="I214" s="245"/>
      <c r="J214" s="41"/>
      <c r="K214" s="41"/>
      <c r="L214" s="45"/>
      <c r="M214" s="246"/>
      <c r="N214" s="247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186</v>
      </c>
      <c r="AU214" s="18" t="s">
        <v>189</v>
      </c>
    </row>
    <row r="215" spans="1:51" s="14" customFormat="1" ht="12">
      <c r="A215" s="14"/>
      <c r="B215" s="229"/>
      <c r="C215" s="230"/>
      <c r="D215" s="220" t="s">
        <v>119</v>
      </c>
      <c r="E215" s="231" t="s">
        <v>19</v>
      </c>
      <c r="F215" s="232" t="s">
        <v>421</v>
      </c>
      <c r="G215" s="230"/>
      <c r="H215" s="233">
        <v>352.08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9" t="s">
        <v>119</v>
      </c>
      <c r="AU215" s="239" t="s">
        <v>189</v>
      </c>
      <c r="AV215" s="14" t="s">
        <v>79</v>
      </c>
      <c r="AW215" s="14" t="s">
        <v>31</v>
      </c>
      <c r="AX215" s="14" t="s">
        <v>69</v>
      </c>
      <c r="AY215" s="239" t="s">
        <v>109</v>
      </c>
    </row>
    <row r="216" spans="1:51" s="14" customFormat="1" ht="12">
      <c r="A216" s="14"/>
      <c r="B216" s="229"/>
      <c r="C216" s="230"/>
      <c r="D216" s="220" t="s">
        <v>119</v>
      </c>
      <c r="E216" s="231" t="s">
        <v>19</v>
      </c>
      <c r="F216" s="232" t="s">
        <v>422</v>
      </c>
      <c r="G216" s="230"/>
      <c r="H216" s="233">
        <v>43.2</v>
      </c>
      <c r="I216" s="234"/>
      <c r="J216" s="230"/>
      <c r="K216" s="230"/>
      <c r="L216" s="235"/>
      <c r="M216" s="236"/>
      <c r="N216" s="237"/>
      <c r="O216" s="237"/>
      <c r="P216" s="237"/>
      <c r="Q216" s="237"/>
      <c r="R216" s="237"/>
      <c r="S216" s="237"/>
      <c r="T216" s="238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39" t="s">
        <v>119</v>
      </c>
      <c r="AU216" s="239" t="s">
        <v>189</v>
      </c>
      <c r="AV216" s="14" t="s">
        <v>79</v>
      </c>
      <c r="AW216" s="14" t="s">
        <v>31</v>
      </c>
      <c r="AX216" s="14" t="s">
        <v>69</v>
      </c>
      <c r="AY216" s="239" t="s">
        <v>109</v>
      </c>
    </row>
    <row r="217" spans="1:51" s="14" customFormat="1" ht="12">
      <c r="A217" s="14"/>
      <c r="B217" s="229"/>
      <c r="C217" s="230"/>
      <c r="D217" s="220" t="s">
        <v>119</v>
      </c>
      <c r="E217" s="231" t="s">
        <v>19</v>
      </c>
      <c r="F217" s="232" t="s">
        <v>423</v>
      </c>
      <c r="G217" s="230"/>
      <c r="H217" s="233">
        <v>180</v>
      </c>
      <c r="I217" s="234"/>
      <c r="J217" s="230"/>
      <c r="K217" s="230"/>
      <c r="L217" s="235"/>
      <c r="M217" s="236"/>
      <c r="N217" s="237"/>
      <c r="O217" s="237"/>
      <c r="P217" s="237"/>
      <c r="Q217" s="237"/>
      <c r="R217" s="237"/>
      <c r="S217" s="237"/>
      <c r="T217" s="238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39" t="s">
        <v>119</v>
      </c>
      <c r="AU217" s="239" t="s">
        <v>189</v>
      </c>
      <c r="AV217" s="14" t="s">
        <v>79</v>
      </c>
      <c r="AW217" s="14" t="s">
        <v>31</v>
      </c>
      <c r="AX217" s="14" t="s">
        <v>69</v>
      </c>
      <c r="AY217" s="239" t="s">
        <v>109</v>
      </c>
    </row>
    <row r="218" spans="1:51" s="14" customFormat="1" ht="12">
      <c r="A218" s="14"/>
      <c r="B218" s="229"/>
      <c r="C218" s="230"/>
      <c r="D218" s="220" t="s">
        <v>119</v>
      </c>
      <c r="E218" s="231" t="s">
        <v>19</v>
      </c>
      <c r="F218" s="232" t="s">
        <v>424</v>
      </c>
      <c r="G218" s="230"/>
      <c r="H218" s="233">
        <v>114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9" t="s">
        <v>119</v>
      </c>
      <c r="AU218" s="239" t="s">
        <v>189</v>
      </c>
      <c r="AV218" s="14" t="s">
        <v>79</v>
      </c>
      <c r="AW218" s="14" t="s">
        <v>31</v>
      </c>
      <c r="AX218" s="14" t="s">
        <v>69</v>
      </c>
      <c r="AY218" s="239" t="s">
        <v>109</v>
      </c>
    </row>
    <row r="219" spans="1:65" s="2" customFormat="1" ht="37.8" customHeight="1">
      <c r="A219" s="39"/>
      <c r="B219" s="40"/>
      <c r="C219" s="205" t="s">
        <v>425</v>
      </c>
      <c r="D219" s="205" t="s">
        <v>112</v>
      </c>
      <c r="E219" s="206" t="s">
        <v>426</v>
      </c>
      <c r="F219" s="207" t="s">
        <v>427</v>
      </c>
      <c r="G219" s="208" t="s">
        <v>192</v>
      </c>
      <c r="H219" s="209">
        <v>418</v>
      </c>
      <c r="I219" s="210"/>
      <c r="J219" s="211">
        <f>ROUND(I219*H219,2)</f>
        <v>0</v>
      </c>
      <c r="K219" s="207" t="s">
        <v>184</v>
      </c>
      <c r="L219" s="45"/>
      <c r="M219" s="212" t="s">
        <v>19</v>
      </c>
      <c r="N219" s="213" t="s">
        <v>40</v>
      </c>
      <c r="O219" s="85"/>
      <c r="P219" s="214">
        <f>O219*H219</f>
        <v>0</v>
      </c>
      <c r="Q219" s="214">
        <v>0</v>
      </c>
      <c r="R219" s="214">
        <f>Q219*H219</f>
        <v>0</v>
      </c>
      <c r="S219" s="214">
        <v>0.005</v>
      </c>
      <c r="T219" s="215">
        <f>S219*H219</f>
        <v>2.09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16" t="s">
        <v>127</v>
      </c>
      <c r="AT219" s="216" t="s">
        <v>112</v>
      </c>
      <c r="AU219" s="216" t="s">
        <v>189</v>
      </c>
      <c r="AY219" s="18" t="s">
        <v>109</v>
      </c>
      <c r="BE219" s="217">
        <f>IF(N219="základní",J219,0)</f>
        <v>0</v>
      </c>
      <c r="BF219" s="217">
        <f>IF(N219="snížená",J219,0)</f>
        <v>0</v>
      </c>
      <c r="BG219" s="217">
        <f>IF(N219="zákl. přenesená",J219,0)</f>
        <v>0</v>
      </c>
      <c r="BH219" s="217">
        <f>IF(N219="sníž. přenesená",J219,0)</f>
        <v>0</v>
      </c>
      <c r="BI219" s="217">
        <f>IF(N219="nulová",J219,0)</f>
        <v>0</v>
      </c>
      <c r="BJ219" s="18" t="s">
        <v>77</v>
      </c>
      <c r="BK219" s="217">
        <f>ROUND(I219*H219,2)</f>
        <v>0</v>
      </c>
      <c r="BL219" s="18" t="s">
        <v>127</v>
      </c>
      <c r="BM219" s="216" t="s">
        <v>428</v>
      </c>
    </row>
    <row r="220" spans="1:47" s="2" customFormat="1" ht="12">
      <c r="A220" s="39"/>
      <c r="B220" s="40"/>
      <c r="C220" s="41"/>
      <c r="D220" s="243" t="s">
        <v>186</v>
      </c>
      <c r="E220" s="41"/>
      <c r="F220" s="244" t="s">
        <v>429</v>
      </c>
      <c r="G220" s="41"/>
      <c r="H220" s="41"/>
      <c r="I220" s="245"/>
      <c r="J220" s="41"/>
      <c r="K220" s="41"/>
      <c r="L220" s="45"/>
      <c r="M220" s="246"/>
      <c r="N220" s="247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186</v>
      </c>
      <c r="AU220" s="18" t="s">
        <v>189</v>
      </c>
    </row>
    <row r="221" spans="1:63" s="12" customFormat="1" ht="22.8" customHeight="1">
      <c r="A221" s="12"/>
      <c r="B221" s="189"/>
      <c r="C221" s="190"/>
      <c r="D221" s="191" t="s">
        <v>68</v>
      </c>
      <c r="E221" s="203" t="s">
        <v>430</v>
      </c>
      <c r="F221" s="203" t="s">
        <v>431</v>
      </c>
      <c r="G221" s="190"/>
      <c r="H221" s="190"/>
      <c r="I221" s="193"/>
      <c r="J221" s="204">
        <f>BK221</f>
        <v>0</v>
      </c>
      <c r="K221" s="190"/>
      <c r="L221" s="195"/>
      <c r="M221" s="196"/>
      <c r="N221" s="197"/>
      <c r="O221" s="197"/>
      <c r="P221" s="198">
        <f>P222+SUM(P223:P231)+P259+P267</f>
        <v>0</v>
      </c>
      <c r="Q221" s="197"/>
      <c r="R221" s="198">
        <f>R222+SUM(R223:R231)+R259+R267</f>
        <v>0.6289800000000001</v>
      </c>
      <c r="S221" s="197"/>
      <c r="T221" s="199">
        <f>T222+SUM(T223:T231)+T259+T267</f>
        <v>22.553499999999996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0" t="s">
        <v>77</v>
      </c>
      <c r="AT221" s="201" t="s">
        <v>68</v>
      </c>
      <c r="AU221" s="201" t="s">
        <v>77</v>
      </c>
      <c r="AY221" s="200" t="s">
        <v>109</v>
      </c>
      <c r="BK221" s="202">
        <f>BK222+SUM(BK223:BK231)+BK259+BK267</f>
        <v>0</v>
      </c>
    </row>
    <row r="222" spans="1:65" s="2" customFormat="1" ht="37.8" customHeight="1">
      <c r="A222" s="39"/>
      <c r="B222" s="40"/>
      <c r="C222" s="205" t="s">
        <v>432</v>
      </c>
      <c r="D222" s="205" t="s">
        <v>112</v>
      </c>
      <c r="E222" s="206" t="s">
        <v>433</v>
      </c>
      <c r="F222" s="207" t="s">
        <v>434</v>
      </c>
      <c r="G222" s="208" t="s">
        <v>192</v>
      </c>
      <c r="H222" s="209">
        <v>18</v>
      </c>
      <c r="I222" s="210"/>
      <c r="J222" s="211">
        <f>ROUND(I222*H222,2)</f>
        <v>0</v>
      </c>
      <c r="K222" s="207" t="s">
        <v>184</v>
      </c>
      <c r="L222" s="45"/>
      <c r="M222" s="212" t="s">
        <v>19</v>
      </c>
      <c r="N222" s="213" t="s">
        <v>40</v>
      </c>
      <c r="O222" s="85"/>
      <c r="P222" s="214">
        <f>O222*H222</f>
        <v>0</v>
      </c>
      <c r="Q222" s="214">
        <v>0.00013</v>
      </c>
      <c r="R222" s="214">
        <f>Q222*H222</f>
        <v>0.0023399999999999996</v>
      </c>
      <c r="S222" s="214">
        <v>0</v>
      </c>
      <c r="T222" s="215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16" t="s">
        <v>127</v>
      </c>
      <c r="AT222" s="216" t="s">
        <v>112</v>
      </c>
      <c r="AU222" s="216" t="s">
        <v>79</v>
      </c>
      <c r="AY222" s="18" t="s">
        <v>109</v>
      </c>
      <c r="BE222" s="217">
        <f>IF(N222="základní",J222,0)</f>
        <v>0</v>
      </c>
      <c r="BF222" s="217">
        <f>IF(N222="snížená",J222,0)</f>
        <v>0</v>
      </c>
      <c r="BG222" s="217">
        <f>IF(N222="zákl. přenesená",J222,0)</f>
        <v>0</v>
      </c>
      <c r="BH222" s="217">
        <f>IF(N222="sníž. přenesená",J222,0)</f>
        <v>0</v>
      </c>
      <c r="BI222" s="217">
        <f>IF(N222="nulová",J222,0)</f>
        <v>0</v>
      </c>
      <c r="BJ222" s="18" t="s">
        <v>77</v>
      </c>
      <c r="BK222" s="217">
        <f>ROUND(I222*H222,2)</f>
        <v>0</v>
      </c>
      <c r="BL222" s="18" t="s">
        <v>127</v>
      </c>
      <c r="BM222" s="216" t="s">
        <v>435</v>
      </c>
    </row>
    <row r="223" spans="1:47" s="2" customFormat="1" ht="12">
      <c r="A223" s="39"/>
      <c r="B223" s="40"/>
      <c r="C223" s="41"/>
      <c r="D223" s="243" t="s">
        <v>186</v>
      </c>
      <c r="E223" s="41"/>
      <c r="F223" s="244" t="s">
        <v>436</v>
      </c>
      <c r="G223" s="41"/>
      <c r="H223" s="41"/>
      <c r="I223" s="245"/>
      <c r="J223" s="41"/>
      <c r="K223" s="41"/>
      <c r="L223" s="45"/>
      <c r="M223" s="246"/>
      <c r="N223" s="247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186</v>
      </c>
      <c r="AU223" s="18" t="s">
        <v>79</v>
      </c>
    </row>
    <row r="224" spans="1:51" s="14" customFormat="1" ht="12">
      <c r="A224" s="14"/>
      <c r="B224" s="229"/>
      <c r="C224" s="230"/>
      <c r="D224" s="220" t="s">
        <v>119</v>
      </c>
      <c r="E224" s="231" t="s">
        <v>19</v>
      </c>
      <c r="F224" s="232" t="s">
        <v>437</v>
      </c>
      <c r="G224" s="230"/>
      <c r="H224" s="233">
        <v>18</v>
      </c>
      <c r="I224" s="234"/>
      <c r="J224" s="230"/>
      <c r="K224" s="230"/>
      <c r="L224" s="235"/>
      <c r="M224" s="236"/>
      <c r="N224" s="237"/>
      <c r="O224" s="237"/>
      <c r="P224" s="237"/>
      <c r="Q224" s="237"/>
      <c r="R224" s="237"/>
      <c r="S224" s="237"/>
      <c r="T224" s="238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39" t="s">
        <v>119</v>
      </c>
      <c r="AU224" s="239" t="s">
        <v>79</v>
      </c>
      <c r="AV224" s="14" t="s">
        <v>79</v>
      </c>
      <c r="AW224" s="14" t="s">
        <v>31</v>
      </c>
      <c r="AX224" s="14" t="s">
        <v>77</v>
      </c>
      <c r="AY224" s="239" t="s">
        <v>109</v>
      </c>
    </row>
    <row r="225" spans="1:65" s="2" customFormat="1" ht="24.15" customHeight="1">
      <c r="A225" s="39"/>
      <c r="B225" s="40"/>
      <c r="C225" s="205" t="s">
        <v>7</v>
      </c>
      <c r="D225" s="205" t="s">
        <v>112</v>
      </c>
      <c r="E225" s="206" t="s">
        <v>438</v>
      </c>
      <c r="F225" s="207" t="s">
        <v>439</v>
      </c>
      <c r="G225" s="208" t="s">
        <v>192</v>
      </c>
      <c r="H225" s="209">
        <v>23.55</v>
      </c>
      <c r="I225" s="210"/>
      <c r="J225" s="211">
        <f>ROUND(I225*H225,2)</f>
        <v>0</v>
      </c>
      <c r="K225" s="207" t="s">
        <v>184</v>
      </c>
      <c r="L225" s="45"/>
      <c r="M225" s="212" t="s">
        <v>19</v>
      </c>
      <c r="N225" s="213" t="s">
        <v>40</v>
      </c>
      <c r="O225" s="85"/>
      <c r="P225" s="214">
        <f>O225*H225</f>
        <v>0</v>
      </c>
      <c r="Q225" s="214">
        <v>0</v>
      </c>
      <c r="R225" s="214">
        <f>Q225*H225</f>
        <v>0</v>
      </c>
      <c r="S225" s="214">
        <v>0.09</v>
      </c>
      <c r="T225" s="215">
        <f>S225*H225</f>
        <v>2.1195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16" t="s">
        <v>127</v>
      </c>
      <c r="AT225" s="216" t="s">
        <v>112</v>
      </c>
      <c r="AU225" s="216" t="s">
        <v>79</v>
      </c>
      <c r="AY225" s="18" t="s">
        <v>109</v>
      </c>
      <c r="BE225" s="217">
        <f>IF(N225="základní",J225,0)</f>
        <v>0</v>
      </c>
      <c r="BF225" s="217">
        <f>IF(N225="snížená",J225,0)</f>
        <v>0</v>
      </c>
      <c r="BG225" s="217">
        <f>IF(N225="zákl. přenesená",J225,0)</f>
        <v>0</v>
      </c>
      <c r="BH225" s="217">
        <f>IF(N225="sníž. přenesená",J225,0)</f>
        <v>0</v>
      </c>
      <c r="BI225" s="217">
        <f>IF(N225="nulová",J225,0)</f>
        <v>0</v>
      </c>
      <c r="BJ225" s="18" t="s">
        <v>77</v>
      </c>
      <c r="BK225" s="217">
        <f>ROUND(I225*H225,2)</f>
        <v>0</v>
      </c>
      <c r="BL225" s="18" t="s">
        <v>127</v>
      </c>
      <c r="BM225" s="216" t="s">
        <v>440</v>
      </c>
    </row>
    <row r="226" spans="1:47" s="2" customFormat="1" ht="12">
      <c r="A226" s="39"/>
      <c r="B226" s="40"/>
      <c r="C226" s="41"/>
      <c r="D226" s="243" t="s">
        <v>186</v>
      </c>
      <c r="E226" s="41"/>
      <c r="F226" s="244" t="s">
        <v>441</v>
      </c>
      <c r="G226" s="41"/>
      <c r="H226" s="41"/>
      <c r="I226" s="245"/>
      <c r="J226" s="41"/>
      <c r="K226" s="41"/>
      <c r="L226" s="45"/>
      <c r="M226" s="246"/>
      <c r="N226" s="247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186</v>
      </c>
      <c r="AU226" s="18" t="s">
        <v>79</v>
      </c>
    </row>
    <row r="227" spans="1:51" s="13" customFormat="1" ht="12">
      <c r="A227" s="13"/>
      <c r="B227" s="218"/>
      <c r="C227" s="219"/>
      <c r="D227" s="220" t="s">
        <v>119</v>
      </c>
      <c r="E227" s="221" t="s">
        <v>19</v>
      </c>
      <c r="F227" s="222" t="s">
        <v>442</v>
      </c>
      <c r="G227" s="219"/>
      <c r="H227" s="221" t="s">
        <v>19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119</v>
      </c>
      <c r="AU227" s="228" t="s">
        <v>79</v>
      </c>
      <c r="AV227" s="13" t="s">
        <v>77</v>
      </c>
      <c r="AW227" s="13" t="s">
        <v>31</v>
      </c>
      <c r="AX227" s="13" t="s">
        <v>69</v>
      </c>
      <c r="AY227" s="228" t="s">
        <v>109</v>
      </c>
    </row>
    <row r="228" spans="1:51" s="14" customFormat="1" ht="12">
      <c r="A228" s="14"/>
      <c r="B228" s="229"/>
      <c r="C228" s="230"/>
      <c r="D228" s="220" t="s">
        <v>119</v>
      </c>
      <c r="E228" s="231" t="s">
        <v>19</v>
      </c>
      <c r="F228" s="232" t="s">
        <v>443</v>
      </c>
      <c r="G228" s="230"/>
      <c r="H228" s="233">
        <v>23.55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9" t="s">
        <v>119</v>
      </c>
      <c r="AU228" s="239" t="s">
        <v>79</v>
      </c>
      <c r="AV228" s="14" t="s">
        <v>79</v>
      </c>
      <c r="AW228" s="14" t="s">
        <v>31</v>
      </c>
      <c r="AX228" s="14" t="s">
        <v>77</v>
      </c>
      <c r="AY228" s="239" t="s">
        <v>109</v>
      </c>
    </row>
    <row r="229" spans="1:65" s="2" customFormat="1" ht="24.15" customHeight="1">
      <c r="A229" s="39"/>
      <c r="B229" s="40"/>
      <c r="C229" s="205" t="s">
        <v>444</v>
      </c>
      <c r="D229" s="205" t="s">
        <v>112</v>
      </c>
      <c r="E229" s="206" t="s">
        <v>445</v>
      </c>
      <c r="F229" s="207" t="s">
        <v>446</v>
      </c>
      <c r="G229" s="208" t="s">
        <v>192</v>
      </c>
      <c r="H229" s="209">
        <v>8.4</v>
      </c>
      <c r="I229" s="210"/>
      <c r="J229" s="211">
        <f>ROUND(I229*H229,2)</f>
        <v>0</v>
      </c>
      <c r="K229" s="207" t="s">
        <v>184</v>
      </c>
      <c r="L229" s="45"/>
      <c r="M229" s="212" t="s">
        <v>19</v>
      </c>
      <c r="N229" s="213" t="s">
        <v>40</v>
      </c>
      <c r="O229" s="85"/>
      <c r="P229" s="214">
        <f>O229*H229</f>
        <v>0</v>
      </c>
      <c r="Q229" s="214">
        <v>0.00615</v>
      </c>
      <c r="R229" s="214">
        <f>Q229*H229</f>
        <v>0.051660000000000005</v>
      </c>
      <c r="S229" s="214">
        <v>0</v>
      </c>
      <c r="T229" s="215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16" t="s">
        <v>127</v>
      </c>
      <c r="AT229" s="216" t="s">
        <v>112</v>
      </c>
      <c r="AU229" s="216" t="s">
        <v>79</v>
      </c>
      <c r="AY229" s="18" t="s">
        <v>109</v>
      </c>
      <c r="BE229" s="217">
        <f>IF(N229="základní",J229,0)</f>
        <v>0</v>
      </c>
      <c r="BF229" s="217">
        <f>IF(N229="snížená",J229,0)</f>
        <v>0</v>
      </c>
      <c r="BG229" s="217">
        <f>IF(N229="zákl. přenesená",J229,0)</f>
        <v>0</v>
      </c>
      <c r="BH229" s="217">
        <f>IF(N229="sníž. přenesená",J229,0)</f>
        <v>0</v>
      </c>
      <c r="BI229" s="217">
        <f>IF(N229="nulová",J229,0)</f>
        <v>0</v>
      </c>
      <c r="BJ229" s="18" t="s">
        <v>77</v>
      </c>
      <c r="BK229" s="217">
        <f>ROUND(I229*H229,2)</f>
        <v>0</v>
      </c>
      <c r="BL229" s="18" t="s">
        <v>127</v>
      </c>
      <c r="BM229" s="216" t="s">
        <v>447</v>
      </c>
    </row>
    <row r="230" spans="1:47" s="2" customFormat="1" ht="12">
      <c r="A230" s="39"/>
      <c r="B230" s="40"/>
      <c r="C230" s="41"/>
      <c r="D230" s="243" t="s">
        <v>186</v>
      </c>
      <c r="E230" s="41"/>
      <c r="F230" s="244" t="s">
        <v>448</v>
      </c>
      <c r="G230" s="41"/>
      <c r="H230" s="41"/>
      <c r="I230" s="245"/>
      <c r="J230" s="41"/>
      <c r="K230" s="41"/>
      <c r="L230" s="45"/>
      <c r="M230" s="246"/>
      <c r="N230" s="247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186</v>
      </c>
      <c r="AU230" s="18" t="s">
        <v>79</v>
      </c>
    </row>
    <row r="231" spans="1:63" s="12" customFormat="1" ht="20.85" customHeight="1">
      <c r="A231" s="12"/>
      <c r="B231" s="189"/>
      <c r="C231" s="190"/>
      <c r="D231" s="191" t="s">
        <v>68</v>
      </c>
      <c r="E231" s="203" t="s">
        <v>449</v>
      </c>
      <c r="F231" s="203" t="s">
        <v>450</v>
      </c>
      <c r="G231" s="190"/>
      <c r="H231" s="190"/>
      <c r="I231" s="193"/>
      <c r="J231" s="204">
        <f>BK231</f>
        <v>0</v>
      </c>
      <c r="K231" s="190"/>
      <c r="L231" s="195"/>
      <c r="M231" s="196"/>
      <c r="N231" s="197"/>
      <c r="O231" s="197"/>
      <c r="P231" s="198">
        <f>SUM(P232:P258)</f>
        <v>0</v>
      </c>
      <c r="Q231" s="197"/>
      <c r="R231" s="198">
        <f>SUM(R232:R258)</f>
        <v>0</v>
      </c>
      <c r="S231" s="197"/>
      <c r="T231" s="199">
        <f>SUM(T232:T258)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0" t="s">
        <v>77</v>
      </c>
      <c r="AT231" s="201" t="s">
        <v>68</v>
      </c>
      <c r="AU231" s="201" t="s">
        <v>79</v>
      </c>
      <c r="AY231" s="200" t="s">
        <v>109</v>
      </c>
      <c r="BK231" s="202">
        <f>SUM(BK232:BK258)</f>
        <v>0</v>
      </c>
    </row>
    <row r="232" spans="1:65" s="2" customFormat="1" ht="24.15" customHeight="1">
      <c r="A232" s="39"/>
      <c r="B232" s="40"/>
      <c r="C232" s="205" t="s">
        <v>8</v>
      </c>
      <c r="D232" s="205" t="s">
        <v>112</v>
      </c>
      <c r="E232" s="206" t="s">
        <v>451</v>
      </c>
      <c r="F232" s="207" t="s">
        <v>452</v>
      </c>
      <c r="G232" s="208" t="s">
        <v>192</v>
      </c>
      <c r="H232" s="209">
        <v>600</v>
      </c>
      <c r="I232" s="210"/>
      <c r="J232" s="211">
        <f>ROUND(I232*H232,2)</f>
        <v>0</v>
      </c>
      <c r="K232" s="207" t="s">
        <v>184</v>
      </c>
      <c r="L232" s="45"/>
      <c r="M232" s="212" t="s">
        <v>19</v>
      </c>
      <c r="N232" s="213" t="s">
        <v>40</v>
      </c>
      <c r="O232" s="85"/>
      <c r="P232" s="214">
        <f>O232*H232</f>
        <v>0</v>
      </c>
      <c r="Q232" s="214">
        <v>0</v>
      </c>
      <c r="R232" s="214">
        <f>Q232*H232</f>
        <v>0</v>
      </c>
      <c r="S232" s="214">
        <v>0</v>
      </c>
      <c r="T232" s="215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16" t="s">
        <v>127</v>
      </c>
      <c r="AT232" s="216" t="s">
        <v>112</v>
      </c>
      <c r="AU232" s="216" t="s">
        <v>189</v>
      </c>
      <c r="AY232" s="18" t="s">
        <v>109</v>
      </c>
      <c r="BE232" s="217">
        <f>IF(N232="základní",J232,0)</f>
        <v>0</v>
      </c>
      <c r="BF232" s="217">
        <f>IF(N232="snížená",J232,0)</f>
        <v>0</v>
      </c>
      <c r="BG232" s="217">
        <f>IF(N232="zákl. přenesená",J232,0)</f>
        <v>0</v>
      </c>
      <c r="BH232" s="217">
        <f>IF(N232="sníž. přenesená",J232,0)</f>
        <v>0</v>
      </c>
      <c r="BI232" s="217">
        <f>IF(N232="nulová",J232,0)</f>
        <v>0</v>
      </c>
      <c r="BJ232" s="18" t="s">
        <v>77</v>
      </c>
      <c r="BK232" s="217">
        <f>ROUND(I232*H232,2)</f>
        <v>0</v>
      </c>
      <c r="BL232" s="18" t="s">
        <v>127</v>
      </c>
      <c r="BM232" s="216" t="s">
        <v>453</v>
      </c>
    </row>
    <row r="233" spans="1:47" s="2" customFormat="1" ht="12">
      <c r="A233" s="39"/>
      <c r="B233" s="40"/>
      <c r="C233" s="41"/>
      <c r="D233" s="243" t="s">
        <v>186</v>
      </c>
      <c r="E233" s="41"/>
      <c r="F233" s="244" t="s">
        <v>454</v>
      </c>
      <c r="G233" s="41"/>
      <c r="H233" s="41"/>
      <c r="I233" s="245"/>
      <c r="J233" s="41"/>
      <c r="K233" s="41"/>
      <c r="L233" s="45"/>
      <c r="M233" s="246"/>
      <c r="N233" s="247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186</v>
      </c>
      <c r="AU233" s="18" t="s">
        <v>189</v>
      </c>
    </row>
    <row r="234" spans="1:65" s="2" customFormat="1" ht="24.15" customHeight="1">
      <c r="A234" s="39"/>
      <c r="B234" s="40"/>
      <c r="C234" s="205" t="s">
        <v>455</v>
      </c>
      <c r="D234" s="205" t="s">
        <v>112</v>
      </c>
      <c r="E234" s="206" t="s">
        <v>456</v>
      </c>
      <c r="F234" s="207" t="s">
        <v>457</v>
      </c>
      <c r="G234" s="208" t="s">
        <v>192</v>
      </c>
      <c r="H234" s="209">
        <v>64</v>
      </c>
      <c r="I234" s="210"/>
      <c r="J234" s="211">
        <f>ROUND(I234*H234,2)</f>
        <v>0</v>
      </c>
      <c r="K234" s="207" t="s">
        <v>19</v>
      </c>
      <c r="L234" s="45"/>
      <c r="M234" s="212" t="s">
        <v>19</v>
      </c>
      <c r="N234" s="213" t="s">
        <v>40</v>
      </c>
      <c r="O234" s="85"/>
      <c r="P234" s="214">
        <f>O234*H234</f>
        <v>0</v>
      </c>
      <c r="Q234" s="214">
        <v>0</v>
      </c>
      <c r="R234" s="214">
        <f>Q234*H234</f>
        <v>0</v>
      </c>
      <c r="S234" s="214">
        <v>0</v>
      </c>
      <c r="T234" s="215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16" t="s">
        <v>127</v>
      </c>
      <c r="AT234" s="216" t="s">
        <v>112</v>
      </c>
      <c r="AU234" s="216" t="s">
        <v>189</v>
      </c>
      <c r="AY234" s="18" t="s">
        <v>109</v>
      </c>
      <c r="BE234" s="217">
        <f>IF(N234="základní",J234,0)</f>
        <v>0</v>
      </c>
      <c r="BF234" s="217">
        <f>IF(N234="snížená",J234,0)</f>
        <v>0</v>
      </c>
      <c r="BG234" s="217">
        <f>IF(N234="zákl. přenesená",J234,0)</f>
        <v>0</v>
      </c>
      <c r="BH234" s="217">
        <f>IF(N234="sníž. přenesená",J234,0)</f>
        <v>0</v>
      </c>
      <c r="BI234" s="217">
        <f>IF(N234="nulová",J234,0)</f>
        <v>0</v>
      </c>
      <c r="BJ234" s="18" t="s">
        <v>77</v>
      </c>
      <c r="BK234" s="217">
        <f>ROUND(I234*H234,2)</f>
        <v>0</v>
      </c>
      <c r="BL234" s="18" t="s">
        <v>127</v>
      </c>
      <c r="BM234" s="216" t="s">
        <v>458</v>
      </c>
    </row>
    <row r="235" spans="1:65" s="2" customFormat="1" ht="21.75" customHeight="1">
      <c r="A235" s="39"/>
      <c r="B235" s="40"/>
      <c r="C235" s="205" t="s">
        <v>459</v>
      </c>
      <c r="D235" s="205" t="s">
        <v>112</v>
      </c>
      <c r="E235" s="206" t="s">
        <v>460</v>
      </c>
      <c r="F235" s="207" t="s">
        <v>461</v>
      </c>
      <c r="G235" s="208" t="s">
        <v>115</v>
      </c>
      <c r="H235" s="209">
        <v>1</v>
      </c>
      <c r="I235" s="210"/>
      <c r="J235" s="211">
        <f>ROUND(I235*H235,2)</f>
        <v>0</v>
      </c>
      <c r="K235" s="207" t="s">
        <v>19</v>
      </c>
      <c r="L235" s="45"/>
      <c r="M235" s="212" t="s">
        <v>19</v>
      </c>
      <c r="N235" s="213" t="s">
        <v>40</v>
      </c>
      <c r="O235" s="85"/>
      <c r="P235" s="214">
        <f>O235*H235</f>
        <v>0</v>
      </c>
      <c r="Q235" s="214">
        <v>0</v>
      </c>
      <c r="R235" s="214">
        <f>Q235*H235</f>
        <v>0</v>
      </c>
      <c r="S235" s="214">
        <v>0</v>
      </c>
      <c r="T235" s="215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16" t="s">
        <v>127</v>
      </c>
      <c r="AT235" s="216" t="s">
        <v>112</v>
      </c>
      <c r="AU235" s="216" t="s">
        <v>189</v>
      </c>
      <c r="AY235" s="18" t="s">
        <v>109</v>
      </c>
      <c r="BE235" s="217">
        <f>IF(N235="základní",J235,0)</f>
        <v>0</v>
      </c>
      <c r="BF235" s="217">
        <f>IF(N235="snížená",J235,0)</f>
        <v>0</v>
      </c>
      <c r="BG235" s="217">
        <f>IF(N235="zákl. přenesená",J235,0)</f>
        <v>0</v>
      </c>
      <c r="BH235" s="217">
        <f>IF(N235="sníž. přenesená",J235,0)</f>
        <v>0</v>
      </c>
      <c r="BI235" s="217">
        <f>IF(N235="nulová",J235,0)</f>
        <v>0</v>
      </c>
      <c r="BJ235" s="18" t="s">
        <v>77</v>
      </c>
      <c r="BK235" s="217">
        <f>ROUND(I235*H235,2)</f>
        <v>0</v>
      </c>
      <c r="BL235" s="18" t="s">
        <v>127</v>
      </c>
      <c r="BM235" s="216" t="s">
        <v>462</v>
      </c>
    </row>
    <row r="236" spans="1:65" s="2" customFormat="1" ht="33" customHeight="1">
      <c r="A236" s="39"/>
      <c r="B236" s="40"/>
      <c r="C236" s="205" t="s">
        <v>463</v>
      </c>
      <c r="D236" s="205" t="s">
        <v>112</v>
      </c>
      <c r="E236" s="206" t="s">
        <v>464</v>
      </c>
      <c r="F236" s="207" t="s">
        <v>465</v>
      </c>
      <c r="G236" s="208" t="s">
        <v>192</v>
      </c>
      <c r="H236" s="209">
        <v>18000</v>
      </c>
      <c r="I236" s="210"/>
      <c r="J236" s="211">
        <f>ROUND(I236*H236,2)</f>
        <v>0</v>
      </c>
      <c r="K236" s="207" t="s">
        <v>184</v>
      </c>
      <c r="L236" s="45"/>
      <c r="M236" s="212" t="s">
        <v>19</v>
      </c>
      <c r="N236" s="213" t="s">
        <v>40</v>
      </c>
      <c r="O236" s="85"/>
      <c r="P236" s="214">
        <f>O236*H236</f>
        <v>0</v>
      </c>
      <c r="Q236" s="214">
        <v>0</v>
      </c>
      <c r="R236" s="214">
        <f>Q236*H236</f>
        <v>0</v>
      </c>
      <c r="S236" s="214">
        <v>0</v>
      </c>
      <c r="T236" s="215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16" t="s">
        <v>127</v>
      </c>
      <c r="AT236" s="216" t="s">
        <v>112</v>
      </c>
      <c r="AU236" s="216" t="s">
        <v>189</v>
      </c>
      <c r="AY236" s="18" t="s">
        <v>109</v>
      </c>
      <c r="BE236" s="217">
        <f>IF(N236="základní",J236,0)</f>
        <v>0</v>
      </c>
      <c r="BF236" s="217">
        <f>IF(N236="snížená",J236,0)</f>
        <v>0</v>
      </c>
      <c r="BG236" s="217">
        <f>IF(N236="zákl. přenesená",J236,0)</f>
        <v>0</v>
      </c>
      <c r="BH236" s="217">
        <f>IF(N236="sníž. přenesená",J236,0)</f>
        <v>0</v>
      </c>
      <c r="BI236" s="217">
        <f>IF(N236="nulová",J236,0)</f>
        <v>0</v>
      </c>
      <c r="BJ236" s="18" t="s">
        <v>77</v>
      </c>
      <c r="BK236" s="217">
        <f>ROUND(I236*H236,2)</f>
        <v>0</v>
      </c>
      <c r="BL236" s="18" t="s">
        <v>127</v>
      </c>
      <c r="BM236" s="216" t="s">
        <v>466</v>
      </c>
    </row>
    <row r="237" spans="1:47" s="2" customFormat="1" ht="12">
      <c r="A237" s="39"/>
      <c r="B237" s="40"/>
      <c r="C237" s="41"/>
      <c r="D237" s="243" t="s">
        <v>186</v>
      </c>
      <c r="E237" s="41"/>
      <c r="F237" s="244" t="s">
        <v>467</v>
      </c>
      <c r="G237" s="41"/>
      <c r="H237" s="41"/>
      <c r="I237" s="245"/>
      <c r="J237" s="41"/>
      <c r="K237" s="41"/>
      <c r="L237" s="45"/>
      <c r="M237" s="246"/>
      <c r="N237" s="247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186</v>
      </c>
      <c r="AU237" s="18" t="s">
        <v>189</v>
      </c>
    </row>
    <row r="238" spans="1:51" s="14" customFormat="1" ht="12">
      <c r="A238" s="14"/>
      <c r="B238" s="229"/>
      <c r="C238" s="230"/>
      <c r="D238" s="220" t="s">
        <v>119</v>
      </c>
      <c r="E238" s="231" t="s">
        <v>19</v>
      </c>
      <c r="F238" s="232" t="s">
        <v>468</v>
      </c>
      <c r="G238" s="230"/>
      <c r="H238" s="233">
        <v>18000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39" t="s">
        <v>119</v>
      </c>
      <c r="AU238" s="239" t="s">
        <v>189</v>
      </c>
      <c r="AV238" s="14" t="s">
        <v>79</v>
      </c>
      <c r="AW238" s="14" t="s">
        <v>31</v>
      </c>
      <c r="AX238" s="14" t="s">
        <v>77</v>
      </c>
      <c r="AY238" s="239" t="s">
        <v>109</v>
      </c>
    </row>
    <row r="239" spans="1:65" s="2" customFormat="1" ht="24.15" customHeight="1">
      <c r="A239" s="39"/>
      <c r="B239" s="40"/>
      <c r="C239" s="205" t="s">
        <v>469</v>
      </c>
      <c r="D239" s="205" t="s">
        <v>112</v>
      </c>
      <c r="E239" s="206" t="s">
        <v>470</v>
      </c>
      <c r="F239" s="207" t="s">
        <v>471</v>
      </c>
      <c r="G239" s="208" t="s">
        <v>192</v>
      </c>
      <c r="H239" s="209">
        <v>600</v>
      </c>
      <c r="I239" s="210"/>
      <c r="J239" s="211">
        <f>ROUND(I239*H239,2)</f>
        <v>0</v>
      </c>
      <c r="K239" s="207" t="s">
        <v>184</v>
      </c>
      <c r="L239" s="45"/>
      <c r="M239" s="212" t="s">
        <v>19</v>
      </c>
      <c r="N239" s="213" t="s">
        <v>40</v>
      </c>
      <c r="O239" s="85"/>
      <c r="P239" s="214">
        <f>O239*H239</f>
        <v>0</v>
      </c>
      <c r="Q239" s="214">
        <v>0</v>
      </c>
      <c r="R239" s="214">
        <f>Q239*H239</f>
        <v>0</v>
      </c>
      <c r="S239" s="214">
        <v>0</v>
      </c>
      <c r="T239" s="215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16" t="s">
        <v>127</v>
      </c>
      <c r="AT239" s="216" t="s">
        <v>112</v>
      </c>
      <c r="AU239" s="216" t="s">
        <v>189</v>
      </c>
      <c r="AY239" s="18" t="s">
        <v>109</v>
      </c>
      <c r="BE239" s="217">
        <f>IF(N239="základní",J239,0)</f>
        <v>0</v>
      </c>
      <c r="BF239" s="217">
        <f>IF(N239="snížená",J239,0)</f>
        <v>0</v>
      </c>
      <c r="BG239" s="217">
        <f>IF(N239="zákl. přenesená",J239,0)</f>
        <v>0</v>
      </c>
      <c r="BH239" s="217">
        <f>IF(N239="sníž. přenesená",J239,0)</f>
        <v>0</v>
      </c>
      <c r="BI239" s="217">
        <f>IF(N239="nulová",J239,0)</f>
        <v>0</v>
      </c>
      <c r="BJ239" s="18" t="s">
        <v>77</v>
      </c>
      <c r="BK239" s="217">
        <f>ROUND(I239*H239,2)</f>
        <v>0</v>
      </c>
      <c r="BL239" s="18" t="s">
        <v>127</v>
      </c>
      <c r="BM239" s="216" t="s">
        <v>472</v>
      </c>
    </row>
    <row r="240" spans="1:47" s="2" customFormat="1" ht="12">
      <c r="A240" s="39"/>
      <c r="B240" s="40"/>
      <c r="C240" s="41"/>
      <c r="D240" s="243" t="s">
        <v>186</v>
      </c>
      <c r="E240" s="41"/>
      <c r="F240" s="244" t="s">
        <v>473</v>
      </c>
      <c r="G240" s="41"/>
      <c r="H240" s="41"/>
      <c r="I240" s="245"/>
      <c r="J240" s="41"/>
      <c r="K240" s="41"/>
      <c r="L240" s="45"/>
      <c r="M240" s="246"/>
      <c r="N240" s="247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186</v>
      </c>
      <c r="AU240" s="18" t="s">
        <v>189</v>
      </c>
    </row>
    <row r="241" spans="1:51" s="14" customFormat="1" ht="12">
      <c r="A241" s="14"/>
      <c r="B241" s="229"/>
      <c r="C241" s="230"/>
      <c r="D241" s="220" t="s">
        <v>119</v>
      </c>
      <c r="E241" s="231" t="s">
        <v>19</v>
      </c>
      <c r="F241" s="232" t="s">
        <v>474</v>
      </c>
      <c r="G241" s="230"/>
      <c r="H241" s="233">
        <v>600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9" t="s">
        <v>119</v>
      </c>
      <c r="AU241" s="239" t="s">
        <v>189</v>
      </c>
      <c r="AV241" s="14" t="s">
        <v>79</v>
      </c>
      <c r="AW241" s="14" t="s">
        <v>31</v>
      </c>
      <c r="AX241" s="14" t="s">
        <v>77</v>
      </c>
      <c r="AY241" s="239" t="s">
        <v>109</v>
      </c>
    </row>
    <row r="242" spans="1:65" s="2" customFormat="1" ht="44.25" customHeight="1">
      <c r="A242" s="39"/>
      <c r="B242" s="40"/>
      <c r="C242" s="205" t="s">
        <v>475</v>
      </c>
      <c r="D242" s="205" t="s">
        <v>112</v>
      </c>
      <c r="E242" s="206" t="s">
        <v>476</v>
      </c>
      <c r="F242" s="207" t="s">
        <v>477</v>
      </c>
      <c r="G242" s="208" t="s">
        <v>192</v>
      </c>
      <c r="H242" s="209">
        <v>600</v>
      </c>
      <c r="I242" s="210"/>
      <c r="J242" s="211">
        <f>ROUND(I242*H242,2)</f>
        <v>0</v>
      </c>
      <c r="K242" s="207" t="s">
        <v>184</v>
      </c>
      <c r="L242" s="45"/>
      <c r="M242" s="212" t="s">
        <v>19</v>
      </c>
      <c r="N242" s="213" t="s">
        <v>40</v>
      </c>
      <c r="O242" s="85"/>
      <c r="P242" s="214">
        <f>O242*H242</f>
        <v>0</v>
      </c>
      <c r="Q242" s="214">
        <v>0</v>
      </c>
      <c r="R242" s="214">
        <f>Q242*H242</f>
        <v>0</v>
      </c>
      <c r="S242" s="214">
        <v>0</v>
      </c>
      <c r="T242" s="215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16" t="s">
        <v>127</v>
      </c>
      <c r="AT242" s="216" t="s">
        <v>112</v>
      </c>
      <c r="AU242" s="216" t="s">
        <v>189</v>
      </c>
      <c r="AY242" s="18" t="s">
        <v>109</v>
      </c>
      <c r="BE242" s="217">
        <f>IF(N242="základní",J242,0)</f>
        <v>0</v>
      </c>
      <c r="BF242" s="217">
        <f>IF(N242="snížená",J242,0)</f>
        <v>0</v>
      </c>
      <c r="BG242" s="217">
        <f>IF(N242="zákl. přenesená",J242,0)</f>
        <v>0</v>
      </c>
      <c r="BH242" s="217">
        <f>IF(N242="sníž. přenesená",J242,0)</f>
        <v>0</v>
      </c>
      <c r="BI242" s="217">
        <f>IF(N242="nulová",J242,0)</f>
        <v>0</v>
      </c>
      <c r="BJ242" s="18" t="s">
        <v>77</v>
      </c>
      <c r="BK242" s="217">
        <f>ROUND(I242*H242,2)</f>
        <v>0</v>
      </c>
      <c r="BL242" s="18" t="s">
        <v>127</v>
      </c>
      <c r="BM242" s="216" t="s">
        <v>478</v>
      </c>
    </row>
    <row r="243" spans="1:47" s="2" customFormat="1" ht="12">
      <c r="A243" s="39"/>
      <c r="B243" s="40"/>
      <c r="C243" s="41"/>
      <c r="D243" s="243" t="s">
        <v>186</v>
      </c>
      <c r="E243" s="41"/>
      <c r="F243" s="244" t="s">
        <v>479</v>
      </c>
      <c r="G243" s="41"/>
      <c r="H243" s="41"/>
      <c r="I243" s="245"/>
      <c r="J243" s="41"/>
      <c r="K243" s="41"/>
      <c r="L243" s="45"/>
      <c r="M243" s="246"/>
      <c r="N243" s="247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186</v>
      </c>
      <c r="AU243" s="18" t="s">
        <v>189</v>
      </c>
    </row>
    <row r="244" spans="1:51" s="14" customFormat="1" ht="12">
      <c r="A244" s="14"/>
      <c r="B244" s="229"/>
      <c r="C244" s="230"/>
      <c r="D244" s="220" t="s">
        <v>119</v>
      </c>
      <c r="E244" s="231" t="s">
        <v>19</v>
      </c>
      <c r="F244" s="232" t="s">
        <v>480</v>
      </c>
      <c r="G244" s="230"/>
      <c r="H244" s="233">
        <v>600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9" t="s">
        <v>119</v>
      </c>
      <c r="AU244" s="239" t="s">
        <v>189</v>
      </c>
      <c r="AV244" s="14" t="s">
        <v>79</v>
      </c>
      <c r="AW244" s="14" t="s">
        <v>31</v>
      </c>
      <c r="AX244" s="14" t="s">
        <v>77</v>
      </c>
      <c r="AY244" s="239" t="s">
        <v>109</v>
      </c>
    </row>
    <row r="245" spans="1:65" s="2" customFormat="1" ht="49.05" customHeight="1">
      <c r="A245" s="39"/>
      <c r="B245" s="40"/>
      <c r="C245" s="205" t="s">
        <v>481</v>
      </c>
      <c r="D245" s="205" t="s">
        <v>112</v>
      </c>
      <c r="E245" s="206" t="s">
        <v>482</v>
      </c>
      <c r="F245" s="207" t="s">
        <v>483</v>
      </c>
      <c r="G245" s="208" t="s">
        <v>192</v>
      </c>
      <c r="H245" s="209">
        <v>18000</v>
      </c>
      <c r="I245" s="210"/>
      <c r="J245" s="211">
        <f>ROUND(I245*H245,2)</f>
        <v>0</v>
      </c>
      <c r="K245" s="207" t="s">
        <v>184</v>
      </c>
      <c r="L245" s="45"/>
      <c r="M245" s="212" t="s">
        <v>19</v>
      </c>
      <c r="N245" s="213" t="s">
        <v>40</v>
      </c>
      <c r="O245" s="85"/>
      <c r="P245" s="214">
        <f>O245*H245</f>
        <v>0</v>
      </c>
      <c r="Q245" s="214">
        <v>0</v>
      </c>
      <c r="R245" s="214">
        <f>Q245*H245</f>
        <v>0</v>
      </c>
      <c r="S245" s="214">
        <v>0</v>
      </c>
      <c r="T245" s="215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16" t="s">
        <v>127</v>
      </c>
      <c r="AT245" s="216" t="s">
        <v>112</v>
      </c>
      <c r="AU245" s="216" t="s">
        <v>189</v>
      </c>
      <c r="AY245" s="18" t="s">
        <v>109</v>
      </c>
      <c r="BE245" s="217">
        <f>IF(N245="základní",J245,0)</f>
        <v>0</v>
      </c>
      <c r="BF245" s="217">
        <f>IF(N245="snížená",J245,0)</f>
        <v>0</v>
      </c>
      <c r="BG245" s="217">
        <f>IF(N245="zákl. přenesená",J245,0)</f>
        <v>0</v>
      </c>
      <c r="BH245" s="217">
        <f>IF(N245="sníž. přenesená",J245,0)</f>
        <v>0</v>
      </c>
      <c r="BI245" s="217">
        <f>IF(N245="nulová",J245,0)</f>
        <v>0</v>
      </c>
      <c r="BJ245" s="18" t="s">
        <v>77</v>
      </c>
      <c r="BK245" s="217">
        <f>ROUND(I245*H245,2)</f>
        <v>0</v>
      </c>
      <c r="BL245" s="18" t="s">
        <v>127</v>
      </c>
      <c r="BM245" s="216" t="s">
        <v>484</v>
      </c>
    </row>
    <row r="246" spans="1:47" s="2" customFormat="1" ht="12">
      <c r="A246" s="39"/>
      <c r="B246" s="40"/>
      <c r="C246" s="41"/>
      <c r="D246" s="243" t="s">
        <v>186</v>
      </c>
      <c r="E246" s="41"/>
      <c r="F246" s="244" t="s">
        <v>485</v>
      </c>
      <c r="G246" s="41"/>
      <c r="H246" s="41"/>
      <c r="I246" s="245"/>
      <c r="J246" s="41"/>
      <c r="K246" s="41"/>
      <c r="L246" s="45"/>
      <c r="M246" s="246"/>
      <c r="N246" s="247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186</v>
      </c>
      <c r="AU246" s="18" t="s">
        <v>189</v>
      </c>
    </row>
    <row r="247" spans="1:51" s="14" customFormat="1" ht="12">
      <c r="A247" s="14"/>
      <c r="B247" s="229"/>
      <c r="C247" s="230"/>
      <c r="D247" s="220" t="s">
        <v>119</v>
      </c>
      <c r="E247" s="231" t="s">
        <v>19</v>
      </c>
      <c r="F247" s="232" t="s">
        <v>468</v>
      </c>
      <c r="G247" s="230"/>
      <c r="H247" s="233">
        <v>18000</v>
      </c>
      <c r="I247" s="234"/>
      <c r="J247" s="230"/>
      <c r="K247" s="230"/>
      <c r="L247" s="235"/>
      <c r="M247" s="236"/>
      <c r="N247" s="237"/>
      <c r="O247" s="237"/>
      <c r="P247" s="237"/>
      <c r="Q247" s="237"/>
      <c r="R247" s="237"/>
      <c r="S247" s="237"/>
      <c r="T247" s="238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39" t="s">
        <v>119</v>
      </c>
      <c r="AU247" s="239" t="s">
        <v>189</v>
      </c>
      <c r="AV247" s="14" t="s">
        <v>79</v>
      </c>
      <c r="AW247" s="14" t="s">
        <v>31</v>
      </c>
      <c r="AX247" s="14" t="s">
        <v>77</v>
      </c>
      <c r="AY247" s="239" t="s">
        <v>109</v>
      </c>
    </row>
    <row r="248" spans="1:65" s="2" customFormat="1" ht="44.25" customHeight="1">
      <c r="A248" s="39"/>
      <c r="B248" s="40"/>
      <c r="C248" s="205" t="s">
        <v>486</v>
      </c>
      <c r="D248" s="205" t="s">
        <v>112</v>
      </c>
      <c r="E248" s="206" t="s">
        <v>487</v>
      </c>
      <c r="F248" s="207" t="s">
        <v>488</v>
      </c>
      <c r="G248" s="208" t="s">
        <v>192</v>
      </c>
      <c r="H248" s="209">
        <v>600</v>
      </c>
      <c r="I248" s="210"/>
      <c r="J248" s="211">
        <f>ROUND(I248*H248,2)</f>
        <v>0</v>
      </c>
      <c r="K248" s="207" t="s">
        <v>184</v>
      </c>
      <c r="L248" s="45"/>
      <c r="M248" s="212" t="s">
        <v>19</v>
      </c>
      <c r="N248" s="213" t="s">
        <v>40</v>
      </c>
      <c r="O248" s="85"/>
      <c r="P248" s="214">
        <f>O248*H248</f>
        <v>0</v>
      </c>
      <c r="Q248" s="214">
        <v>0</v>
      </c>
      <c r="R248" s="214">
        <f>Q248*H248</f>
        <v>0</v>
      </c>
      <c r="S248" s="214">
        <v>0</v>
      </c>
      <c r="T248" s="215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16" t="s">
        <v>127</v>
      </c>
      <c r="AT248" s="216" t="s">
        <v>112</v>
      </c>
      <c r="AU248" s="216" t="s">
        <v>189</v>
      </c>
      <c r="AY248" s="18" t="s">
        <v>109</v>
      </c>
      <c r="BE248" s="217">
        <f>IF(N248="základní",J248,0)</f>
        <v>0</v>
      </c>
      <c r="BF248" s="217">
        <f>IF(N248="snížená",J248,0)</f>
        <v>0</v>
      </c>
      <c r="BG248" s="217">
        <f>IF(N248="zákl. přenesená",J248,0)</f>
        <v>0</v>
      </c>
      <c r="BH248" s="217">
        <f>IF(N248="sníž. přenesená",J248,0)</f>
        <v>0</v>
      </c>
      <c r="BI248" s="217">
        <f>IF(N248="nulová",J248,0)</f>
        <v>0</v>
      </c>
      <c r="BJ248" s="18" t="s">
        <v>77</v>
      </c>
      <c r="BK248" s="217">
        <f>ROUND(I248*H248,2)</f>
        <v>0</v>
      </c>
      <c r="BL248" s="18" t="s">
        <v>127</v>
      </c>
      <c r="BM248" s="216" t="s">
        <v>489</v>
      </c>
    </row>
    <row r="249" spans="1:47" s="2" customFormat="1" ht="12">
      <c r="A249" s="39"/>
      <c r="B249" s="40"/>
      <c r="C249" s="41"/>
      <c r="D249" s="243" t="s">
        <v>186</v>
      </c>
      <c r="E249" s="41"/>
      <c r="F249" s="244" t="s">
        <v>490</v>
      </c>
      <c r="G249" s="41"/>
      <c r="H249" s="41"/>
      <c r="I249" s="245"/>
      <c r="J249" s="41"/>
      <c r="K249" s="41"/>
      <c r="L249" s="45"/>
      <c r="M249" s="246"/>
      <c r="N249" s="247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186</v>
      </c>
      <c r="AU249" s="18" t="s">
        <v>189</v>
      </c>
    </row>
    <row r="250" spans="1:51" s="14" customFormat="1" ht="12">
      <c r="A250" s="14"/>
      <c r="B250" s="229"/>
      <c r="C250" s="230"/>
      <c r="D250" s="220" t="s">
        <v>119</v>
      </c>
      <c r="E250" s="231" t="s">
        <v>19</v>
      </c>
      <c r="F250" s="232" t="s">
        <v>474</v>
      </c>
      <c r="G250" s="230"/>
      <c r="H250" s="233">
        <v>600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39" t="s">
        <v>119</v>
      </c>
      <c r="AU250" s="239" t="s">
        <v>189</v>
      </c>
      <c r="AV250" s="14" t="s">
        <v>79</v>
      </c>
      <c r="AW250" s="14" t="s">
        <v>31</v>
      </c>
      <c r="AX250" s="14" t="s">
        <v>77</v>
      </c>
      <c r="AY250" s="239" t="s">
        <v>109</v>
      </c>
    </row>
    <row r="251" spans="1:65" s="2" customFormat="1" ht="33" customHeight="1">
      <c r="A251" s="39"/>
      <c r="B251" s="40"/>
      <c r="C251" s="205" t="s">
        <v>209</v>
      </c>
      <c r="D251" s="205" t="s">
        <v>112</v>
      </c>
      <c r="E251" s="206" t="s">
        <v>491</v>
      </c>
      <c r="F251" s="207" t="s">
        <v>492</v>
      </c>
      <c r="G251" s="208" t="s">
        <v>234</v>
      </c>
      <c r="H251" s="209">
        <v>24</v>
      </c>
      <c r="I251" s="210"/>
      <c r="J251" s="211">
        <f>ROUND(I251*H251,2)</f>
        <v>0</v>
      </c>
      <c r="K251" s="207" t="s">
        <v>184</v>
      </c>
      <c r="L251" s="45"/>
      <c r="M251" s="212" t="s">
        <v>19</v>
      </c>
      <c r="N251" s="213" t="s">
        <v>40</v>
      </c>
      <c r="O251" s="85"/>
      <c r="P251" s="214">
        <f>O251*H251</f>
        <v>0</v>
      </c>
      <c r="Q251" s="214">
        <v>0</v>
      </c>
      <c r="R251" s="214">
        <f>Q251*H251</f>
        <v>0</v>
      </c>
      <c r="S251" s="214">
        <v>0</v>
      </c>
      <c r="T251" s="215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16" t="s">
        <v>127</v>
      </c>
      <c r="AT251" s="216" t="s">
        <v>112</v>
      </c>
      <c r="AU251" s="216" t="s">
        <v>189</v>
      </c>
      <c r="AY251" s="18" t="s">
        <v>109</v>
      </c>
      <c r="BE251" s="217">
        <f>IF(N251="základní",J251,0)</f>
        <v>0</v>
      </c>
      <c r="BF251" s="217">
        <f>IF(N251="snížená",J251,0)</f>
        <v>0</v>
      </c>
      <c r="BG251" s="217">
        <f>IF(N251="zákl. přenesená",J251,0)</f>
        <v>0</v>
      </c>
      <c r="BH251" s="217">
        <f>IF(N251="sníž. přenesená",J251,0)</f>
        <v>0</v>
      </c>
      <c r="BI251" s="217">
        <f>IF(N251="nulová",J251,0)</f>
        <v>0</v>
      </c>
      <c r="BJ251" s="18" t="s">
        <v>77</v>
      </c>
      <c r="BK251" s="217">
        <f>ROUND(I251*H251,2)</f>
        <v>0</v>
      </c>
      <c r="BL251" s="18" t="s">
        <v>127</v>
      </c>
      <c r="BM251" s="216" t="s">
        <v>493</v>
      </c>
    </row>
    <row r="252" spans="1:47" s="2" customFormat="1" ht="12">
      <c r="A252" s="39"/>
      <c r="B252" s="40"/>
      <c r="C252" s="41"/>
      <c r="D252" s="243" t="s">
        <v>186</v>
      </c>
      <c r="E252" s="41"/>
      <c r="F252" s="244" t="s">
        <v>494</v>
      </c>
      <c r="G252" s="41"/>
      <c r="H252" s="41"/>
      <c r="I252" s="245"/>
      <c r="J252" s="41"/>
      <c r="K252" s="41"/>
      <c r="L252" s="45"/>
      <c r="M252" s="246"/>
      <c r="N252" s="247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186</v>
      </c>
      <c r="AU252" s="18" t="s">
        <v>189</v>
      </c>
    </row>
    <row r="253" spans="1:51" s="14" customFormat="1" ht="12">
      <c r="A253" s="14"/>
      <c r="B253" s="229"/>
      <c r="C253" s="230"/>
      <c r="D253" s="220" t="s">
        <v>119</v>
      </c>
      <c r="E253" s="231" t="s">
        <v>19</v>
      </c>
      <c r="F253" s="232" t="s">
        <v>495</v>
      </c>
      <c r="G253" s="230"/>
      <c r="H253" s="233">
        <v>24</v>
      </c>
      <c r="I253" s="234"/>
      <c r="J253" s="230"/>
      <c r="K253" s="230"/>
      <c r="L253" s="235"/>
      <c r="M253" s="236"/>
      <c r="N253" s="237"/>
      <c r="O253" s="237"/>
      <c r="P253" s="237"/>
      <c r="Q253" s="237"/>
      <c r="R253" s="237"/>
      <c r="S253" s="237"/>
      <c r="T253" s="23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39" t="s">
        <v>119</v>
      </c>
      <c r="AU253" s="239" t="s">
        <v>189</v>
      </c>
      <c r="AV253" s="14" t="s">
        <v>79</v>
      </c>
      <c r="AW253" s="14" t="s">
        <v>31</v>
      </c>
      <c r="AX253" s="14" t="s">
        <v>77</v>
      </c>
      <c r="AY253" s="239" t="s">
        <v>109</v>
      </c>
    </row>
    <row r="254" spans="1:65" s="2" customFormat="1" ht="37.8" customHeight="1">
      <c r="A254" s="39"/>
      <c r="B254" s="40"/>
      <c r="C254" s="205" t="s">
        <v>496</v>
      </c>
      <c r="D254" s="205" t="s">
        <v>112</v>
      </c>
      <c r="E254" s="206" t="s">
        <v>497</v>
      </c>
      <c r="F254" s="207" t="s">
        <v>498</v>
      </c>
      <c r="G254" s="208" t="s">
        <v>234</v>
      </c>
      <c r="H254" s="209">
        <v>720</v>
      </c>
      <c r="I254" s="210"/>
      <c r="J254" s="211">
        <f>ROUND(I254*H254,2)</f>
        <v>0</v>
      </c>
      <c r="K254" s="207" t="s">
        <v>184</v>
      </c>
      <c r="L254" s="45"/>
      <c r="M254" s="212" t="s">
        <v>19</v>
      </c>
      <c r="N254" s="213" t="s">
        <v>40</v>
      </c>
      <c r="O254" s="85"/>
      <c r="P254" s="214">
        <f>O254*H254</f>
        <v>0</v>
      </c>
      <c r="Q254" s="214">
        <v>0</v>
      </c>
      <c r="R254" s="214">
        <f>Q254*H254</f>
        <v>0</v>
      </c>
      <c r="S254" s="214">
        <v>0</v>
      </c>
      <c r="T254" s="215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16" t="s">
        <v>127</v>
      </c>
      <c r="AT254" s="216" t="s">
        <v>112</v>
      </c>
      <c r="AU254" s="216" t="s">
        <v>189</v>
      </c>
      <c r="AY254" s="18" t="s">
        <v>109</v>
      </c>
      <c r="BE254" s="217">
        <f>IF(N254="základní",J254,0)</f>
        <v>0</v>
      </c>
      <c r="BF254" s="217">
        <f>IF(N254="snížená",J254,0)</f>
        <v>0</v>
      </c>
      <c r="BG254" s="217">
        <f>IF(N254="zákl. přenesená",J254,0)</f>
        <v>0</v>
      </c>
      <c r="BH254" s="217">
        <f>IF(N254="sníž. přenesená",J254,0)</f>
        <v>0</v>
      </c>
      <c r="BI254" s="217">
        <f>IF(N254="nulová",J254,0)</f>
        <v>0</v>
      </c>
      <c r="BJ254" s="18" t="s">
        <v>77</v>
      </c>
      <c r="BK254" s="217">
        <f>ROUND(I254*H254,2)</f>
        <v>0</v>
      </c>
      <c r="BL254" s="18" t="s">
        <v>127</v>
      </c>
      <c r="BM254" s="216" t="s">
        <v>499</v>
      </c>
    </row>
    <row r="255" spans="1:47" s="2" customFormat="1" ht="12">
      <c r="A255" s="39"/>
      <c r="B255" s="40"/>
      <c r="C255" s="41"/>
      <c r="D255" s="243" t="s">
        <v>186</v>
      </c>
      <c r="E255" s="41"/>
      <c r="F255" s="244" t="s">
        <v>500</v>
      </c>
      <c r="G255" s="41"/>
      <c r="H255" s="41"/>
      <c r="I255" s="245"/>
      <c r="J255" s="41"/>
      <c r="K255" s="41"/>
      <c r="L255" s="45"/>
      <c r="M255" s="246"/>
      <c r="N255" s="247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186</v>
      </c>
      <c r="AU255" s="18" t="s">
        <v>189</v>
      </c>
    </row>
    <row r="256" spans="1:51" s="14" customFormat="1" ht="12">
      <c r="A256" s="14"/>
      <c r="B256" s="229"/>
      <c r="C256" s="230"/>
      <c r="D256" s="220" t="s">
        <v>119</v>
      </c>
      <c r="E256" s="231" t="s">
        <v>19</v>
      </c>
      <c r="F256" s="232" t="s">
        <v>501</v>
      </c>
      <c r="G256" s="230"/>
      <c r="H256" s="233">
        <v>720</v>
      </c>
      <c r="I256" s="234"/>
      <c r="J256" s="230"/>
      <c r="K256" s="230"/>
      <c r="L256" s="235"/>
      <c r="M256" s="236"/>
      <c r="N256" s="237"/>
      <c r="O256" s="237"/>
      <c r="P256" s="237"/>
      <c r="Q256" s="237"/>
      <c r="R256" s="237"/>
      <c r="S256" s="237"/>
      <c r="T256" s="238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9" t="s">
        <v>119</v>
      </c>
      <c r="AU256" s="239" t="s">
        <v>189</v>
      </c>
      <c r="AV256" s="14" t="s">
        <v>79</v>
      </c>
      <c r="AW256" s="14" t="s">
        <v>31</v>
      </c>
      <c r="AX256" s="14" t="s">
        <v>77</v>
      </c>
      <c r="AY256" s="239" t="s">
        <v>109</v>
      </c>
    </row>
    <row r="257" spans="1:65" s="2" customFormat="1" ht="33" customHeight="1">
      <c r="A257" s="39"/>
      <c r="B257" s="40"/>
      <c r="C257" s="205" t="s">
        <v>502</v>
      </c>
      <c r="D257" s="205" t="s">
        <v>112</v>
      </c>
      <c r="E257" s="206" t="s">
        <v>503</v>
      </c>
      <c r="F257" s="207" t="s">
        <v>504</v>
      </c>
      <c r="G257" s="208" t="s">
        <v>234</v>
      </c>
      <c r="H257" s="209">
        <v>24</v>
      </c>
      <c r="I257" s="210"/>
      <c r="J257" s="211">
        <f>ROUND(I257*H257,2)</f>
        <v>0</v>
      </c>
      <c r="K257" s="207" t="s">
        <v>184</v>
      </c>
      <c r="L257" s="45"/>
      <c r="M257" s="212" t="s">
        <v>19</v>
      </c>
      <c r="N257" s="213" t="s">
        <v>40</v>
      </c>
      <c r="O257" s="85"/>
      <c r="P257" s="214">
        <f>O257*H257</f>
        <v>0</v>
      </c>
      <c r="Q257" s="214">
        <v>0</v>
      </c>
      <c r="R257" s="214">
        <f>Q257*H257</f>
        <v>0</v>
      </c>
      <c r="S257" s="214">
        <v>0</v>
      </c>
      <c r="T257" s="215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16" t="s">
        <v>127</v>
      </c>
      <c r="AT257" s="216" t="s">
        <v>112</v>
      </c>
      <c r="AU257" s="216" t="s">
        <v>189</v>
      </c>
      <c r="AY257" s="18" t="s">
        <v>109</v>
      </c>
      <c r="BE257" s="217">
        <f>IF(N257="základní",J257,0)</f>
        <v>0</v>
      </c>
      <c r="BF257" s="217">
        <f>IF(N257="snížená",J257,0)</f>
        <v>0</v>
      </c>
      <c r="BG257" s="217">
        <f>IF(N257="zákl. přenesená",J257,0)</f>
        <v>0</v>
      </c>
      <c r="BH257" s="217">
        <f>IF(N257="sníž. přenesená",J257,0)</f>
        <v>0</v>
      </c>
      <c r="BI257" s="217">
        <f>IF(N257="nulová",J257,0)</f>
        <v>0</v>
      </c>
      <c r="BJ257" s="18" t="s">
        <v>77</v>
      </c>
      <c r="BK257" s="217">
        <f>ROUND(I257*H257,2)</f>
        <v>0</v>
      </c>
      <c r="BL257" s="18" t="s">
        <v>127</v>
      </c>
      <c r="BM257" s="216" t="s">
        <v>505</v>
      </c>
    </row>
    <row r="258" spans="1:47" s="2" customFormat="1" ht="12">
      <c r="A258" s="39"/>
      <c r="B258" s="40"/>
      <c r="C258" s="41"/>
      <c r="D258" s="243" t="s">
        <v>186</v>
      </c>
      <c r="E258" s="41"/>
      <c r="F258" s="244" t="s">
        <v>506</v>
      </c>
      <c r="G258" s="41"/>
      <c r="H258" s="41"/>
      <c r="I258" s="245"/>
      <c r="J258" s="41"/>
      <c r="K258" s="41"/>
      <c r="L258" s="45"/>
      <c r="M258" s="246"/>
      <c r="N258" s="247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186</v>
      </c>
      <c r="AU258" s="18" t="s">
        <v>189</v>
      </c>
    </row>
    <row r="259" spans="1:63" s="12" customFormat="1" ht="20.85" customHeight="1">
      <c r="A259" s="12"/>
      <c r="B259" s="189"/>
      <c r="C259" s="190"/>
      <c r="D259" s="191" t="s">
        <v>68</v>
      </c>
      <c r="E259" s="203" t="s">
        <v>507</v>
      </c>
      <c r="F259" s="203" t="s">
        <v>508</v>
      </c>
      <c r="G259" s="190"/>
      <c r="H259" s="190"/>
      <c r="I259" s="193"/>
      <c r="J259" s="204">
        <f>BK259</f>
        <v>0</v>
      </c>
      <c r="K259" s="190"/>
      <c r="L259" s="195"/>
      <c r="M259" s="196"/>
      <c r="N259" s="197"/>
      <c r="O259" s="197"/>
      <c r="P259" s="198">
        <f>SUM(P260:P266)</f>
        <v>0</v>
      </c>
      <c r="Q259" s="197"/>
      <c r="R259" s="198">
        <f>SUM(R260:R266)</f>
        <v>0</v>
      </c>
      <c r="S259" s="197"/>
      <c r="T259" s="199">
        <f>SUM(T260:T266)</f>
        <v>20.433999999999997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0" t="s">
        <v>77</v>
      </c>
      <c r="AT259" s="201" t="s">
        <v>68</v>
      </c>
      <c r="AU259" s="201" t="s">
        <v>79</v>
      </c>
      <c r="AY259" s="200" t="s">
        <v>109</v>
      </c>
      <c r="BK259" s="202">
        <f>SUM(BK260:BK266)</f>
        <v>0</v>
      </c>
    </row>
    <row r="260" spans="1:65" s="2" customFormat="1" ht="24.15" customHeight="1">
      <c r="A260" s="39"/>
      <c r="B260" s="40"/>
      <c r="C260" s="205" t="s">
        <v>430</v>
      </c>
      <c r="D260" s="205" t="s">
        <v>112</v>
      </c>
      <c r="E260" s="206" t="s">
        <v>509</v>
      </c>
      <c r="F260" s="207" t="s">
        <v>510</v>
      </c>
      <c r="G260" s="208" t="s">
        <v>234</v>
      </c>
      <c r="H260" s="209">
        <v>11.5</v>
      </c>
      <c r="I260" s="210"/>
      <c r="J260" s="211">
        <f>ROUND(I260*H260,2)</f>
        <v>0</v>
      </c>
      <c r="K260" s="207" t="s">
        <v>184</v>
      </c>
      <c r="L260" s="45"/>
      <c r="M260" s="212" t="s">
        <v>19</v>
      </c>
      <c r="N260" s="213" t="s">
        <v>40</v>
      </c>
      <c r="O260" s="85"/>
      <c r="P260" s="214">
        <f>O260*H260</f>
        <v>0</v>
      </c>
      <c r="Q260" s="214">
        <v>0</v>
      </c>
      <c r="R260" s="214">
        <f>Q260*H260</f>
        <v>0</v>
      </c>
      <c r="S260" s="214">
        <v>0</v>
      </c>
      <c r="T260" s="215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16" t="s">
        <v>127</v>
      </c>
      <c r="AT260" s="216" t="s">
        <v>112</v>
      </c>
      <c r="AU260" s="216" t="s">
        <v>189</v>
      </c>
      <c r="AY260" s="18" t="s">
        <v>109</v>
      </c>
      <c r="BE260" s="217">
        <f>IF(N260="základní",J260,0)</f>
        <v>0</v>
      </c>
      <c r="BF260" s="217">
        <f>IF(N260="snížená",J260,0)</f>
        <v>0</v>
      </c>
      <c r="BG260" s="217">
        <f>IF(N260="zákl. přenesená",J260,0)</f>
        <v>0</v>
      </c>
      <c r="BH260" s="217">
        <f>IF(N260="sníž. přenesená",J260,0)</f>
        <v>0</v>
      </c>
      <c r="BI260" s="217">
        <f>IF(N260="nulová",J260,0)</f>
        <v>0</v>
      </c>
      <c r="BJ260" s="18" t="s">
        <v>77</v>
      </c>
      <c r="BK260" s="217">
        <f>ROUND(I260*H260,2)</f>
        <v>0</v>
      </c>
      <c r="BL260" s="18" t="s">
        <v>127</v>
      </c>
      <c r="BM260" s="216" t="s">
        <v>511</v>
      </c>
    </row>
    <row r="261" spans="1:47" s="2" customFormat="1" ht="12">
      <c r="A261" s="39"/>
      <c r="B261" s="40"/>
      <c r="C261" s="41"/>
      <c r="D261" s="243" t="s">
        <v>186</v>
      </c>
      <c r="E261" s="41"/>
      <c r="F261" s="244" t="s">
        <v>512</v>
      </c>
      <c r="G261" s="41"/>
      <c r="H261" s="41"/>
      <c r="I261" s="245"/>
      <c r="J261" s="41"/>
      <c r="K261" s="41"/>
      <c r="L261" s="45"/>
      <c r="M261" s="246"/>
      <c r="N261" s="247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186</v>
      </c>
      <c r="AU261" s="18" t="s">
        <v>189</v>
      </c>
    </row>
    <row r="262" spans="1:65" s="2" customFormat="1" ht="24.15" customHeight="1">
      <c r="A262" s="39"/>
      <c r="B262" s="40"/>
      <c r="C262" s="205" t="s">
        <v>144</v>
      </c>
      <c r="D262" s="205" t="s">
        <v>112</v>
      </c>
      <c r="E262" s="206" t="s">
        <v>513</v>
      </c>
      <c r="F262" s="207" t="s">
        <v>514</v>
      </c>
      <c r="G262" s="208" t="s">
        <v>178</v>
      </c>
      <c r="H262" s="209">
        <v>5</v>
      </c>
      <c r="I262" s="210"/>
      <c r="J262" s="211">
        <f>ROUND(I262*H262,2)</f>
        <v>0</v>
      </c>
      <c r="K262" s="207" t="s">
        <v>184</v>
      </c>
      <c r="L262" s="45"/>
      <c r="M262" s="212" t="s">
        <v>19</v>
      </c>
      <c r="N262" s="213" t="s">
        <v>40</v>
      </c>
      <c r="O262" s="85"/>
      <c r="P262" s="214">
        <f>O262*H262</f>
        <v>0</v>
      </c>
      <c r="Q262" s="214">
        <v>0</v>
      </c>
      <c r="R262" s="214">
        <f>Q262*H262</f>
        <v>0</v>
      </c>
      <c r="S262" s="214">
        <v>2.2</v>
      </c>
      <c r="T262" s="215">
        <f>S262*H262</f>
        <v>11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16" t="s">
        <v>127</v>
      </c>
      <c r="AT262" s="216" t="s">
        <v>112</v>
      </c>
      <c r="AU262" s="216" t="s">
        <v>189</v>
      </c>
      <c r="AY262" s="18" t="s">
        <v>109</v>
      </c>
      <c r="BE262" s="217">
        <f>IF(N262="základní",J262,0)</f>
        <v>0</v>
      </c>
      <c r="BF262" s="217">
        <f>IF(N262="snížená",J262,0)</f>
        <v>0</v>
      </c>
      <c r="BG262" s="217">
        <f>IF(N262="zákl. přenesená",J262,0)</f>
        <v>0</v>
      </c>
      <c r="BH262" s="217">
        <f>IF(N262="sníž. přenesená",J262,0)</f>
        <v>0</v>
      </c>
      <c r="BI262" s="217">
        <f>IF(N262="nulová",J262,0)</f>
        <v>0</v>
      </c>
      <c r="BJ262" s="18" t="s">
        <v>77</v>
      </c>
      <c r="BK262" s="217">
        <f>ROUND(I262*H262,2)</f>
        <v>0</v>
      </c>
      <c r="BL262" s="18" t="s">
        <v>127</v>
      </c>
      <c r="BM262" s="216" t="s">
        <v>515</v>
      </c>
    </row>
    <row r="263" spans="1:47" s="2" customFormat="1" ht="12">
      <c r="A263" s="39"/>
      <c r="B263" s="40"/>
      <c r="C263" s="41"/>
      <c r="D263" s="243" t="s">
        <v>186</v>
      </c>
      <c r="E263" s="41"/>
      <c r="F263" s="244" t="s">
        <v>516</v>
      </c>
      <c r="G263" s="41"/>
      <c r="H263" s="41"/>
      <c r="I263" s="245"/>
      <c r="J263" s="41"/>
      <c r="K263" s="41"/>
      <c r="L263" s="45"/>
      <c r="M263" s="246"/>
      <c r="N263" s="247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186</v>
      </c>
      <c r="AU263" s="18" t="s">
        <v>189</v>
      </c>
    </row>
    <row r="264" spans="1:51" s="14" customFormat="1" ht="12">
      <c r="A264" s="14"/>
      <c r="B264" s="229"/>
      <c r="C264" s="230"/>
      <c r="D264" s="220" t="s">
        <v>119</v>
      </c>
      <c r="E264" s="231" t="s">
        <v>19</v>
      </c>
      <c r="F264" s="232" t="s">
        <v>517</v>
      </c>
      <c r="G264" s="230"/>
      <c r="H264" s="233">
        <v>5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39" t="s">
        <v>119</v>
      </c>
      <c r="AU264" s="239" t="s">
        <v>189</v>
      </c>
      <c r="AV264" s="14" t="s">
        <v>79</v>
      </c>
      <c r="AW264" s="14" t="s">
        <v>31</v>
      </c>
      <c r="AX264" s="14" t="s">
        <v>77</v>
      </c>
      <c r="AY264" s="239" t="s">
        <v>109</v>
      </c>
    </row>
    <row r="265" spans="1:65" s="2" customFormat="1" ht="37.8" customHeight="1">
      <c r="A265" s="39"/>
      <c r="B265" s="40"/>
      <c r="C265" s="205" t="s">
        <v>518</v>
      </c>
      <c r="D265" s="205" t="s">
        <v>112</v>
      </c>
      <c r="E265" s="206" t="s">
        <v>519</v>
      </c>
      <c r="F265" s="207" t="s">
        <v>520</v>
      </c>
      <c r="G265" s="208" t="s">
        <v>192</v>
      </c>
      <c r="H265" s="209">
        <v>106</v>
      </c>
      <c r="I265" s="210"/>
      <c r="J265" s="211">
        <f>ROUND(I265*H265,2)</f>
        <v>0</v>
      </c>
      <c r="K265" s="207" t="s">
        <v>184</v>
      </c>
      <c r="L265" s="45"/>
      <c r="M265" s="212" t="s">
        <v>19</v>
      </c>
      <c r="N265" s="213" t="s">
        <v>40</v>
      </c>
      <c r="O265" s="85"/>
      <c r="P265" s="214">
        <f>O265*H265</f>
        <v>0</v>
      </c>
      <c r="Q265" s="214">
        <v>0</v>
      </c>
      <c r="R265" s="214">
        <f>Q265*H265</f>
        <v>0</v>
      </c>
      <c r="S265" s="214">
        <v>0.089</v>
      </c>
      <c r="T265" s="215">
        <f>S265*H265</f>
        <v>9.434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16" t="s">
        <v>127</v>
      </c>
      <c r="AT265" s="216" t="s">
        <v>112</v>
      </c>
      <c r="AU265" s="216" t="s">
        <v>189</v>
      </c>
      <c r="AY265" s="18" t="s">
        <v>109</v>
      </c>
      <c r="BE265" s="217">
        <f>IF(N265="základní",J265,0)</f>
        <v>0</v>
      </c>
      <c r="BF265" s="217">
        <f>IF(N265="snížená",J265,0)</f>
        <v>0</v>
      </c>
      <c r="BG265" s="217">
        <f>IF(N265="zákl. přenesená",J265,0)</f>
        <v>0</v>
      </c>
      <c r="BH265" s="217">
        <f>IF(N265="sníž. přenesená",J265,0)</f>
        <v>0</v>
      </c>
      <c r="BI265" s="217">
        <f>IF(N265="nulová",J265,0)</f>
        <v>0</v>
      </c>
      <c r="BJ265" s="18" t="s">
        <v>77</v>
      </c>
      <c r="BK265" s="217">
        <f>ROUND(I265*H265,2)</f>
        <v>0</v>
      </c>
      <c r="BL265" s="18" t="s">
        <v>127</v>
      </c>
      <c r="BM265" s="216" t="s">
        <v>521</v>
      </c>
    </row>
    <row r="266" spans="1:47" s="2" customFormat="1" ht="12">
      <c r="A266" s="39"/>
      <c r="B266" s="40"/>
      <c r="C266" s="41"/>
      <c r="D266" s="243" t="s">
        <v>186</v>
      </c>
      <c r="E266" s="41"/>
      <c r="F266" s="244" t="s">
        <v>522</v>
      </c>
      <c r="G266" s="41"/>
      <c r="H266" s="41"/>
      <c r="I266" s="245"/>
      <c r="J266" s="41"/>
      <c r="K266" s="41"/>
      <c r="L266" s="45"/>
      <c r="M266" s="246"/>
      <c r="N266" s="247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186</v>
      </c>
      <c r="AU266" s="18" t="s">
        <v>189</v>
      </c>
    </row>
    <row r="267" spans="1:63" s="12" customFormat="1" ht="20.85" customHeight="1">
      <c r="A267" s="12"/>
      <c r="B267" s="189"/>
      <c r="C267" s="190"/>
      <c r="D267" s="191" t="s">
        <v>68</v>
      </c>
      <c r="E267" s="203" t="s">
        <v>523</v>
      </c>
      <c r="F267" s="203" t="s">
        <v>524</v>
      </c>
      <c r="G267" s="190"/>
      <c r="H267" s="190"/>
      <c r="I267" s="193"/>
      <c r="J267" s="204">
        <f>BK267</f>
        <v>0</v>
      </c>
      <c r="K267" s="190"/>
      <c r="L267" s="195"/>
      <c r="M267" s="196"/>
      <c r="N267" s="197"/>
      <c r="O267" s="197"/>
      <c r="P267" s="198">
        <f>SUM(P268:P271)</f>
        <v>0</v>
      </c>
      <c r="Q267" s="197"/>
      <c r="R267" s="198">
        <f>SUM(R268:R271)</f>
        <v>0.57498</v>
      </c>
      <c r="S267" s="197"/>
      <c r="T267" s="199">
        <f>SUM(T268:T271)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0" t="s">
        <v>77</v>
      </c>
      <c r="AT267" s="201" t="s">
        <v>68</v>
      </c>
      <c r="AU267" s="201" t="s">
        <v>79</v>
      </c>
      <c r="AY267" s="200" t="s">
        <v>109</v>
      </c>
      <c r="BK267" s="202">
        <f>SUM(BK268:BK271)</f>
        <v>0</v>
      </c>
    </row>
    <row r="268" spans="1:65" s="2" customFormat="1" ht="33" customHeight="1">
      <c r="A268" s="39"/>
      <c r="B268" s="40"/>
      <c r="C268" s="205" t="s">
        <v>525</v>
      </c>
      <c r="D268" s="205" t="s">
        <v>112</v>
      </c>
      <c r="E268" s="206" t="s">
        <v>526</v>
      </c>
      <c r="F268" s="207" t="s">
        <v>527</v>
      </c>
      <c r="G268" s="208" t="s">
        <v>192</v>
      </c>
      <c r="H268" s="209">
        <v>14.8</v>
      </c>
      <c r="I268" s="210"/>
      <c r="J268" s="211">
        <f>ROUND(I268*H268,2)</f>
        <v>0</v>
      </c>
      <c r="K268" s="207" t="s">
        <v>184</v>
      </c>
      <c r="L268" s="45"/>
      <c r="M268" s="212" t="s">
        <v>19</v>
      </c>
      <c r="N268" s="213" t="s">
        <v>40</v>
      </c>
      <c r="O268" s="85"/>
      <c r="P268" s="214">
        <f>O268*H268</f>
        <v>0</v>
      </c>
      <c r="Q268" s="214">
        <v>0.03885</v>
      </c>
      <c r="R268" s="214">
        <f>Q268*H268</f>
        <v>0.57498</v>
      </c>
      <c r="S268" s="214">
        <v>0</v>
      </c>
      <c r="T268" s="215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16" t="s">
        <v>127</v>
      </c>
      <c r="AT268" s="216" t="s">
        <v>112</v>
      </c>
      <c r="AU268" s="216" t="s">
        <v>189</v>
      </c>
      <c r="AY268" s="18" t="s">
        <v>109</v>
      </c>
      <c r="BE268" s="217">
        <f>IF(N268="základní",J268,0)</f>
        <v>0</v>
      </c>
      <c r="BF268" s="217">
        <f>IF(N268="snížená",J268,0)</f>
        <v>0</v>
      </c>
      <c r="BG268" s="217">
        <f>IF(N268="zákl. přenesená",J268,0)</f>
        <v>0</v>
      </c>
      <c r="BH268" s="217">
        <f>IF(N268="sníž. přenesená",J268,0)</f>
        <v>0</v>
      </c>
      <c r="BI268" s="217">
        <f>IF(N268="nulová",J268,0)</f>
        <v>0</v>
      </c>
      <c r="BJ268" s="18" t="s">
        <v>77</v>
      </c>
      <c r="BK268" s="217">
        <f>ROUND(I268*H268,2)</f>
        <v>0</v>
      </c>
      <c r="BL268" s="18" t="s">
        <v>127</v>
      </c>
      <c r="BM268" s="216" t="s">
        <v>528</v>
      </c>
    </row>
    <row r="269" spans="1:47" s="2" customFormat="1" ht="12">
      <c r="A269" s="39"/>
      <c r="B269" s="40"/>
      <c r="C269" s="41"/>
      <c r="D269" s="243" t="s">
        <v>186</v>
      </c>
      <c r="E269" s="41"/>
      <c r="F269" s="244" t="s">
        <v>529</v>
      </c>
      <c r="G269" s="41"/>
      <c r="H269" s="41"/>
      <c r="I269" s="245"/>
      <c r="J269" s="41"/>
      <c r="K269" s="41"/>
      <c r="L269" s="45"/>
      <c r="M269" s="246"/>
      <c r="N269" s="247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186</v>
      </c>
      <c r="AU269" s="18" t="s">
        <v>189</v>
      </c>
    </row>
    <row r="270" spans="1:51" s="13" customFormat="1" ht="12">
      <c r="A270" s="13"/>
      <c r="B270" s="218"/>
      <c r="C270" s="219"/>
      <c r="D270" s="220" t="s">
        <v>119</v>
      </c>
      <c r="E270" s="221" t="s">
        <v>19</v>
      </c>
      <c r="F270" s="222" t="s">
        <v>530</v>
      </c>
      <c r="G270" s="219"/>
      <c r="H270" s="221" t="s">
        <v>19</v>
      </c>
      <c r="I270" s="223"/>
      <c r="J270" s="219"/>
      <c r="K270" s="219"/>
      <c r="L270" s="224"/>
      <c r="M270" s="225"/>
      <c r="N270" s="226"/>
      <c r="O270" s="226"/>
      <c r="P270" s="226"/>
      <c r="Q270" s="226"/>
      <c r="R270" s="226"/>
      <c r="S270" s="226"/>
      <c r="T270" s="22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119</v>
      </c>
      <c r="AU270" s="228" t="s">
        <v>189</v>
      </c>
      <c r="AV270" s="13" t="s">
        <v>77</v>
      </c>
      <c r="AW270" s="13" t="s">
        <v>31</v>
      </c>
      <c r="AX270" s="13" t="s">
        <v>69</v>
      </c>
      <c r="AY270" s="228" t="s">
        <v>109</v>
      </c>
    </row>
    <row r="271" spans="1:51" s="14" customFormat="1" ht="12">
      <c r="A271" s="14"/>
      <c r="B271" s="229"/>
      <c r="C271" s="230"/>
      <c r="D271" s="220" t="s">
        <v>119</v>
      </c>
      <c r="E271" s="231" t="s">
        <v>19</v>
      </c>
      <c r="F271" s="232" t="s">
        <v>531</v>
      </c>
      <c r="G271" s="230"/>
      <c r="H271" s="233">
        <v>14.8</v>
      </c>
      <c r="I271" s="234"/>
      <c r="J271" s="230"/>
      <c r="K271" s="230"/>
      <c r="L271" s="235"/>
      <c r="M271" s="236"/>
      <c r="N271" s="237"/>
      <c r="O271" s="237"/>
      <c r="P271" s="237"/>
      <c r="Q271" s="237"/>
      <c r="R271" s="237"/>
      <c r="S271" s="237"/>
      <c r="T271" s="23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39" t="s">
        <v>119</v>
      </c>
      <c r="AU271" s="239" t="s">
        <v>189</v>
      </c>
      <c r="AV271" s="14" t="s">
        <v>79</v>
      </c>
      <c r="AW271" s="14" t="s">
        <v>31</v>
      </c>
      <c r="AX271" s="14" t="s">
        <v>77</v>
      </c>
      <c r="AY271" s="239" t="s">
        <v>109</v>
      </c>
    </row>
    <row r="272" spans="1:63" s="12" customFormat="1" ht="22.8" customHeight="1">
      <c r="A272" s="12"/>
      <c r="B272" s="189"/>
      <c r="C272" s="190"/>
      <c r="D272" s="191" t="s">
        <v>68</v>
      </c>
      <c r="E272" s="203" t="s">
        <v>532</v>
      </c>
      <c r="F272" s="203" t="s">
        <v>533</v>
      </c>
      <c r="G272" s="190"/>
      <c r="H272" s="190"/>
      <c r="I272" s="193"/>
      <c r="J272" s="204">
        <f>BK272</f>
        <v>0</v>
      </c>
      <c r="K272" s="190"/>
      <c r="L272" s="195"/>
      <c r="M272" s="196"/>
      <c r="N272" s="197"/>
      <c r="O272" s="197"/>
      <c r="P272" s="198">
        <f>SUM(P273:P287)</f>
        <v>0</v>
      </c>
      <c r="Q272" s="197"/>
      <c r="R272" s="198">
        <f>SUM(R273:R287)</f>
        <v>0</v>
      </c>
      <c r="S272" s="197"/>
      <c r="T272" s="199">
        <f>SUM(T273:T287)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0" t="s">
        <v>77</v>
      </c>
      <c r="AT272" s="201" t="s">
        <v>68</v>
      </c>
      <c r="AU272" s="201" t="s">
        <v>77</v>
      </c>
      <c r="AY272" s="200" t="s">
        <v>109</v>
      </c>
      <c r="BK272" s="202">
        <f>SUM(BK273:BK287)</f>
        <v>0</v>
      </c>
    </row>
    <row r="273" spans="1:65" s="2" customFormat="1" ht="37.8" customHeight="1">
      <c r="A273" s="39"/>
      <c r="B273" s="40"/>
      <c r="C273" s="205" t="s">
        <v>534</v>
      </c>
      <c r="D273" s="205" t="s">
        <v>112</v>
      </c>
      <c r="E273" s="206" t="s">
        <v>535</v>
      </c>
      <c r="F273" s="207" t="s">
        <v>536</v>
      </c>
      <c r="G273" s="208" t="s">
        <v>199</v>
      </c>
      <c r="H273" s="209">
        <v>24.785</v>
      </c>
      <c r="I273" s="210"/>
      <c r="J273" s="211">
        <f>ROUND(I273*H273,2)</f>
        <v>0</v>
      </c>
      <c r="K273" s="207" t="s">
        <v>184</v>
      </c>
      <c r="L273" s="45"/>
      <c r="M273" s="212" t="s">
        <v>19</v>
      </c>
      <c r="N273" s="213" t="s">
        <v>40</v>
      </c>
      <c r="O273" s="85"/>
      <c r="P273" s="214">
        <f>O273*H273</f>
        <v>0</v>
      </c>
      <c r="Q273" s="214">
        <v>0</v>
      </c>
      <c r="R273" s="214">
        <f>Q273*H273</f>
        <v>0</v>
      </c>
      <c r="S273" s="214">
        <v>0</v>
      </c>
      <c r="T273" s="215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16" t="s">
        <v>127</v>
      </c>
      <c r="AT273" s="216" t="s">
        <v>112</v>
      </c>
      <c r="AU273" s="216" t="s">
        <v>79</v>
      </c>
      <c r="AY273" s="18" t="s">
        <v>109</v>
      </c>
      <c r="BE273" s="217">
        <f>IF(N273="základní",J273,0)</f>
        <v>0</v>
      </c>
      <c r="BF273" s="217">
        <f>IF(N273="snížená",J273,0)</f>
        <v>0</v>
      </c>
      <c r="BG273" s="217">
        <f>IF(N273="zákl. přenesená",J273,0)</f>
        <v>0</v>
      </c>
      <c r="BH273" s="217">
        <f>IF(N273="sníž. přenesená",J273,0)</f>
        <v>0</v>
      </c>
      <c r="BI273" s="217">
        <f>IF(N273="nulová",J273,0)</f>
        <v>0</v>
      </c>
      <c r="BJ273" s="18" t="s">
        <v>77</v>
      </c>
      <c r="BK273" s="217">
        <f>ROUND(I273*H273,2)</f>
        <v>0</v>
      </c>
      <c r="BL273" s="18" t="s">
        <v>127</v>
      </c>
      <c r="BM273" s="216" t="s">
        <v>537</v>
      </c>
    </row>
    <row r="274" spans="1:47" s="2" customFormat="1" ht="12">
      <c r="A274" s="39"/>
      <c r="B274" s="40"/>
      <c r="C274" s="41"/>
      <c r="D274" s="243" t="s">
        <v>186</v>
      </c>
      <c r="E274" s="41"/>
      <c r="F274" s="244" t="s">
        <v>538</v>
      </c>
      <c r="G274" s="41"/>
      <c r="H274" s="41"/>
      <c r="I274" s="245"/>
      <c r="J274" s="41"/>
      <c r="K274" s="41"/>
      <c r="L274" s="45"/>
      <c r="M274" s="246"/>
      <c r="N274" s="247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186</v>
      </c>
      <c r="AU274" s="18" t="s">
        <v>79</v>
      </c>
    </row>
    <row r="275" spans="1:65" s="2" customFormat="1" ht="62.7" customHeight="1">
      <c r="A275" s="39"/>
      <c r="B275" s="40"/>
      <c r="C275" s="205" t="s">
        <v>539</v>
      </c>
      <c r="D275" s="205" t="s">
        <v>112</v>
      </c>
      <c r="E275" s="206" t="s">
        <v>540</v>
      </c>
      <c r="F275" s="207" t="s">
        <v>541</v>
      </c>
      <c r="G275" s="208" t="s">
        <v>199</v>
      </c>
      <c r="H275" s="209">
        <v>24.785</v>
      </c>
      <c r="I275" s="210"/>
      <c r="J275" s="211">
        <f>ROUND(I275*H275,2)</f>
        <v>0</v>
      </c>
      <c r="K275" s="207" t="s">
        <v>184</v>
      </c>
      <c r="L275" s="45"/>
      <c r="M275" s="212" t="s">
        <v>19</v>
      </c>
      <c r="N275" s="213" t="s">
        <v>40</v>
      </c>
      <c r="O275" s="85"/>
      <c r="P275" s="214">
        <f>O275*H275</f>
        <v>0</v>
      </c>
      <c r="Q275" s="214">
        <v>0</v>
      </c>
      <c r="R275" s="214">
        <f>Q275*H275</f>
        <v>0</v>
      </c>
      <c r="S275" s="214">
        <v>0</v>
      </c>
      <c r="T275" s="215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16" t="s">
        <v>127</v>
      </c>
      <c r="AT275" s="216" t="s">
        <v>112</v>
      </c>
      <c r="AU275" s="216" t="s">
        <v>79</v>
      </c>
      <c r="AY275" s="18" t="s">
        <v>109</v>
      </c>
      <c r="BE275" s="217">
        <f>IF(N275="základní",J275,0)</f>
        <v>0</v>
      </c>
      <c r="BF275" s="217">
        <f>IF(N275="snížená",J275,0)</f>
        <v>0</v>
      </c>
      <c r="BG275" s="217">
        <f>IF(N275="zákl. přenesená",J275,0)</f>
        <v>0</v>
      </c>
      <c r="BH275" s="217">
        <f>IF(N275="sníž. přenesená",J275,0)</f>
        <v>0</v>
      </c>
      <c r="BI275" s="217">
        <f>IF(N275="nulová",J275,0)</f>
        <v>0</v>
      </c>
      <c r="BJ275" s="18" t="s">
        <v>77</v>
      </c>
      <c r="BK275" s="217">
        <f>ROUND(I275*H275,2)</f>
        <v>0</v>
      </c>
      <c r="BL275" s="18" t="s">
        <v>127</v>
      </c>
      <c r="BM275" s="216" t="s">
        <v>542</v>
      </c>
    </row>
    <row r="276" spans="1:47" s="2" customFormat="1" ht="12">
      <c r="A276" s="39"/>
      <c r="B276" s="40"/>
      <c r="C276" s="41"/>
      <c r="D276" s="243" t="s">
        <v>186</v>
      </c>
      <c r="E276" s="41"/>
      <c r="F276" s="244" t="s">
        <v>543</v>
      </c>
      <c r="G276" s="41"/>
      <c r="H276" s="41"/>
      <c r="I276" s="245"/>
      <c r="J276" s="41"/>
      <c r="K276" s="41"/>
      <c r="L276" s="45"/>
      <c r="M276" s="246"/>
      <c r="N276" s="247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186</v>
      </c>
      <c r="AU276" s="18" t="s">
        <v>79</v>
      </c>
    </row>
    <row r="277" spans="1:65" s="2" customFormat="1" ht="44.25" customHeight="1">
      <c r="A277" s="39"/>
      <c r="B277" s="40"/>
      <c r="C277" s="205" t="s">
        <v>544</v>
      </c>
      <c r="D277" s="205" t="s">
        <v>112</v>
      </c>
      <c r="E277" s="206" t="s">
        <v>545</v>
      </c>
      <c r="F277" s="207" t="s">
        <v>546</v>
      </c>
      <c r="G277" s="208" t="s">
        <v>199</v>
      </c>
      <c r="H277" s="209">
        <v>24.785</v>
      </c>
      <c r="I277" s="210"/>
      <c r="J277" s="211">
        <f>ROUND(I277*H277,2)</f>
        <v>0</v>
      </c>
      <c r="K277" s="207" t="s">
        <v>184</v>
      </c>
      <c r="L277" s="45"/>
      <c r="M277" s="212" t="s">
        <v>19</v>
      </c>
      <c r="N277" s="213" t="s">
        <v>40</v>
      </c>
      <c r="O277" s="85"/>
      <c r="P277" s="214">
        <f>O277*H277</f>
        <v>0</v>
      </c>
      <c r="Q277" s="214">
        <v>0</v>
      </c>
      <c r="R277" s="214">
        <f>Q277*H277</f>
        <v>0</v>
      </c>
      <c r="S277" s="214">
        <v>0</v>
      </c>
      <c r="T277" s="215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16" t="s">
        <v>127</v>
      </c>
      <c r="AT277" s="216" t="s">
        <v>112</v>
      </c>
      <c r="AU277" s="216" t="s">
        <v>79</v>
      </c>
      <c r="AY277" s="18" t="s">
        <v>109</v>
      </c>
      <c r="BE277" s="217">
        <f>IF(N277="základní",J277,0)</f>
        <v>0</v>
      </c>
      <c r="BF277" s="217">
        <f>IF(N277="snížená",J277,0)</f>
        <v>0</v>
      </c>
      <c r="BG277" s="217">
        <f>IF(N277="zákl. přenesená",J277,0)</f>
        <v>0</v>
      </c>
      <c r="BH277" s="217">
        <f>IF(N277="sníž. přenesená",J277,0)</f>
        <v>0</v>
      </c>
      <c r="BI277" s="217">
        <f>IF(N277="nulová",J277,0)</f>
        <v>0</v>
      </c>
      <c r="BJ277" s="18" t="s">
        <v>77</v>
      </c>
      <c r="BK277" s="217">
        <f>ROUND(I277*H277,2)</f>
        <v>0</v>
      </c>
      <c r="BL277" s="18" t="s">
        <v>127</v>
      </c>
      <c r="BM277" s="216" t="s">
        <v>547</v>
      </c>
    </row>
    <row r="278" spans="1:47" s="2" customFormat="1" ht="12">
      <c r="A278" s="39"/>
      <c r="B278" s="40"/>
      <c r="C278" s="41"/>
      <c r="D278" s="243" t="s">
        <v>186</v>
      </c>
      <c r="E278" s="41"/>
      <c r="F278" s="244" t="s">
        <v>548</v>
      </c>
      <c r="G278" s="41"/>
      <c r="H278" s="41"/>
      <c r="I278" s="245"/>
      <c r="J278" s="41"/>
      <c r="K278" s="41"/>
      <c r="L278" s="45"/>
      <c r="M278" s="246"/>
      <c r="N278" s="247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186</v>
      </c>
      <c r="AU278" s="18" t="s">
        <v>79</v>
      </c>
    </row>
    <row r="279" spans="1:65" s="2" customFormat="1" ht="37.8" customHeight="1">
      <c r="A279" s="39"/>
      <c r="B279" s="40"/>
      <c r="C279" s="205" t="s">
        <v>549</v>
      </c>
      <c r="D279" s="205" t="s">
        <v>112</v>
      </c>
      <c r="E279" s="206" t="s">
        <v>550</v>
      </c>
      <c r="F279" s="207" t="s">
        <v>551</v>
      </c>
      <c r="G279" s="208" t="s">
        <v>199</v>
      </c>
      <c r="H279" s="209">
        <v>247.85</v>
      </c>
      <c r="I279" s="210"/>
      <c r="J279" s="211">
        <f>ROUND(I279*H279,2)</f>
        <v>0</v>
      </c>
      <c r="K279" s="207" t="s">
        <v>184</v>
      </c>
      <c r="L279" s="45"/>
      <c r="M279" s="212" t="s">
        <v>19</v>
      </c>
      <c r="N279" s="213" t="s">
        <v>40</v>
      </c>
      <c r="O279" s="85"/>
      <c r="P279" s="214">
        <f>O279*H279</f>
        <v>0</v>
      </c>
      <c r="Q279" s="214">
        <v>0</v>
      </c>
      <c r="R279" s="214">
        <f>Q279*H279</f>
        <v>0</v>
      </c>
      <c r="S279" s="214">
        <v>0</v>
      </c>
      <c r="T279" s="215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16" t="s">
        <v>127</v>
      </c>
      <c r="AT279" s="216" t="s">
        <v>112</v>
      </c>
      <c r="AU279" s="216" t="s">
        <v>79</v>
      </c>
      <c r="AY279" s="18" t="s">
        <v>109</v>
      </c>
      <c r="BE279" s="217">
        <f>IF(N279="základní",J279,0)</f>
        <v>0</v>
      </c>
      <c r="BF279" s="217">
        <f>IF(N279="snížená",J279,0)</f>
        <v>0</v>
      </c>
      <c r="BG279" s="217">
        <f>IF(N279="zákl. přenesená",J279,0)</f>
        <v>0</v>
      </c>
      <c r="BH279" s="217">
        <f>IF(N279="sníž. přenesená",J279,0)</f>
        <v>0</v>
      </c>
      <c r="BI279" s="217">
        <f>IF(N279="nulová",J279,0)</f>
        <v>0</v>
      </c>
      <c r="BJ279" s="18" t="s">
        <v>77</v>
      </c>
      <c r="BK279" s="217">
        <f>ROUND(I279*H279,2)</f>
        <v>0</v>
      </c>
      <c r="BL279" s="18" t="s">
        <v>127</v>
      </c>
      <c r="BM279" s="216" t="s">
        <v>552</v>
      </c>
    </row>
    <row r="280" spans="1:47" s="2" customFormat="1" ht="12">
      <c r="A280" s="39"/>
      <c r="B280" s="40"/>
      <c r="C280" s="41"/>
      <c r="D280" s="243" t="s">
        <v>186</v>
      </c>
      <c r="E280" s="41"/>
      <c r="F280" s="244" t="s">
        <v>553</v>
      </c>
      <c r="G280" s="41"/>
      <c r="H280" s="41"/>
      <c r="I280" s="245"/>
      <c r="J280" s="41"/>
      <c r="K280" s="41"/>
      <c r="L280" s="45"/>
      <c r="M280" s="246"/>
      <c r="N280" s="247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186</v>
      </c>
      <c r="AU280" s="18" t="s">
        <v>79</v>
      </c>
    </row>
    <row r="281" spans="1:51" s="14" customFormat="1" ht="12">
      <c r="A281" s="14"/>
      <c r="B281" s="229"/>
      <c r="C281" s="230"/>
      <c r="D281" s="220" t="s">
        <v>119</v>
      </c>
      <c r="E281" s="230"/>
      <c r="F281" s="232" t="s">
        <v>554</v>
      </c>
      <c r="G281" s="230"/>
      <c r="H281" s="233">
        <v>247.85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39" t="s">
        <v>119</v>
      </c>
      <c r="AU281" s="239" t="s">
        <v>79</v>
      </c>
      <c r="AV281" s="14" t="s">
        <v>79</v>
      </c>
      <c r="AW281" s="14" t="s">
        <v>4</v>
      </c>
      <c r="AX281" s="14" t="s">
        <v>77</v>
      </c>
      <c r="AY281" s="239" t="s">
        <v>109</v>
      </c>
    </row>
    <row r="282" spans="1:65" s="2" customFormat="1" ht="49.05" customHeight="1">
      <c r="A282" s="39"/>
      <c r="B282" s="40"/>
      <c r="C282" s="205" t="s">
        <v>555</v>
      </c>
      <c r="D282" s="205" t="s">
        <v>112</v>
      </c>
      <c r="E282" s="206" t="s">
        <v>556</v>
      </c>
      <c r="F282" s="207" t="s">
        <v>557</v>
      </c>
      <c r="G282" s="208" t="s">
        <v>199</v>
      </c>
      <c r="H282" s="209">
        <v>13.722</v>
      </c>
      <c r="I282" s="210"/>
      <c r="J282" s="211">
        <f>ROUND(I282*H282,2)</f>
        <v>0</v>
      </c>
      <c r="K282" s="207" t="s">
        <v>184</v>
      </c>
      <c r="L282" s="45"/>
      <c r="M282" s="212" t="s">
        <v>19</v>
      </c>
      <c r="N282" s="213" t="s">
        <v>40</v>
      </c>
      <c r="O282" s="85"/>
      <c r="P282" s="214">
        <f>O282*H282</f>
        <v>0</v>
      </c>
      <c r="Q282" s="214">
        <v>0</v>
      </c>
      <c r="R282" s="214">
        <f>Q282*H282</f>
        <v>0</v>
      </c>
      <c r="S282" s="214">
        <v>0</v>
      </c>
      <c r="T282" s="215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16" t="s">
        <v>127</v>
      </c>
      <c r="AT282" s="216" t="s">
        <v>112</v>
      </c>
      <c r="AU282" s="216" t="s">
        <v>79</v>
      </c>
      <c r="AY282" s="18" t="s">
        <v>109</v>
      </c>
      <c r="BE282" s="217">
        <f>IF(N282="základní",J282,0)</f>
        <v>0</v>
      </c>
      <c r="BF282" s="217">
        <f>IF(N282="snížená",J282,0)</f>
        <v>0</v>
      </c>
      <c r="BG282" s="217">
        <f>IF(N282="zákl. přenesená",J282,0)</f>
        <v>0</v>
      </c>
      <c r="BH282" s="217">
        <f>IF(N282="sníž. přenesená",J282,0)</f>
        <v>0</v>
      </c>
      <c r="BI282" s="217">
        <f>IF(N282="nulová",J282,0)</f>
        <v>0</v>
      </c>
      <c r="BJ282" s="18" t="s">
        <v>77</v>
      </c>
      <c r="BK282" s="217">
        <f>ROUND(I282*H282,2)</f>
        <v>0</v>
      </c>
      <c r="BL282" s="18" t="s">
        <v>127</v>
      </c>
      <c r="BM282" s="216" t="s">
        <v>558</v>
      </c>
    </row>
    <row r="283" spans="1:47" s="2" customFormat="1" ht="12">
      <c r="A283" s="39"/>
      <c r="B283" s="40"/>
      <c r="C283" s="41"/>
      <c r="D283" s="243" t="s">
        <v>186</v>
      </c>
      <c r="E283" s="41"/>
      <c r="F283" s="244" t="s">
        <v>559</v>
      </c>
      <c r="G283" s="41"/>
      <c r="H283" s="41"/>
      <c r="I283" s="245"/>
      <c r="J283" s="41"/>
      <c r="K283" s="41"/>
      <c r="L283" s="45"/>
      <c r="M283" s="246"/>
      <c r="N283" s="247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186</v>
      </c>
      <c r="AU283" s="18" t="s">
        <v>79</v>
      </c>
    </row>
    <row r="284" spans="1:51" s="14" customFormat="1" ht="12">
      <c r="A284" s="14"/>
      <c r="B284" s="229"/>
      <c r="C284" s="230"/>
      <c r="D284" s="220" t="s">
        <v>119</v>
      </c>
      <c r="E284" s="231" t="s">
        <v>19</v>
      </c>
      <c r="F284" s="232" t="s">
        <v>560</v>
      </c>
      <c r="G284" s="230"/>
      <c r="H284" s="233">
        <v>13.722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39" t="s">
        <v>119</v>
      </c>
      <c r="AU284" s="239" t="s">
        <v>79</v>
      </c>
      <c r="AV284" s="14" t="s">
        <v>79</v>
      </c>
      <c r="AW284" s="14" t="s">
        <v>31</v>
      </c>
      <c r="AX284" s="14" t="s">
        <v>77</v>
      </c>
      <c r="AY284" s="239" t="s">
        <v>109</v>
      </c>
    </row>
    <row r="285" spans="1:65" s="2" customFormat="1" ht="44.25" customHeight="1">
      <c r="A285" s="39"/>
      <c r="B285" s="40"/>
      <c r="C285" s="205" t="s">
        <v>561</v>
      </c>
      <c r="D285" s="205" t="s">
        <v>112</v>
      </c>
      <c r="E285" s="206" t="s">
        <v>562</v>
      </c>
      <c r="F285" s="207" t="s">
        <v>563</v>
      </c>
      <c r="G285" s="208" t="s">
        <v>199</v>
      </c>
      <c r="H285" s="209">
        <v>11</v>
      </c>
      <c r="I285" s="210"/>
      <c r="J285" s="211">
        <f>ROUND(I285*H285,2)</f>
        <v>0</v>
      </c>
      <c r="K285" s="207" t="s">
        <v>184</v>
      </c>
      <c r="L285" s="45"/>
      <c r="M285" s="212" t="s">
        <v>19</v>
      </c>
      <c r="N285" s="213" t="s">
        <v>40</v>
      </c>
      <c r="O285" s="85"/>
      <c r="P285" s="214">
        <f>O285*H285</f>
        <v>0</v>
      </c>
      <c r="Q285" s="214">
        <v>0</v>
      </c>
      <c r="R285" s="214">
        <f>Q285*H285</f>
        <v>0</v>
      </c>
      <c r="S285" s="214">
        <v>0</v>
      </c>
      <c r="T285" s="215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16" t="s">
        <v>127</v>
      </c>
      <c r="AT285" s="216" t="s">
        <v>112</v>
      </c>
      <c r="AU285" s="216" t="s">
        <v>79</v>
      </c>
      <c r="AY285" s="18" t="s">
        <v>109</v>
      </c>
      <c r="BE285" s="217">
        <f>IF(N285="základní",J285,0)</f>
        <v>0</v>
      </c>
      <c r="BF285" s="217">
        <f>IF(N285="snížená",J285,0)</f>
        <v>0</v>
      </c>
      <c r="BG285" s="217">
        <f>IF(N285="zákl. přenesená",J285,0)</f>
        <v>0</v>
      </c>
      <c r="BH285" s="217">
        <f>IF(N285="sníž. přenesená",J285,0)</f>
        <v>0</v>
      </c>
      <c r="BI285" s="217">
        <f>IF(N285="nulová",J285,0)</f>
        <v>0</v>
      </c>
      <c r="BJ285" s="18" t="s">
        <v>77</v>
      </c>
      <c r="BK285" s="217">
        <f>ROUND(I285*H285,2)</f>
        <v>0</v>
      </c>
      <c r="BL285" s="18" t="s">
        <v>127</v>
      </c>
      <c r="BM285" s="216" t="s">
        <v>564</v>
      </c>
    </row>
    <row r="286" spans="1:47" s="2" customFormat="1" ht="12">
      <c r="A286" s="39"/>
      <c r="B286" s="40"/>
      <c r="C286" s="41"/>
      <c r="D286" s="243" t="s">
        <v>186</v>
      </c>
      <c r="E286" s="41"/>
      <c r="F286" s="244" t="s">
        <v>565</v>
      </c>
      <c r="G286" s="41"/>
      <c r="H286" s="41"/>
      <c r="I286" s="245"/>
      <c r="J286" s="41"/>
      <c r="K286" s="41"/>
      <c r="L286" s="45"/>
      <c r="M286" s="246"/>
      <c r="N286" s="247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186</v>
      </c>
      <c r="AU286" s="18" t="s">
        <v>79</v>
      </c>
    </row>
    <row r="287" spans="1:51" s="14" customFormat="1" ht="12">
      <c r="A287" s="14"/>
      <c r="B287" s="229"/>
      <c r="C287" s="230"/>
      <c r="D287" s="220" t="s">
        <v>119</v>
      </c>
      <c r="E287" s="231" t="s">
        <v>19</v>
      </c>
      <c r="F287" s="232" t="s">
        <v>481</v>
      </c>
      <c r="G287" s="230"/>
      <c r="H287" s="233">
        <v>11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9" t="s">
        <v>119</v>
      </c>
      <c r="AU287" s="239" t="s">
        <v>79</v>
      </c>
      <c r="AV287" s="14" t="s">
        <v>79</v>
      </c>
      <c r="AW287" s="14" t="s">
        <v>31</v>
      </c>
      <c r="AX287" s="14" t="s">
        <v>77</v>
      </c>
      <c r="AY287" s="239" t="s">
        <v>109</v>
      </c>
    </row>
    <row r="288" spans="1:63" s="12" customFormat="1" ht="22.8" customHeight="1">
      <c r="A288" s="12"/>
      <c r="B288" s="189"/>
      <c r="C288" s="190"/>
      <c r="D288" s="191" t="s">
        <v>68</v>
      </c>
      <c r="E288" s="203" t="s">
        <v>566</v>
      </c>
      <c r="F288" s="203" t="s">
        <v>567</v>
      </c>
      <c r="G288" s="190"/>
      <c r="H288" s="190"/>
      <c r="I288" s="193"/>
      <c r="J288" s="204">
        <f>BK288</f>
        <v>0</v>
      </c>
      <c r="K288" s="190"/>
      <c r="L288" s="195"/>
      <c r="M288" s="196"/>
      <c r="N288" s="197"/>
      <c r="O288" s="197"/>
      <c r="P288" s="198">
        <f>SUM(P289:P290)</f>
        <v>0</v>
      </c>
      <c r="Q288" s="197"/>
      <c r="R288" s="198">
        <f>SUM(R289:R290)</f>
        <v>0</v>
      </c>
      <c r="S288" s="197"/>
      <c r="T288" s="199">
        <f>SUM(T289:T290)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00" t="s">
        <v>77</v>
      </c>
      <c r="AT288" s="201" t="s">
        <v>68</v>
      </c>
      <c r="AU288" s="201" t="s">
        <v>77</v>
      </c>
      <c r="AY288" s="200" t="s">
        <v>109</v>
      </c>
      <c r="BK288" s="202">
        <f>SUM(BK289:BK290)</f>
        <v>0</v>
      </c>
    </row>
    <row r="289" spans="1:65" s="2" customFormat="1" ht="55.5" customHeight="1">
      <c r="A289" s="39"/>
      <c r="B289" s="40"/>
      <c r="C289" s="205" t="s">
        <v>568</v>
      </c>
      <c r="D289" s="205" t="s">
        <v>112</v>
      </c>
      <c r="E289" s="206" t="s">
        <v>569</v>
      </c>
      <c r="F289" s="207" t="s">
        <v>570</v>
      </c>
      <c r="G289" s="208" t="s">
        <v>199</v>
      </c>
      <c r="H289" s="209">
        <v>29.796</v>
      </c>
      <c r="I289" s="210"/>
      <c r="J289" s="211">
        <f>ROUND(I289*H289,2)</f>
        <v>0</v>
      </c>
      <c r="K289" s="207" t="s">
        <v>184</v>
      </c>
      <c r="L289" s="45"/>
      <c r="M289" s="212" t="s">
        <v>19</v>
      </c>
      <c r="N289" s="213" t="s">
        <v>40</v>
      </c>
      <c r="O289" s="85"/>
      <c r="P289" s="214">
        <f>O289*H289</f>
        <v>0</v>
      </c>
      <c r="Q289" s="214">
        <v>0</v>
      </c>
      <c r="R289" s="214">
        <f>Q289*H289</f>
        <v>0</v>
      </c>
      <c r="S289" s="214">
        <v>0</v>
      </c>
      <c r="T289" s="215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16" t="s">
        <v>127</v>
      </c>
      <c r="AT289" s="216" t="s">
        <v>112</v>
      </c>
      <c r="AU289" s="216" t="s">
        <v>79</v>
      </c>
      <c r="AY289" s="18" t="s">
        <v>109</v>
      </c>
      <c r="BE289" s="217">
        <f>IF(N289="základní",J289,0)</f>
        <v>0</v>
      </c>
      <c r="BF289" s="217">
        <f>IF(N289="snížená",J289,0)</f>
        <v>0</v>
      </c>
      <c r="BG289" s="217">
        <f>IF(N289="zákl. přenesená",J289,0)</f>
        <v>0</v>
      </c>
      <c r="BH289" s="217">
        <f>IF(N289="sníž. přenesená",J289,0)</f>
        <v>0</v>
      </c>
      <c r="BI289" s="217">
        <f>IF(N289="nulová",J289,0)</f>
        <v>0</v>
      </c>
      <c r="BJ289" s="18" t="s">
        <v>77</v>
      </c>
      <c r="BK289" s="217">
        <f>ROUND(I289*H289,2)</f>
        <v>0</v>
      </c>
      <c r="BL289" s="18" t="s">
        <v>127</v>
      </c>
      <c r="BM289" s="216" t="s">
        <v>571</v>
      </c>
    </row>
    <row r="290" spans="1:47" s="2" customFormat="1" ht="12">
      <c r="A290" s="39"/>
      <c r="B290" s="40"/>
      <c r="C290" s="41"/>
      <c r="D290" s="243" t="s">
        <v>186</v>
      </c>
      <c r="E290" s="41"/>
      <c r="F290" s="244" t="s">
        <v>572</v>
      </c>
      <c r="G290" s="41"/>
      <c r="H290" s="41"/>
      <c r="I290" s="245"/>
      <c r="J290" s="41"/>
      <c r="K290" s="41"/>
      <c r="L290" s="45"/>
      <c r="M290" s="246"/>
      <c r="N290" s="247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186</v>
      </c>
      <c r="AU290" s="18" t="s">
        <v>79</v>
      </c>
    </row>
    <row r="291" spans="1:63" s="12" customFormat="1" ht="25.9" customHeight="1">
      <c r="A291" s="12"/>
      <c r="B291" s="189"/>
      <c r="C291" s="190"/>
      <c r="D291" s="191" t="s">
        <v>68</v>
      </c>
      <c r="E291" s="192" t="s">
        <v>573</v>
      </c>
      <c r="F291" s="192" t="s">
        <v>574</v>
      </c>
      <c r="G291" s="190"/>
      <c r="H291" s="190"/>
      <c r="I291" s="193"/>
      <c r="J291" s="194">
        <f>BK291</f>
        <v>0</v>
      </c>
      <c r="K291" s="190"/>
      <c r="L291" s="195"/>
      <c r="M291" s="196"/>
      <c r="N291" s="197"/>
      <c r="O291" s="197"/>
      <c r="P291" s="198">
        <f>P292+P299+P314+P331+P341+P358</f>
        <v>0</v>
      </c>
      <c r="Q291" s="197"/>
      <c r="R291" s="198">
        <f>R292+R299+R314+R331+R341+R358</f>
        <v>0.578262</v>
      </c>
      <c r="S291" s="197"/>
      <c r="T291" s="199">
        <f>T292+T299+T314+T331+T341+T358</f>
        <v>0.14003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0" t="s">
        <v>79</v>
      </c>
      <c r="AT291" s="201" t="s">
        <v>68</v>
      </c>
      <c r="AU291" s="201" t="s">
        <v>69</v>
      </c>
      <c r="AY291" s="200" t="s">
        <v>109</v>
      </c>
      <c r="BK291" s="202">
        <f>BK292+BK299+BK314+BK331+BK341+BK358</f>
        <v>0</v>
      </c>
    </row>
    <row r="292" spans="1:63" s="12" customFormat="1" ht="22.8" customHeight="1">
      <c r="A292" s="12"/>
      <c r="B292" s="189"/>
      <c r="C292" s="190"/>
      <c r="D292" s="191" t="s">
        <v>68</v>
      </c>
      <c r="E292" s="203" t="s">
        <v>575</v>
      </c>
      <c r="F292" s="203" t="s">
        <v>576</v>
      </c>
      <c r="G292" s="190"/>
      <c r="H292" s="190"/>
      <c r="I292" s="193"/>
      <c r="J292" s="204">
        <f>BK292</f>
        <v>0</v>
      </c>
      <c r="K292" s="190"/>
      <c r="L292" s="195"/>
      <c r="M292" s="196"/>
      <c r="N292" s="197"/>
      <c r="O292" s="197"/>
      <c r="P292" s="198">
        <f>SUM(P293:P298)</f>
        <v>0</v>
      </c>
      <c r="Q292" s="197"/>
      <c r="R292" s="198">
        <f>SUM(R293:R298)</f>
        <v>0</v>
      </c>
      <c r="S292" s="197"/>
      <c r="T292" s="199">
        <f>SUM(T293:T298)</f>
        <v>0.049850000000000005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0" t="s">
        <v>79</v>
      </c>
      <c r="AT292" s="201" t="s">
        <v>68</v>
      </c>
      <c r="AU292" s="201" t="s">
        <v>77</v>
      </c>
      <c r="AY292" s="200" t="s">
        <v>109</v>
      </c>
      <c r="BK292" s="202">
        <f>SUM(BK293:BK298)</f>
        <v>0</v>
      </c>
    </row>
    <row r="293" spans="1:65" s="2" customFormat="1" ht="37.8" customHeight="1">
      <c r="A293" s="39"/>
      <c r="B293" s="40"/>
      <c r="C293" s="205" t="s">
        <v>577</v>
      </c>
      <c r="D293" s="205" t="s">
        <v>112</v>
      </c>
      <c r="E293" s="206" t="s">
        <v>578</v>
      </c>
      <c r="F293" s="207" t="s">
        <v>579</v>
      </c>
      <c r="G293" s="208" t="s">
        <v>234</v>
      </c>
      <c r="H293" s="209">
        <v>60</v>
      </c>
      <c r="I293" s="210"/>
      <c r="J293" s="211">
        <f>ROUND(I293*H293,2)</f>
        <v>0</v>
      </c>
      <c r="K293" s="207" t="s">
        <v>184</v>
      </c>
      <c r="L293" s="45"/>
      <c r="M293" s="212" t="s">
        <v>19</v>
      </c>
      <c r="N293" s="213" t="s">
        <v>40</v>
      </c>
      <c r="O293" s="85"/>
      <c r="P293" s="214">
        <f>O293*H293</f>
        <v>0</v>
      </c>
      <c r="Q293" s="214">
        <v>0</v>
      </c>
      <c r="R293" s="214">
        <f>Q293*H293</f>
        <v>0</v>
      </c>
      <c r="S293" s="214">
        <v>0.0004</v>
      </c>
      <c r="T293" s="215">
        <f>S293*H293</f>
        <v>0.024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16" t="s">
        <v>209</v>
      </c>
      <c r="AT293" s="216" t="s">
        <v>112</v>
      </c>
      <c r="AU293" s="216" t="s">
        <v>79</v>
      </c>
      <c r="AY293" s="18" t="s">
        <v>109</v>
      </c>
      <c r="BE293" s="217">
        <f>IF(N293="základní",J293,0)</f>
        <v>0</v>
      </c>
      <c r="BF293" s="217">
        <f>IF(N293="snížená",J293,0)</f>
        <v>0</v>
      </c>
      <c r="BG293" s="217">
        <f>IF(N293="zákl. přenesená",J293,0)</f>
        <v>0</v>
      </c>
      <c r="BH293" s="217">
        <f>IF(N293="sníž. přenesená",J293,0)</f>
        <v>0</v>
      </c>
      <c r="BI293" s="217">
        <f>IF(N293="nulová",J293,0)</f>
        <v>0</v>
      </c>
      <c r="BJ293" s="18" t="s">
        <v>77</v>
      </c>
      <c r="BK293" s="217">
        <f>ROUND(I293*H293,2)</f>
        <v>0</v>
      </c>
      <c r="BL293" s="18" t="s">
        <v>209</v>
      </c>
      <c r="BM293" s="216" t="s">
        <v>580</v>
      </c>
    </row>
    <row r="294" spans="1:47" s="2" customFormat="1" ht="12">
      <c r="A294" s="39"/>
      <c r="B294" s="40"/>
      <c r="C294" s="41"/>
      <c r="D294" s="243" t="s">
        <v>186</v>
      </c>
      <c r="E294" s="41"/>
      <c r="F294" s="244" t="s">
        <v>581</v>
      </c>
      <c r="G294" s="41"/>
      <c r="H294" s="41"/>
      <c r="I294" s="245"/>
      <c r="J294" s="41"/>
      <c r="K294" s="41"/>
      <c r="L294" s="45"/>
      <c r="M294" s="246"/>
      <c r="N294" s="247"/>
      <c r="O294" s="85"/>
      <c r="P294" s="85"/>
      <c r="Q294" s="85"/>
      <c r="R294" s="85"/>
      <c r="S294" s="85"/>
      <c r="T294" s="86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186</v>
      </c>
      <c r="AU294" s="18" t="s">
        <v>79</v>
      </c>
    </row>
    <row r="295" spans="1:65" s="2" customFormat="1" ht="24.15" customHeight="1">
      <c r="A295" s="39"/>
      <c r="B295" s="40"/>
      <c r="C295" s="205" t="s">
        <v>582</v>
      </c>
      <c r="D295" s="205" t="s">
        <v>112</v>
      </c>
      <c r="E295" s="206" t="s">
        <v>583</v>
      </c>
      <c r="F295" s="207" t="s">
        <v>584</v>
      </c>
      <c r="G295" s="208" t="s">
        <v>585</v>
      </c>
      <c r="H295" s="209">
        <v>15</v>
      </c>
      <c r="I295" s="210"/>
      <c r="J295" s="211">
        <f>ROUND(I295*H295,2)</f>
        <v>0</v>
      </c>
      <c r="K295" s="207" t="s">
        <v>184</v>
      </c>
      <c r="L295" s="45"/>
      <c r="M295" s="212" t="s">
        <v>19</v>
      </c>
      <c r="N295" s="213" t="s">
        <v>40</v>
      </c>
      <c r="O295" s="85"/>
      <c r="P295" s="214">
        <f>O295*H295</f>
        <v>0</v>
      </c>
      <c r="Q295" s="214">
        <v>0</v>
      </c>
      <c r="R295" s="214">
        <f>Q295*H295</f>
        <v>0</v>
      </c>
      <c r="S295" s="214">
        <v>0.00025</v>
      </c>
      <c r="T295" s="215">
        <f>S295*H295</f>
        <v>0.00375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16" t="s">
        <v>209</v>
      </c>
      <c r="AT295" s="216" t="s">
        <v>112</v>
      </c>
      <c r="AU295" s="216" t="s">
        <v>79</v>
      </c>
      <c r="AY295" s="18" t="s">
        <v>109</v>
      </c>
      <c r="BE295" s="217">
        <f>IF(N295="základní",J295,0)</f>
        <v>0</v>
      </c>
      <c r="BF295" s="217">
        <f>IF(N295="snížená",J295,0)</f>
        <v>0</v>
      </c>
      <c r="BG295" s="217">
        <f>IF(N295="zákl. přenesená",J295,0)</f>
        <v>0</v>
      </c>
      <c r="BH295" s="217">
        <f>IF(N295="sníž. přenesená",J295,0)</f>
        <v>0</v>
      </c>
      <c r="BI295" s="217">
        <f>IF(N295="nulová",J295,0)</f>
        <v>0</v>
      </c>
      <c r="BJ295" s="18" t="s">
        <v>77</v>
      </c>
      <c r="BK295" s="217">
        <f>ROUND(I295*H295,2)</f>
        <v>0</v>
      </c>
      <c r="BL295" s="18" t="s">
        <v>209</v>
      </c>
      <c r="BM295" s="216" t="s">
        <v>586</v>
      </c>
    </row>
    <row r="296" spans="1:47" s="2" customFormat="1" ht="12">
      <c r="A296" s="39"/>
      <c r="B296" s="40"/>
      <c r="C296" s="41"/>
      <c r="D296" s="243" t="s">
        <v>186</v>
      </c>
      <c r="E296" s="41"/>
      <c r="F296" s="244" t="s">
        <v>587</v>
      </c>
      <c r="G296" s="41"/>
      <c r="H296" s="41"/>
      <c r="I296" s="245"/>
      <c r="J296" s="41"/>
      <c r="K296" s="41"/>
      <c r="L296" s="45"/>
      <c r="M296" s="246"/>
      <c r="N296" s="247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186</v>
      </c>
      <c r="AU296" s="18" t="s">
        <v>79</v>
      </c>
    </row>
    <row r="297" spans="1:65" s="2" customFormat="1" ht="24.15" customHeight="1">
      <c r="A297" s="39"/>
      <c r="B297" s="40"/>
      <c r="C297" s="205" t="s">
        <v>588</v>
      </c>
      <c r="D297" s="205" t="s">
        <v>112</v>
      </c>
      <c r="E297" s="206" t="s">
        <v>589</v>
      </c>
      <c r="F297" s="207" t="s">
        <v>590</v>
      </c>
      <c r="G297" s="208" t="s">
        <v>585</v>
      </c>
      <c r="H297" s="209">
        <v>10</v>
      </c>
      <c r="I297" s="210"/>
      <c r="J297" s="211">
        <f>ROUND(I297*H297,2)</f>
        <v>0</v>
      </c>
      <c r="K297" s="207" t="s">
        <v>184</v>
      </c>
      <c r="L297" s="45"/>
      <c r="M297" s="212" t="s">
        <v>19</v>
      </c>
      <c r="N297" s="213" t="s">
        <v>40</v>
      </c>
      <c r="O297" s="85"/>
      <c r="P297" s="214">
        <f>O297*H297</f>
        <v>0</v>
      </c>
      <c r="Q297" s="214">
        <v>0</v>
      </c>
      <c r="R297" s="214">
        <f>Q297*H297</f>
        <v>0</v>
      </c>
      <c r="S297" s="214">
        <v>0.00221</v>
      </c>
      <c r="T297" s="215">
        <f>S297*H297</f>
        <v>0.0221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16" t="s">
        <v>209</v>
      </c>
      <c r="AT297" s="216" t="s">
        <v>112</v>
      </c>
      <c r="AU297" s="216" t="s">
        <v>79</v>
      </c>
      <c r="AY297" s="18" t="s">
        <v>109</v>
      </c>
      <c r="BE297" s="217">
        <f>IF(N297="základní",J297,0)</f>
        <v>0</v>
      </c>
      <c r="BF297" s="217">
        <f>IF(N297="snížená",J297,0)</f>
        <v>0</v>
      </c>
      <c r="BG297" s="217">
        <f>IF(N297="zákl. přenesená",J297,0)</f>
        <v>0</v>
      </c>
      <c r="BH297" s="217">
        <f>IF(N297="sníž. přenesená",J297,0)</f>
        <v>0</v>
      </c>
      <c r="BI297" s="217">
        <f>IF(N297="nulová",J297,0)</f>
        <v>0</v>
      </c>
      <c r="BJ297" s="18" t="s">
        <v>77</v>
      </c>
      <c r="BK297" s="217">
        <f>ROUND(I297*H297,2)</f>
        <v>0</v>
      </c>
      <c r="BL297" s="18" t="s">
        <v>209</v>
      </c>
      <c r="BM297" s="216" t="s">
        <v>591</v>
      </c>
    </row>
    <row r="298" spans="1:47" s="2" customFormat="1" ht="12">
      <c r="A298" s="39"/>
      <c r="B298" s="40"/>
      <c r="C298" s="41"/>
      <c r="D298" s="243" t="s">
        <v>186</v>
      </c>
      <c r="E298" s="41"/>
      <c r="F298" s="244" t="s">
        <v>592</v>
      </c>
      <c r="G298" s="41"/>
      <c r="H298" s="41"/>
      <c r="I298" s="245"/>
      <c r="J298" s="41"/>
      <c r="K298" s="41"/>
      <c r="L298" s="45"/>
      <c r="M298" s="246"/>
      <c r="N298" s="247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186</v>
      </c>
      <c r="AU298" s="18" t="s">
        <v>79</v>
      </c>
    </row>
    <row r="299" spans="1:63" s="12" customFormat="1" ht="22.8" customHeight="1">
      <c r="A299" s="12"/>
      <c r="B299" s="189"/>
      <c r="C299" s="190"/>
      <c r="D299" s="191" t="s">
        <v>68</v>
      </c>
      <c r="E299" s="203" t="s">
        <v>593</v>
      </c>
      <c r="F299" s="203" t="s">
        <v>594</v>
      </c>
      <c r="G299" s="190"/>
      <c r="H299" s="190"/>
      <c r="I299" s="193"/>
      <c r="J299" s="204">
        <f>BK299</f>
        <v>0</v>
      </c>
      <c r="K299" s="190"/>
      <c r="L299" s="195"/>
      <c r="M299" s="196"/>
      <c r="N299" s="197"/>
      <c r="O299" s="197"/>
      <c r="P299" s="198">
        <f>SUM(P300:P313)</f>
        <v>0</v>
      </c>
      <c r="Q299" s="197"/>
      <c r="R299" s="198">
        <f>SUM(R300:R313)</f>
        <v>0.3183</v>
      </c>
      <c r="S299" s="197"/>
      <c r="T299" s="199">
        <f>SUM(T300:T313)</f>
        <v>0.09018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0" t="s">
        <v>79</v>
      </c>
      <c r="AT299" s="201" t="s">
        <v>68</v>
      </c>
      <c r="AU299" s="201" t="s">
        <v>77</v>
      </c>
      <c r="AY299" s="200" t="s">
        <v>109</v>
      </c>
      <c r="BK299" s="202">
        <f>SUM(BK300:BK313)</f>
        <v>0</v>
      </c>
    </row>
    <row r="300" spans="1:65" s="2" customFormat="1" ht="24.15" customHeight="1">
      <c r="A300" s="39"/>
      <c r="B300" s="40"/>
      <c r="C300" s="205" t="s">
        <v>595</v>
      </c>
      <c r="D300" s="205" t="s">
        <v>112</v>
      </c>
      <c r="E300" s="206" t="s">
        <v>596</v>
      </c>
      <c r="F300" s="207" t="s">
        <v>597</v>
      </c>
      <c r="G300" s="208" t="s">
        <v>234</v>
      </c>
      <c r="H300" s="209">
        <v>54</v>
      </c>
      <c r="I300" s="210"/>
      <c r="J300" s="211">
        <f>ROUND(I300*H300,2)</f>
        <v>0</v>
      </c>
      <c r="K300" s="207" t="s">
        <v>184</v>
      </c>
      <c r="L300" s="45"/>
      <c r="M300" s="212" t="s">
        <v>19</v>
      </c>
      <c r="N300" s="213" t="s">
        <v>40</v>
      </c>
      <c r="O300" s="85"/>
      <c r="P300" s="214">
        <f>O300*H300</f>
        <v>0</v>
      </c>
      <c r="Q300" s="214">
        <v>0</v>
      </c>
      <c r="R300" s="214">
        <f>Q300*H300</f>
        <v>0</v>
      </c>
      <c r="S300" s="214">
        <v>0.00167</v>
      </c>
      <c r="T300" s="215">
        <f>S300*H300</f>
        <v>0.09018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16" t="s">
        <v>209</v>
      </c>
      <c r="AT300" s="216" t="s">
        <v>112</v>
      </c>
      <c r="AU300" s="216" t="s">
        <v>79</v>
      </c>
      <c r="AY300" s="18" t="s">
        <v>109</v>
      </c>
      <c r="BE300" s="217">
        <f>IF(N300="základní",J300,0)</f>
        <v>0</v>
      </c>
      <c r="BF300" s="217">
        <f>IF(N300="snížená",J300,0)</f>
        <v>0</v>
      </c>
      <c r="BG300" s="217">
        <f>IF(N300="zákl. přenesená",J300,0)</f>
        <v>0</v>
      </c>
      <c r="BH300" s="217">
        <f>IF(N300="sníž. přenesená",J300,0)</f>
        <v>0</v>
      </c>
      <c r="BI300" s="217">
        <f>IF(N300="nulová",J300,0)</f>
        <v>0</v>
      </c>
      <c r="BJ300" s="18" t="s">
        <v>77</v>
      </c>
      <c r="BK300" s="217">
        <f>ROUND(I300*H300,2)</f>
        <v>0</v>
      </c>
      <c r="BL300" s="18" t="s">
        <v>209</v>
      </c>
      <c r="BM300" s="216" t="s">
        <v>598</v>
      </c>
    </row>
    <row r="301" spans="1:47" s="2" customFormat="1" ht="12">
      <c r="A301" s="39"/>
      <c r="B301" s="40"/>
      <c r="C301" s="41"/>
      <c r="D301" s="243" t="s">
        <v>186</v>
      </c>
      <c r="E301" s="41"/>
      <c r="F301" s="244" t="s">
        <v>599</v>
      </c>
      <c r="G301" s="41"/>
      <c r="H301" s="41"/>
      <c r="I301" s="245"/>
      <c r="J301" s="41"/>
      <c r="K301" s="41"/>
      <c r="L301" s="45"/>
      <c r="M301" s="246"/>
      <c r="N301" s="247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186</v>
      </c>
      <c r="AU301" s="18" t="s">
        <v>79</v>
      </c>
    </row>
    <row r="302" spans="1:51" s="14" customFormat="1" ht="12">
      <c r="A302" s="14"/>
      <c r="B302" s="229"/>
      <c r="C302" s="230"/>
      <c r="D302" s="220" t="s">
        <v>119</v>
      </c>
      <c r="E302" s="231" t="s">
        <v>19</v>
      </c>
      <c r="F302" s="232" t="s">
        <v>307</v>
      </c>
      <c r="G302" s="230"/>
      <c r="H302" s="233">
        <v>54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39" t="s">
        <v>119</v>
      </c>
      <c r="AU302" s="239" t="s">
        <v>79</v>
      </c>
      <c r="AV302" s="14" t="s">
        <v>79</v>
      </c>
      <c r="AW302" s="14" t="s">
        <v>31</v>
      </c>
      <c r="AX302" s="14" t="s">
        <v>77</v>
      </c>
      <c r="AY302" s="239" t="s">
        <v>109</v>
      </c>
    </row>
    <row r="303" spans="1:65" s="2" customFormat="1" ht="49.05" customHeight="1">
      <c r="A303" s="39"/>
      <c r="B303" s="40"/>
      <c r="C303" s="205" t="s">
        <v>600</v>
      </c>
      <c r="D303" s="205" t="s">
        <v>112</v>
      </c>
      <c r="E303" s="206" t="s">
        <v>601</v>
      </c>
      <c r="F303" s="207" t="s">
        <v>602</v>
      </c>
      <c r="G303" s="208" t="s">
        <v>192</v>
      </c>
      <c r="H303" s="209">
        <v>11</v>
      </c>
      <c r="I303" s="210"/>
      <c r="J303" s="211">
        <f>ROUND(I303*H303,2)</f>
        <v>0</v>
      </c>
      <c r="K303" s="207" t="s">
        <v>184</v>
      </c>
      <c r="L303" s="45"/>
      <c r="M303" s="212" t="s">
        <v>19</v>
      </c>
      <c r="N303" s="213" t="s">
        <v>40</v>
      </c>
      <c r="O303" s="85"/>
      <c r="P303" s="214">
        <f>O303*H303</f>
        <v>0</v>
      </c>
      <c r="Q303" s="214">
        <v>0.0066</v>
      </c>
      <c r="R303" s="214">
        <f>Q303*H303</f>
        <v>0.0726</v>
      </c>
      <c r="S303" s="214">
        <v>0</v>
      </c>
      <c r="T303" s="215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16" t="s">
        <v>209</v>
      </c>
      <c r="AT303" s="216" t="s">
        <v>112</v>
      </c>
      <c r="AU303" s="216" t="s">
        <v>79</v>
      </c>
      <c r="AY303" s="18" t="s">
        <v>109</v>
      </c>
      <c r="BE303" s="217">
        <f>IF(N303="základní",J303,0)</f>
        <v>0</v>
      </c>
      <c r="BF303" s="217">
        <f>IF(N303="snížená",J303,0)</f>
        <v>0</v>
      </c>
      <c r="BG303" s="217">
        <f>IF(N303="zákl. přenesená",J303,0)</f>
        <v>0</v>
      </c>
      <c r="BH303" s="217">
        <f>IF(N303="sníž. přenesená",J303,0)</f>
        <v>0</v>
      </c>
      <c r="BI303" s="217">
        <f>IF(N303="nulová",J303,0)</f>
        <v>0</v>
      </c>
      <c r="BJ303" s="18" t="s">
        <v>77</v>
      </c>
      <c r="BK303" s="217">
        <f>ROUND(I303*H303,2)</f>
        <v>0</v>
      </c>
      <c r="BL303" s="18" t="s">
        <v>209</v>
      </c>
      <c r="BM303" s="216" t="s">
        <v>603</v>
      </c>
    </row>
    <row r="304" spans="1:47" s="2" customFormat="1" ht="12">
      <c r="A304" s="39"/>
      <c r="B304" s="40"/>
      <c r="C304" s="41"/>
      <c r="D304" s="243" t="s">
        <v>186</v>
      </c>
      <c r="E304" s="41"/>
      <c r="F304" s="244" t="s">
        <v>604</v>
      </c>
      <c r="G304" s="41"/>
      <c r="H304" s="41"/>
      <c r="I304" s="245"/>
      <c r="J304" s="41"/>
      <c r="K304" s="41"/>
      <c r="L304" s="45"/>
      <c r="M304" s="246"/>
      <c r="N304" s="247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186</v>
      </c>
      <c r="AU304" s="18" t="s">
        <v>79</v>
      </c>
    </row>
    <row r="305" spans="1:51" s="14" customFormat="1" ht="12">
      <c r="A305" s="14"/>
      <c r="B305" s="229"/>
      <c r="C305" s="230"/>
      <c r="D305" s="220" t="s">
        <v>119</v>
      </c>
      <c r="E305" s="231" t="s">
        <v>19</v>
      </c>
      <c r="F305" s="232" t="s">
        <v>77</v>
      </c>
      <c r="G305" s="230"/>
      <c r="H305" s="233">
        <v>1</v>
      </c>
      <c r="I305" s="234"/>
      <c r="J305" s="230"/>
      <c r="K305" s="230"/>
      <c r="L305" s="235"/>
      <c r="M305" s="236"/>
      <c r="N305" s="237"/>
      <c r="O305" s="237"/>
      <c r="P305" s="237"/>
      <c r="Q305" s="237"/>
      <c r="R305" s="237"/>
      <c r="S305" s="237"/>
      <c r="T305" s="23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39" t="s">
        <v>119</v>
      </c>
      <c r="AU305" s="239" t="s">
        <v>79</v>
      </c>
      <c r="AV305" s="14" t="s">
        <v>79</v>
      </c>
      <c r="AW305" s="14" t="s">
        <v>31</v>
      </c>
      <c r="AX305" s="14" t="s">
        <v>69</v>
      </c>
      <c r="AY305" s="239" t="s">
        <v>109</v>
      </c>
    </row>
    <row r="306" spans="1:51" s="14" customFormat="1" ht="12">
      <c r="A306" s="14"/>
      <c r="B306" s="229"/>
      <c r="C306" s="230"/>
      <c r="D306" s="220" t="s">
        <v>119</v>
      </c>
      <c r="E306" s="231" t="s">
        <v>19</v>
      </c>
      <c r="F306" s="232" t="s">
        <v>605</v>
      </c>
      <c r="G306" s="230"/>
      <c r="H306" s="233">
        <v>10</v>
      </c>
      <c r="I306" s="234"/>
      <c r="J306" s="230"/>
      <c r="K306" s="230"/>
      <c r="L306" s="235"/>
      <c r="M306" s="236"/>
      <c r="N306" s="237"/>
      <c r="O306" s="237"/>
      <c r="P306" s="237"/>
      <c r="Q306" s="237"/>
      <c r="R306" s="237"/>
      <c r="S306" s="237"/>
      <c r="T306" s="238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9" t="s">
        <v>119</v>
      </c>
      <c r="AU306" s="239" t="s">
        <v>79</v>
      </c>
      <c r="AV306" s="14" t="s">
        <v>79</v>
      </c>
      <c r="AW306" s="14" t="s">
        <v>31</v>
      </c>
      <c r="AX306" s="14" t="s">
        <v>69</v>
      </c>
      <c r="AY306" s="239" t="s">
        <v>109</v>
      </c>
    </row>
    <row r="307" spans="1:65" s="2" customFormat="1" ht="37.8" customHeight="1">
      <c r="A307" s="39"/>
      <c r="B307" s="40"/>
      <c r="C307" s="205" t="s">
        <v>606</v>
      </c>
      <c r="D307" s="205" t="s">
        <v>112</v>
      </c>
      <c r="E307" s="206" t="s">
        <v>607</v>
      </c>
      <c r="F307" s="207" t="s">
        <v>608</v>
      </c>
      <c r="G307" s="208" t="s">
        <v>234</v>
      </c>
      <c r="H307" s="209">
        <v>54</v>
      </c>
      <c r="I307" s="210"/>
      <c r="J307" s="211">
        <f>ROUND(I307*H307,2)</f>
        <v>0</v>
      </c>
      <c r="K307" s="207" t="s">
        <v>184</v>
      </c>
      <c r="L307" s="45"/>
      <c r="M307" s="212" t="s">
        <v>19</v>
      </c>
      <c r="N307" s="213" t="s">
        <v>40</v>
      </c>
      <c r="O307" s="85"/>
      <c r="P307" s="214">
        <f>O307*H307</f>
        <v>0</v>
      </c>
      <c r="Q307" s="214">
        <v>0.00429</v>
      </c>
      <c r="R307" s="214">
        <f>Q307*H307</f>
        <v>0.23166000000000003</v>
      </c>
      <c r="S307" s="214">
        <v>0</v>
      </c>
      <c r="T307" s="215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16" t="s">
        <v>209</v>
      </c>
      <c r="AT307" s="216" t="s">
        <v>112</v>
      </c>
      <c r="AU307" s="216" t="s">
        <v>79</v>
      </c>
      <c r="AY307" s="18" t="s">
        <v>109</v>
      </c>
      <c r="BE307" s="217">
        <f>IF(N307="základní",J307,0)</f>
        <v>0</v>
      </c>
      <c r="BF307" s="217">
        <f>IF(N307="snížená",J307,0)</f>
        <v>0</v>
      </c>
      <c r="BG307" s="217">
        <f>IF(N307="zákl. přenesená",J307,0)</f>
        <v>0</v>
      </c>
      <c r="BH307" s="217">
        <f>IF(N307="sníž. přenesená",J307,0)</f>
        <v>0</v>
      </c>
      <c r="BI307" s="217">
        <f>IF(N307="nulová",J307,0)</f>
        <v>0</v>
      </c>
      <c r="BJ307" s="18" t="s">
        <v>77</v>
      </c>
      <c r="BK307" s="217">
        <f>ROUND(I307*H307,2)</f>
        <v>0</v>
      </c>
      <c r="BL307" s="18" t="s">
        <v>209</v>
      </c>
      <c r="BM307" s="216" t="s">
        <v>609</v>
      </c>
    </row>
    <row r="308" spans="1:47" s="2" customFormat="1" ht="12">
      <c r="A308" s="39"/>
      <c r="B308" s="40"/>
      <c r="C308" s="41"/>
      <c r="D308" s="243" t="s">
        <v>186</v>
      </c>
      <c r="E308" s="41"/>
      <c r="F308" s="244" t="s">
        <v>610</v>
      </c>
      <c r="G308" s="41"/>
      <c r="H308" s="41"/>
      <c r="I308" s="245"/>
      <c r="J308" s="41"/>
      <c r="K308" s="41"/>
      <c r="L308" s="45"/>
      <c r="M308" s="246"/>
      <c r="N308" s="247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186</v>
      </c>
      <c r="AU308" s="18" t="s">
        <v>79</v>
      </c>
    </row>
    <row r="309" spans="1:51" s="14" customFormat="1" ht="12">
      <c r="A309" s="14"/>
      <c r="B309" s="229"/>
      <c r="C309" s="230"/>
      <c r="D309" s="220" t="s">
        <v>119</v>
      </c>
      <c r="E309" s="231" t="s">
        <v>19</v>
      </c>
      <c r="F309" s="232" t="s">
        <v>307</v>
      </c>
      <c r="G309" s="230"/>
      <c r="H309" s="233">
        <v>54</v>
      </c>
      <c r="I309" s="234"/>
      <c r="J309" s="230"/>
      <c r="K309" s="230"/>
      <c r="L309" s="235"/>
      <c r="M309" s="236"/>
      <c r="N309" s="237"/>
      <c r="O309" s="237"/>
      <c r="P309" s="237"/>
      <c r="Q309" s="237"/>
      <c r="R309" s="237"/>
      <c r="S309" s="237"/>
      <c r="T309" s="23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39" t="s">
        <v>119</v>
      </c>
      <c r="AU309" s="239" t="s">
        <v>79</v>
      </c>
      <c r="AV309" s="14" t="s">
        <v>79</v>
      </c>
      <c r="AW309" s="14" t="s">
        <v>31</v>
      </c>
      <c r="AX309" s="14" t="s">
        <v>77</v>
      </c>
      <c r="AY309" s="239" t="s">
        <v>109</v>
      </c>
    </row>
    <row r="310" spans="1:65" s="2" customFormat="1" ht="44.25" customHeight="1">
      <c r="A310" s="39"/>
      <c r="B310" s="40"/>
      <c r="C310" s="205" t="s">
        <v>611</v>
      </c>
      <c r="D310" s="205" t="s">
        <v>112</v>
      </c>
      <c r="E310" s="206" t="s">
        <v>612</v>
      </c>
      <c r="F310" s="207" t="s">
        <v>613</v>
      </c>
      <c r="G310" s="208" t="s">
        <v>234</v>
      </c>
      <c r="H310" s="209">
        <v>4</v>
      </c>
      <c r="I310" s="210"/>
      <c r="J310" s="211">
        <f>ROUND(I310*H310,2)</f>
        <v>0</v>
      </c>
      <c r="K310" s="207" t="s">
        <v>184</v>
      </c>
      <c r="L310" s="45"/>
      <c r="M310" s="212" t="s">
        <v>19</v>
      </c>
      <c r="N310" s="213" t="s">
        <v>40</v>
      </c>
      <c r="O310" s="85"/>
      <c r="P310" s="214">
        <f>O310*H310</f>
        <v>0</v>
      </c>
      <c r="Q310" s="214">
        <v>0.00351</v>
      </c>
      <c r="R310" s="214">
        <f>Q310*H310</f>
        <v>0.01404</v>
      </c>
      <c r="S310" s="214">
        <v>0</v>
      </c>
      <c r="T310" s="215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16" t="s">
        <v>209</v>
      </c>
      <c r="AT310" s="216" t="s">
        <v>112</v>
      </c>
      <c r="AU310" s="216" t="s">
        <v>79</v>
      </c>
      <c r="AY310" s="18" t="s">
        <v>109</v>
      </c>
      <c r="BE310" s="217">
        <f>IF(N310="základní",J310,0)</f>
        <v>0</v>
      </c>
      <c r="BF310" s="217">
        <f>IF(N310="snížená",J310,0)</f>
        <v>0</v>
      </c>
      <c r="BG310" s="217">
        <f>IF(N310="zákl. přenesená",J310,0)</f>
        <v>0</v>
      </c>
      <c r="BH310" s="217">
        <f>IF(N310="sníž. přenesená",J310,0)</f>
        <v>0</v>
      </c>
      <c r="BI310" s="217">
        <f>IF(N310="nulová",J310,0)</f>
        <v>0</v>
      </c>
      <c r="BJ310" s="18" t="s">
        <v>77</v>
      </c>
      <c r="BK310" s="217">
        <f>ROUND(I310*H310,2)</f>
        <v>0</v>
      </c>
      <c r="BL310" s="18" t="s">
        <v>209</v>
      </c>
      <c r="BM310" s="216" t="s">
        <v>614</v>
      </c>
    </row>
    <row r="311" spans="1:47" s="2" customFormat="1" ht="12">
      <c r="A311" s="39"/>
      <c r="B311" s="40"/>
      <c r="C311" s="41"/>
      <c r="D311" s="243" t="s">
        <v>186</v>
      </c>
      <c r="E311" s="41"/>
      <c r="F311" s="244" t="s">
        <v>615</v>
      </c>
      <c r="G311" s="41"/>
      <c r="H311" s="41"/>
      <c r="I311" s="245"/>
      <c r="J311" s="41"/>
      <c r="K311" s="41"/>
      <c r="L311" s="45"/>
      <c r="M311" s="246"/>
      <c r="N311" s="247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186</v>
      </c>
      <c r="AU311" s="18" t="s">
        <v>79</v>
      </c>
    </row>
    <row r="312" spans="1:65" s="2" customFormat="1" ht="49.05" customHeight="1">
      <c r="A312" s="39"/>
      <c r="B312" s="40"/>
      <c r="C312" s="205" t="s">
        <v>616</v>
      </c>
      <c r="D312" s="205" t="s">
        <v>112</v>
      </c>
      <c r="E312" s="206" t="s">
        <v>617</v>
      </c>
      <c r="F312" s="207" t="s">
        <v>618</v>
      </c>
      <c r="G312" s="208" t="s">
        <v>199</v>
      </c>
      <c r="H312" s="209">
        <v>0.318</v>
      </c>
      <c r="I312" s="210"/>
      <c r="J312" s="211">
        <f>ROUND(I312*H312,2)</f>
        <v>0</v>
      </c>
      <c r="K312" s="207" t="s">
        <v>184</v>
      </c>
      <c r="L312" s="45"/>
      <c r="M312" s="212" t="s">
        <v>19</v>
      </c>
      <c r="N312" s="213" t="s">
        <v>40</v>
      </c>
      <c r="O312" s="85"/>
      <c r="P312" s="214">
        <f>O312*H312</f>
        <v>0</v>
      </c>
      <c r="Q312" s="214">
        <v>0</v>
      </c>
      <c r="R312" s="214">
        <f>Q312*H312</f>
        <v>0</v>
      </c>
      <c r="S312" s="214">
        <v>0</v>
      </c>
      <c r="T312" s="215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16" t="s">
        <v>209</v>
      </c>
      <c r="AT312" s="216" t="s">
        <v>112</v>
      </c>
      <c r="AU312" s="216" t="s">
        <v>79</v>
      </c>
      <c r="AY312" s="18" t="s">
        <v>109</v>
      </c>
      <c r="BE312" s="217">
        <f>IF(N312="základní",J312,0)</f>
        <v>0</v>
      </c>
      <c r="BF312" s="217">
        <f>IF(N312="snížená",J312,0)</f>
        <v>0</v>
      </c>
      <c r="BG312" s="217">
        <f>IF(N312="zákl. přenesená",J312,0)</f>
        <v>0</v>
      </c>
      <c r="BH312" s="217">
        <f>IF(N312="sníž. přenesená",J312,0)</f>
        <v>0</v>
      </c>
      <c r="BI312" s="217">
        <f>IF(N312="nulová",J312,0)</f>
        <v>0</v>
      </c>
      <c r="BJ312" s="18" t="s">
        <v>77</v>
      </c>
      <c r="BK312" s="217">
        <f>ROUND(I312*H312,2)</f>
        <v>0</v>
      </c>
      <c r="BL312" s="18" t="s">
        <v>209</v>
      </c>
      <c r="BM312" s="216" t="s">
        <v>619</v>
      </c>
    </row>
    <row r="313" spans="1:47" s="2" customFormat="1" ht="12">
      <c r="A313" s="39"/>
      <c r="B313" s="40"/>
      <c r="C313" s="41"/>
      <c r="D313" s="243" t="s">
        <v>186</v>
      </c>
      <c r="E313" s="41"/>
      <c r="F313" s="244" t="s">
        <v>620</v>
      </c>
      <c r="G313" s="41"/>
      <c r="H313" s="41"/>
      <c r="I313" s="245"/>
      <c r="J313" s="41"/>
      <c r="K313" s="41"/>
      <c r="L313" s="45"/>
      <c r="M313" s="246"/>
      <c r="N313" s="247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186</v>
      </c>
      <c r="AU313" s="18" t="s">
        <v>79</v>
      </c>
    </row>
    <row r="314" spans="1:63" s="12" customFormat="1" ht="22.8" customHeight="1">
      <c r="A314" s="12"/>
      <c r="B314" s="189"/>
      <c r="C314" s="190"/>
      <c r="D314" s="191" t="s">
        <v>68</v>
      </c>
      <c r="E314" s="203" t="s">
        <v>621</v>
      </c>
      <c r="F314" s="203" t="s">
        <v>622</v>
      </c>
      <c r="G314" s="190"/>
      <c r="H314" s="190"/>
      <c r="I314" s="193"/>
      <c r="J314" s="204">
        <f>BK314</f>
        <v>0</v>
      </c>
      <c r="K314" s="190"/>
      <c r="L314" s="195"/>
      <c r="M314" s="196"/>
      <c r="N314" s="197"/>
      <c r="O314" s="197"/>
      <c r="P314" s="198">
        <f>SUM(P315:P330)</f>
        <v>0</v>
      </c>
      <c r="Q314" s="197"/>
      <c r="R314" s="198">
        <f>SUM(R315:R330)</f>
        <v>0</v>
      </c>
      <c r="S314" s="197"/>
      <c r="T314" s="199">
        <f>SUM(T315:T330)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0" t="s">
        <v>79</v>
      </c>
      <c r="AT314" s="201" t="s">
        <v>68</v>
      </c>
      <c r="AU314" s="201" t="s">
        <v>77</v>
      </c>
      <c r="AY314" s="200" t="s">
        <v>109</v>
      </c>
      <c r="BK314" s="202">
        <f>SUM(BK315:BK330)</f>
        <v>0</v>
      </c>
    </row>
    <row r="315" spans="1:65" s="2" customFormat="1" ht="16.5" customHeight="1">
      <c r="A315" s="39"/>
      <c r="B315" s="40"/>
      <c r="C315" s="205" t="s">
        <v>623</v>
      </c>
      <c r="D315" s="205" t="s">
        <v>112</v>
      </c>
      <c r="E315" s="206" t="s">
        <v>624</v>
      </c>
      <c r="F315" s="207" t="s">
        <v>625</v>
      </c>
      <c r="G315" s="208" t="s">
        <v>241</v>
      </c>
      <c r="H315" s="209">
        <v>2</v>
      </c>
      <c r="I315" s="210"/>
      <c r="J315" s="211">
        <f>ROUND(I315*H315,2)</f>
        <v>0</v>
      </c>
      <c r="K315" s="207" t="s">
        <v>19</v>
      </c>
      <c r="L315" s="45"/>
      <c r="M315" s="212" t="s">
        <v>19</v>
      </c>
      <c r="N315" s="213" t="s">
        <v>40</v>
      </c>
      <c r="O315" s="85"/>
      <c r="P315" s="214">
        <f>O315*H315</f>
        <v>0</v>
      </c>
      <c r="Q315" s="214">
        <v>0</v>
      </c>
      <c r="R315" s="214">
        <f>Q315*H315</f>
        <v>0</v>
      </c>
      <c r="S315" s="214">
        <v>0</v>
      </c>
      <c r="T315" s="215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16" t="s">
        <v>209</v>
      </c>
      <c r="AT315" s="216" t="s">
        <v>112</v>
      </c>
      <c r="AU315" s="216" t="s">
        <v>79</v>
      </c>
      <c r="AY315" s="18" t="s">
        <v>109</v>
      </c>
      <c r="BE315" s="217">
        <f>IF(N315="základní",J315,0)</f>
        <v>0</v>
      </c>
      <c r="BF315" s="217">
        <f>IF(N315="snížená",J315,0)</f>
        <v>0</v>
      </c>
      <c r="BG315" s="217">
        <f>IF(N315="zákl. přenesená",J315,0)</f>
        <v>0</v>
      </c>
      <c r="BH315" s="217">
        <f>IF(N315="sníž. přenesená",J315,0)</f>
        <v>0</v>
      </c>
      <c r="BI315" s="217">
        <f>IF(N315="nulová",J315,0)</f>
        <v>0</v>
      </c>
      <c r="BJ315" s="18" t="s">
        <v>77</v>
      </c>
      <c r="BK315" s="217">
        <f>ROUND(I315*H315,2)</f>
        <v>0</v>
      </c>
      <c r="BL315" s="18" t="s">
        <v>209</v>
      </c>
      <c r="BM315" s="216" t="s">
        <v>626</v>
      </c>
    </row>
    <row r="316" spans="1:51" s="14" customFormat="1" ht="12">
      <c r="A316" s="14"/>
      <c r="B316" s="229"/>
      <c r="C316" s="230"/>
      <c r="D316" s="220" t="s">
        <v>119</v>
      </c>
      <c r="E316" s="231" t="s">
        <v>19</v>
      </c>
      <c r="F316" s="232" t="s">
        <v>79</v>
      </c>
      <c r="G316" s="230"/>
      <c r="H316" s="233">
        <v>2</v>
      </c>
      <c r="I316" s="234"/>
      <c r="J316" s="230"/>
      <c r="K316" s="230"/>
      <c r="L316" s="235"/>
      <c r="M316" s="236"/>
      <c r="N316" s="237"/>
      <c r="O316" s="237"/>
      <c r="P316" s="237"/>
      <c r="Q316" s="237"/>
      <c r="R316" s="237"/>
      <c r="S316" s="237"/>
      <c r="T316" s="238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39" t="s">
        <v>119</v>
      </c>
      <c r="AU316" s="239" t="s">
        <v>79</v>
      </c>
      <c r="AV316" s="14" t="s">
        <v>79</v>
      </c>
      <c r="AW316" s="14" t="s">
        <v>31</v>
      </c>
      <c r="AX316" s="14" t="s">
        <v>77</v>
      </c>
      <c r="AY316" s="239" t="s">
        <v>109</v>
      </c>
    </row>
    <row r="317" spans="1:65" s="2" customFormat="1" ht="16.5" customHeight="1">
      <c r="A317" s="39"/>
      <c r="B317" s="40"/>
      <c r="C317" s="205" t="s">
        <v>627</v>
      </c>
      <c r="D317" s="205" t="s">
        <v>112</v>
      </c>
      <c r="E317" s="206" t="s">
        <v>628</v>
      </c>
      <c r="F317" s="207" t="s">
        <v>629</v>
      </c>
      <c r="G317" s="208" t="s">
        <v>241</v>
      </c>
      <c r="H317" s="209">
        <v>1</v>
      </c>
      <c r="I317" s="210"/>
      <c r="J317" s="211">
        <f>ROUND(I317*H317,2)</f>
        <v>0</v>
      </c>
      <c r="K317" s="207" t="s">
        <v>19</v>
      </c>
      <c r="L317" s="45"/>
      <c r="M317" s="212" t="s">
        <v>19</v>
      </c>
      <c r="N317" s="213" t="s">
        <v>40</v>
      </c>
      <c r="O317" s="85"/>
      <c r="P317" s="214">
        <f>O317*H317</f>
        <v>0</v>
      </c>
      <c r="Q317" s="214">
        <v>0</v>
      </c>
      <c r="R317" s="214">
        <f>Q317*H317</f>
        <v>0</v>
      </c>
      <c r="S317" s="214">
        <v>0</v>
      </c>
      <c r="T317" s="215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16" t="s">
        <v>209</v>
      </c>
      <c r="AT317" s="216" t="s">
        <v>112</v>
      </c>
      <c r="AU317" s="216" t="s">
        <v>79</v>
      </c>
      <c r="AY317" s="18" t="s">
        <v>109</v>
      </c>
      <c r="BE317" s="217">
        <f>IF(N317="základní",J317,0)</f>
        <v>0</v>
      </c>
      <c r="BF317" s="217">
        <f>IF(N317="snížená",J317,0)</f>
        <v>0</v>
      </c>
      <c r="BG317" s="217">
        <f>IF(N317="zákl. přenesená",J317,0)</f>
        <v>0</v>
      </c>
      <c r="BH317" s="217">
        <f>IF(N317="sníž. přenesená",J317,0)</f>
        <v>0</v>
      </c>
      <c r="BI317" s="217">
        <f>IF(N317="nulová",J317,0)</f>
        <v>0</v>
      </c>
      <c r="BJ317" s="18" t="s">
        <v>77</v>
      </c>
      <c r="BK317" s="217">
        <f>ROUND(I317*H317,2)</f>
        <v>0</v>
      </c>
      <c r="BL317" s="18" t="s">
        <v>209</v>
      </c>
      <c r="BM317" s="216" t="s">
        <v>630</v>
      </c>
    </row>
    <row r="318" spans="1:65" s="2" customFormat="1" ht="16.5" customHeight="1">
      <c r="A318" s="39"/>
      <c r="B318" s="40"/>
      <c r="C318" s="205" t="s">
        <v>631</v>
      </c>
      <c r="D318" s="205" t="s">
        <v>112</v>
      </c>
      <c r="E318" s="206" t="s">
        <v>632</v>
      </c>
      <c r="F318" s="207" t="s">
        <v>633</v>
      </c>
      <c r="G318" s="208" t="s">
        <v>241</v>
      </c>
      <c r="H318" s="209">
        <v>1</v>
      </c>
      <c r="I318" s="210"/>
      <c r="J318" s="211">
        <f>ROUND(I318*H318,2)</f>
        <v>0</v>
      </c>
      <c r="K318" s="207" t="s">
        <v>19</v>
      </c>
      <c r="L318" s="45"/>
      <c r="M318" s="212" t="s">
        <v>19</v>
      </c>
      <c r="N318" s="213" t="s">
        <v>40</v>
      </c>
      <c r="O318" s="85"/>
      <c r="P318" s="214">
        <f>O318*H318</f>
        <v>0</v>
      </c>
      <c r="Q318" s="214">
        <v>0</v>
      </c>
      <c r="R318" s="214">
        <f>Q318*H318</f>
        <v>0</v>
      </c>
      <c r="S318" s="214">
        <v>0</v>
      </c>
      <c r="T318" s="215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16" t="s">
        <v>209</v>
      </c>
      <c r="AT318" s="216" t="s">
        <v>112</v>
      </c>
      <c r="AU318" s="216" t="s">
        <v>79</v>
      </c>
      <c r="AY318" s="18" t="s">
        <v>109</v>
      </c>
      <c r="BE318" s="217">
        <f>IF(N318="základní",J318,0)</f>
        <v>0</v>
      </c>
      <c r="BF318" s="217">
        <f>IF(N318="snížená",J318,0)</f>
        <v>0</v>
      </c>
      <c r="BG318" s="217">
        <f>IF(N318="zákl. přenesená",J318,0)</f>
        <v>0</v>
      </c>
      <c r="BH318" s="217">
        <f>IF(N318="sníž. přenesená",J318,0)</f>
        <v>0</v>
      </c>
      <c r="BI318" s="217">
        <f>IF(N318="nulová",J318,0)</f>
        <v>0</v>
      </c>
      <c r="BJ318" s="18" t="s">
        <v>77</v>
      </c>
      <c r="BK318" s="217">
        <f>ROUND(I318*H318,2)</f>
        <v>0</v>
      </c>
      <c r="BL318" s="18" t="s">
        <v>209</v>
      </c>
      <c r="BM318" s="216" t="s">
        <v>634</v>
      </c>
    </row>
    <row r="319" spans="1:65" s="2" customFormat="1" ht="21.75" customHeight="1">
      <c r="A319" s="39"/>
      <c r="B319" s="40"/>
      <c r="C319" s="205" t="s">
        <v>635</v>
      </c>
      <c r="D319" s="205" t="s">
        <v>112</v>
      </c>
      <c r="E319" s="206" t="s">
        <v>636</v>
      </c>
      <c r="F319" s="207" t="s">
        <v>637</v>
      </c>
      <c r="G319" s="208" t="s">
        <v>241</v>
      </c>
      <c r="H319" s="209">
        <v>1</v>
      </c>
      <c r="I319" s="210"/>
      <c r="J319" s="211">
        <f>ROUND(I319*H319,2)</f>
        <v>0</v>
      </c>
      <c r="K319" s="207" t="s">
        <v>19</v>
      </c>
      <c r="L319" s="45"/>
      <c r="M319" s="212" t="s">
        <v>19</v>
      </c>
      <c r="N319" s="213" t="s">
        <v>40</v>
      </c>
      <c r="O319" s="85"/>
      <c r="P319" s="214">
        <f>O319*H319</f>
        <v>0</v>
      </c>
      <c r="Q319" s="214">
        <v>0</v>
      </c>
      <c r="R319" s="214">
        <f>Q319*H319</f>
        <v>0</v>
      </c>
      <c r="S319" s="214">
        <v>0</v>
      </c>
      <c r="T319" s="215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16" t="s">
        <v>209</v>
      </c>
      <c r="AT319" s="216" t="s">
        <v>112</v>
      </c>
      <c r="AU319" s="216" t="s">
        <v>79</v>
      </c>
      <c r="AY319" s="18" t="s">
        <v>109</v>
      </c>
      <c r="BE319" s="217">
        <f>IF(N319="základní",J319,0)</f>
        <v>0</v>
      </c>
      <c r="BF319" s="217">
        <f>IF(N319="snížená",J319,0)</f>
        <v>0</v>
      </c>
      <c r="BG319" s="217">
        <f>IF(N319="zákl. přenesená",J319,0)</f>
        <v>0</v>
      </c>
      <c r="BH319" s="217">
        <f>IF(N319="sníž. přenesená",J319,0)</f>
        <v>0</v>
      </c>
      <c r="BI319" s="217">
        <f>IF(N319="nulová",J319,0)</f>
        <v>0</v>
      </c>
      <c r="BJ319" s="18" t="s">
        <v>77</v>
      </c>
      <c r="BK319" s="217">
        <f>ROUND(I319*H319,2)</f>
        <v>0</v>
      </c>
      <c r="BL319" s="18" t="s">
        <v>209</v>
      </c>
      <c r="BM319" s="216" t="s">
        <v>638</v>
      </c>
    </row>
    <row r="320" spans="1:65" s="2" customFormat="1" ht="16.5" customHeight="1">
      <c r="A320" s="39"/>
      <c r="B320" s="40"/>
      <c r="C320" s="205" t="s">
        <v>639</v>
      </c>
      <c r="D320" s="205" t="s">
        <v>112</v>
      </c>
      <c r="E320" s="206" t="s">
        <v>640</v>
      </c>
      <c r="F320" s="207" t="s">
        <v>641</v>
      </c>
      <c r="G320" s="208" t="s">
        <v>115</v>
      </c>
      <c r="H320" s="209">
        <v>1</v>
      </c>
      <c r="I320" s="210"/>
      <c r="J320" s="211">
        <f>ROUND(I320*H320,2)</f>
        <v>0</v>
      </c>
      <c r="K320" s="207" t="s">
        <v>19</v>
      </c>
      <c r="L320" s="45"/>
      <c r="M320" s="212" t="s">
        <v>19</v>
      </c>
      <c r="N320" s="213" t="s">
        <v>40</v>
      </c>
      <c r="O320" s="85"/>
      <c r="P320" s="214">
        <f>O320*H320</f>
        <v>0</v>
      </c>
      <c r="Q320" s="214">
        <v>0</v>
      </c>
      <c r="R320" s="214">
        <f>Q320*H320</f>
        <v>0</v>
      </c>
      <c r="S320" s="214">
        <v>0</v>
      </c>
      <c r="T320" s="215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16" t="s">
        <v>209</v>
      </c>
      <c r="AT320" s="216" t="s">
        <v>112</v>
      </c>
      <c r="AU320" s="216" t="s">
        <v>79</v>
      </c>
      <c r="AY320" s="18" t="s">
        <v>109</v>
      </c>
      <c r="BE320" s="217">
        <f>IF(N320="základní",J320,0)</f>
        <v>0</v>
      </c>
      <c r="BF320" s="217">
        <f>IF(N320="snížená",J320,0)</f>
        <v>0</v>
      </c>
      <c r="BG320" s="217">
        <f>IF(N320="zákl. přenesená",J320,0)</f>
        <v>0</v>
      </c>
      <c r="BH320" s="217">
        <f>IF(N320="sníž. přenesená",J320,0)</f>
        <v>0</v>
      </c>
      <c r="BI320" s="217">
        <f>IF(N320="nulová",J320,0)</f>
        <v>0</v>
      </c>
      <c r="BJ320" s="18" t="s">
        <v>77</v>
      </c>
      <c r="BK320" s="217">
        <f>ROUND(I320*H320,2)</f>
        <v>0</v>
      </c>
      <c r="BL320" s="18" t="s">
        <v>209</v>
      </c>
      <c r="BM320" s="216" t="s">
        <v>642</v>
      </c>
    </row>
    <row r="321" spans="1:65" s="2" customFormat="1" ht="24.15" customHeight="1">
      <c r="A321" s="39"/>
      <c r="B321" s="40"/>
      <c r="C321" s="205" t="s">
        <v>643</v>
      </c>
      <c r="D321" s="205" t="s">
        <v>112</v>
      </c>
      <c r="E321" s="206" t="s">
        <v>644</v>
      </c>
      <c r="F321" s="207" t="s">
        <v>645</v>
      </c>
      <c r="G321" s="208" t="s">
        <v>241</v>
      </c>
      <c r="H321" s="209">
        <v>2</v>
      </c>
      <c r="I321" s="210"/>
      <c r="J321" s="211">
        <f>ROUND(I321*H321,2)</f>
        <v>0</v>
      </c>
      <c r="K321" s="207" t="s">
        <v>19</v>
      </c>
      <c r="L321" s="45"/>
      <c r="M321" s="212" t="s">
        <v>19</v>
      </c>
      <c r="N321" s="213" t="s">
        <v>40</v>
      </c>
      <c r="O321" s="85"/>
      <c r="P321" s="214">
        <f>O321*H321</f>
        <v>0</v>
      </c>
      <c r="Q321" s="214">
        <v>0</v>
      </c>
      <c r="R321" s="214">
        <f>Q321*H321</f>
        <v>0</v>
      </c>
      <c r="S321" s="214">
        <v>0</v>
      </c>
      <c r="T321" s="215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16" t="s">
        <v>209</v>
      </c>
      <c r="AT321" s="216" t="s">
        <v>112</v>
      </c>
      <c r="AU321" s="216" t="s">
        <v>79</v>
      </c>
      <c r="AY321" s="18" t="s">
        <v>109</v>
      </c>
      <c r="BE321" s="217">
        <f>IF(N321="základní",J321,0)</f>
        <v>0</v>
      </c>
      <c r="BF321" s="217">
        <f>IF(N321="snížená",J321,0)</f>
        <v>0</v>
      </c>
      <c r="BG321" s="217">
        <f>IF(N321="zákl. přenesená",J321,0)</f>
        <v>0</v>
      </c>
      <c r="BH321" s="217">
        <f>IF(N321="sníž. přenesená",J321,0)</f>
        <v>0</v>
      </c>
      <c r="BI321" s="217">
        <f>IF(N321="nulová",J321,0)</f>
        <v>0</v>
      </c>
      <c r="BJ321" s="18" t="s">
        <v>77</v>
      </c>
      <c r="BK321" s="217">
        <f>ROUND(I321*H321,2)</f>
        <v>0</v>
      </c>
      <c r="BL321" s="18" t="s">
        <v>209</v>
      </c>
      <c r="BM321" s="216" t="s">
        <v>646</v>
      </c>
    </row>
    <row r="322" spans="1:65" s="2" customFormat="1" ht="24.15" customHeight="1">
      <c r="A322" s="39"/>
      <c r="B322" s="40"/>
      <c r="C322" s="205" t="s">
        <v>647</v>
      </c>
      <c r="D322" s="205" t="s">
        <v>112</v>
      </c>
      <c r="E322" s="206" t="s">
        <v>648</v>
      </c>
      <c r="F322" s="207" t="s">
        <v>649</v>
      </c>
      <c r="G322" s="208" t="s">
        <v>208</v>
      </c>
      <c r="H322" s="209">
        <v>2</v>
      </c>
      <c r="I322" s="210"/>
      <c r="J322" s="211">
        <f>ROUND(I322*H322,2)</f>
        <v>0</v>
      </c>
      <c r="K322" s="207" t="s">
        <v>19</v>
      </c>
      <c r="L322" s="45"/>
      <c r="M322" s="212" t="s">
        <v>19</v>
      </c>
      <c r="N322" s="213" t="s">
        <v>40</v>
      </c>
      <c r="O322" s="85"/>
      <c r="P322" s="214">
        <f>O322*H322</f>
        <v>0</v>
      </c>
      <c r="Q322" s="214">
        <v>0</v>
      </c>
      <c r="R322" s="214">
        <f>Q322*H322</f>
        <v>0</v>
      </c>
      <c r="S322" s="214">
        <v>0</v>
      </c>
      <c r="T322" s="215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16" t="s">
        <v>209</v>
      </c>
      <c r="AT322" s="216" t="s">
        <v>112</v>
      </c>
      <c r="AU322" s="216" t="s">
        <v>79</v>
      </c>
      <c r="AY322" s="18" t="s">
        <v>109</v>
      </c>
      <c r="BE322" s="217">
        <f>IF(N322="základní",J322,0)</f>
        <v>0</v>
      </c>
      <c r="BF322" s="217">
        <f>IF(N322="snížená",J322,0)</f>
        <v>0</v>
      </c>
      <c r="BG322" s="217">
        <f>IF(N322="zákl. přenesená",J322,0)</f>
        <v>0</v>
      </c>
      <c r="BH322" s="217">
        <f>IF(N322="sníž. přenesená",J322,0)</f>
        <v>0</v>
      </c>
      <c r="BI322" s="217">
        <f>IF(N322="nulová",J322,0)</f>
        <v>0</v>
      </c>
      <c r="BJ322" s="18" t="s">
        <v>77</v>
      </c>
      <c r="BK322" s="217">
        <f>ROUND(I322*H322,2)</f>
        <v>0</v>
      </c>
      <c r="BL322" s="18" t="s">
        <v>209</v>
      </c>
      <c r="BM322" s="216" t="s">
        <v>650</v>
      </c>
    </row>
    <row r="323" spans="1:65" s="2" customFormat="1" ht="24.15" customHeight="1">
      <c r="A323" s="39"/>
      <c r="B323" s="40"/>
      <c r="C323" s="205" t="s">
        <v>651</v>
      </c>
      <c r="D323" s="205" t="s">
        <v>112</v>
      </c>
      <c r="E323" s="206" t="s">
        <v>652</v>
      </c>
      <c r="F323" s="207" t="s">
        <v>653</v>
      </c>
      <c r="G323" s="208" t="s">
        <v>192</v>
      </c>
      <c r="H323" s="209">
        <v>11</v>
      </c>
      <c r="I323" s="210"/>
      <c r="J323" s="211">
        <f>ROUND(I323*H323,2)</f>
        <v>0</v>
      </c>
      <c r="K323" s="207" t="s">
        <v>19</v>
      </c>
      <c r="L323" s="45"/>
      <c r="M323" s="212" t="s">
        <v>19</v>
      </c>
      <c r="N323" s="213" t="s">
        <v>40</v>
      </c>
      <c r="O323" s="85"/>
      <c r="P323" s="214">
        <f>O323*H323</f>
        <v>0</v>
      </c>
      <c r="Q323" s="214">
        <v>0</v>
      </c>
      <c r="R323" s="214">
        <f>Q323*H323</f>
        <v>0</v>
      </c>
      <c r="S323" s="214">
        <v>0</v>
      </c>
      <c r="T323" s="215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16" t="s">
        <v>209</v>
      </c>
      <c r="AT323" s="216" t="s">
        <v>112</v>
      </c>
      <c r="AU323" s="216" t="s">
        <v>79</v>
      </c>
      <c r="AY323" s="18" t="s">
        <v>109</v>
      </c>
      <c r="BE323" s="217">
        <f>IF(N323="základní",J323,0)</f>
        <v>0</v>
      </c>
      <c r="BF323" s="217">
        <f>IF(N323="snížená",J323,0)</f>
        <v>0</v>
      </c>
      <c r="BG323" s="217">
        <f>IF(N323="zákl. přenesená",J323,0)</f>
        <v>0</v>
      </c>
      <c r="BH323" s="217">
        <f>IF(N323="sníž. přenesená",J323,0)</f>
        <v>0</v>
      </c>
      <c r="BI323" s="217">
        <f>IF(N323="nulová",J323,0)</f>
        <v>0</v>
      </c>
      <c r="BJ323" s="18" t="s">
        <v>77</v>
      </c>
      <c r="BK323" s="217">
        <f>ROUND(I323*H323,2)</f>
        <v>0</v>
      </c>
      <c r="BL323" s="18" t="s">
        <v>209</v>
      </c>
      <c r="BM323" s="216" t="s">
        <v>654</v>
      </c>
    </row>
    <row r="324" spans="1:65" s="2" customFormat="1" ht="21.75" customHeight="1">
      <c r="A324" s="39"/>
      <c r="B324" s="40"/>
      <c r="C324" s="205" t="s">
        <v>655</v>
      </c>
      <c r="D324" s="205" t="s">
        <v>112</v>
      </c>
      <c r="E324" s="206" t="s">
        <v>656</v>
      </c>
      <c r="F324" s="207" t="s">
        <v>657</v>
      </c>
      <c r="G324" s="208" t="s">
        <v>241</v>
      </c>
      <c r="H324" s="209">
        <v>1</v>
      </c>
      <c r="I324" s="210"/>
      <c r="J324" s="211">
        <f>ROUND(I324*H324,2)</f>
        <v>0</v>
      </c>
      <c r="K324" s="207" t="s">
        <v>19</v>
      </c>
      <c r="L324" s="45"/>
      <c r="M324" s="212" t="s">
        <v>19</v>
      </c>
      <c r="N324" s="213" t="s">
        <v>40</v>
      </c>
      <c r="O324" s="85"/>
      <c r="P324" s="214">
        <f>O324*H324</f>
        <v>0</v>
      </c>
      <c r="Q324" s="214">
        <v>0</v>
      </c>
      <c r="R324" s="214">
        <f>Q324*H324</f>
        <v>0</v>
      </c>
      <c r="S324" s="214">
        <v>0</v>
      </c>
      <c r="T324" s="215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16" t="s">
        <v>209</v>
      </c>
      <c r="AT324" s="216" t="s">
        <v>112</v>
      </c>
      <c r="AU324" s="216" t="s">
        <v>79</v>
      </c>
      <c r="AY324" s="18" t="s">
        <v>109</v>
      </c>
      <c r="BE324" s="217">
        <f>IF(N324="základní",J324,0)</f>
        <v>0</v>
      </c>
      <c r="BF324" s="217">
        <f>IF(N324="snížená",J324,0)</f>
        <v>0</v>
      </c>
      <c r="BG324" s="217">
        <f>IF(N324="zákl. přenesená",J324,0)</f>
        <v>0</v>
      </c>
      <c r="BH324" s="217">
        <f>IF(N324="sníž. přenesená",J324,0)</f>
        <v>0</v>
      </c>
      <c r="BI324" s="217">
        <f>IF(N324="nulová",J324,0)</f>
        <v>0</v>
      </c>
      <c r="BJ324" s="18" t="s">
        <v>77</v>
      </c>
      <c r="BK324" s="217">
        <f>ROUND(I324*H324,2)</f>
        <v>0</v>
      </c>
      <c r="BL324" s="18" t="s">
        <v>209</v>
      </c>
      <c r="BM324" s="216" t="s">
        <v>658</v>
      </c>
    </row>
    <row r="325" spans="1:65" s="2" customFormat="1" ht="21.75" customHeight="1">
      <c r="A325" s="39"/>
      <c r="B325" s="40"/>
      <c r="C325" s="205" t="s">
        <v>659</v>
      </c>
      <c r="D325" s="205" t="s">
        <v>112</v>
      </c>
      <c r="E325" s="206" t="s">
        <v>660</v>
      </c>
      <c r="F325" s="207" t="s">
        <v>661</v>
      </c>
      <c r="G325" s="208" t="s">
        <v>241</v>
      </c>
      <c r="H325" s="209">
        <v>7</v>
      </c>
      <c r="I325" s="210"/>
      <c r="J325" s="211">
        <f>ROUND(I325*H325,2)</f>
        <v>0</v>
      </c>
      <c r="K325" s="207" t="s">
        <v>19</v>
      </c>
      <c r="L325" s="45"/>
      <c r="M325" s="212" t="s">
        <v>19</v>
      </c>
      <c r="N325" s="213" t="s">
        <v>40</v>
      </c>
      <c r="O325" s="85"/>
      <c r="P325" s="214">
        <f>O325*H325</f>
        <v>0</v>
      </c>
      <c r="Q325" s="214">
        <v>0</v>
      </c>
      <c r="R325" s="214">
        <f>Q325*H325</f>
        <v>0</v>
      </c>
      <c r="S325" s="214">
        <v>0</v>
      </c>
      <c r="T325" s="215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16" t="s">
        <v>209</v>
      </c>
      <c r="AT325" s="216" t="s">
        <v>112</v>
      </c>
      <c r="AU325" s="216" t="s">
        <v>79</v>
      </c>
      <c r="AY325" s="18" t="s">
        <v>109</v>
      </c>
      <c r="BE325" s="217">
        <f>IF(N325="základní",J325,0)</f>
        <v>0</v>
      </c>
      <c r="BF325" s="217">
        <f>IF(N325="snížená",J325,0)</f>
        <v>0</v>
      </c>
      <c r="BG325" s="217">
        <f>IF(N325="zákl. přenesená",J325,0)</f>
        <v>0</v>
      </c>
      <c r="BH325" s="217">
        <f>IF(N325="sníž. přenesená",J325,0)</f>
        <v>0</v>
      </c>
      <c r="BI325" s="217">
        <f>IF(N325="nulová",J325,0)</f>
        <v>0</v>
      </c>
      <c r="BJ325" s="18" t="s">
        <v>77</v>
      </c>
      <c r="BK325" s="217">
        <f>ROUND(I325*H325,2)</f>
        <v>0</v>
      </c>
      <c r="BL325" s="18" t="s">
        <v>209</v>
      </c>
      <c r="BM325" s="216" t="s">
        <v>662</v>
      </c>
    </row>
    <row r="326" spans="1:65" s="2" customFormat="1" ht="16.5" customHeight="1">
      <c r="A326" s="39"/>
      <c r="B326" s="40"/>
      <c r="C326" s="205" t="s">
        <v>663</v>
      </c>
      <c r="D326" s="205" t="s">
        <v>112</v>
      </c>
      <c r="E326" s="206" t="s">
        <v>664</v>
      </c>
      <c r="F326" s="207" t="s">
        <v>665</v>
      </c>
      <c r="G326" s="208" t="s">
        <v>115</v>
      </c>
      <c r="H326" s="209">
        <v>1</v>
      </c>
      <c r="I326" s="210"/>
      <c r="J326" s="211">
        <f>ROUND(I326*H326,2)</f>
        <v>0</v>
      </c>
      <c r="K326" s="207" t="s">
        <v>19</v>
      </c>
      <c r="L326" s="45"/>
      <c r="M326" s="212" t="s">
        <v>19</v>
      </c>
      <c r="N326" s="213" t="s">
        <v>40</v>
      </c>
      <c r="O326" s="85"/>
      <c r="P326" s="214">
        <f>O326*H326</f>
        <v>0</v>
      </c>
      <c r="Q326" s="214">
        <v>0</v>
      </c>
      <c r="R326" s="214">
        <f>Q326*H326</f>
        <v>0</v>
      </c>
      <c r="S326" s="214">
        <v>0</v>
      </c>
      <c r="T326" s="215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16" t="s">
        <v>209</v>
      </c>
      <c r="AT326" s="216" t="s">
        <v>112</v>
      </c>
      <c r="AU326" s="216" t="s">
        <v>79</v>
      </c>
      <c r="AY326" s="18" t="s">
        <v>109</v>
      </c>
      <c r="BE326" s="217">
        <f>IF(N326="základní",J326,0)</f>
        <v>0</v>
      </c>
      <c r="BF326" s="217">
        <f>IF(N326="snížená",J326,0)</f>
        <v>0</v>
      </c>
      <c r="BG326" s="217">
        <f>IF(N326="zákl. přenesená",J326,0)</f>
        <v>0</v>
      </c>
      <c r="BH326" s="217">
        <f>IF(N326="sníž. přenesená",J326,0)</f>
        <v>0</v>
      </c>
      <c r="BI326" s="217">
        <f>IF(N326="nulová",J326,0)</f>
        <v>0</v>
      </c>
      <c r="BJ326" s="18" t="s">
        <v>77</v>
      </c>
      <c r="BK326" s="217">
        <f>ROUND(I326*H326,2)</f>
        <v>0</v>
      </c>
      <c r="BL326" s="18" t="s">
        <v>209</v>
      </c>
      <c r="BM326" s="216" t="s">
        <v>666</v>
      </c>
    </row>
    <row r="327" spans="1:65" s="2" customFormat="1" ht="21.75" customHeight="1">
      <c r="A327" s="39"/>
      <c r="B327" s="40"/>
      <c r="C327" s="205" t="s">
        <v>667</v>
      </c>
      <c r="D327" s="205" t="s">
        <v>112</v>
      </c>
      <c r="E327" s="206" t="s">
        <v>668</v>
      </c>
      <c r="F327" s="207" t="s">
        <v>669</v>
      </c>
      <c r="G327" s="208" t="s">
        <v>115</v>
      </c>
      <c r="H327" s="209">
        <v>1</v>
      </c>
      <c r="I327" s="210"/>
      <c r="J327" s="211">
        <f>ROUND(I327*H327,2)</f>
        <v>0</v>
      </c>
      <c r="K327" s="207" t="s">
        <v>19</v>
      </c>
      <c r="L327" s="45"/>
      <c r="M327" s="212" t="s">
        <v>19</v>
      </c>
      <c r="N327" s="213" t="s">
        <v>40</v>
      </c>
      <c r="O327" s="85"/>
      <c r="P327" s="214">
        <f>O327*H327</f>
        <v>0</v>
      </c>
      <c r="Q327" s="214">
        <v>0</v>
      </c>
      <c r="R327" s="214">
        <f>Q327*H327</f>
        <v>0</v>
      </c>
      <c r="S327" s="214">
        <v>0</v>
      </c>
      <c r="T327" s="215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16" t="s">
        <v>209</v>
      </c>
      <c r="AT327" s="216" t="s">
        <v>112</v>
      </c>
      <c r="AU327" s="216" t="s">
        <v>79</v>
      </c>
      <c r="AY327" s="18" t="s">
        <v>109</v>
      </c>
      <c r="BE327" s="217">
        <f>IF(N327="základní",J327,0)</f>
        <v>0</v>
      </c>
      <c r="BF327" s="217">
        <f>IF(N327="snížená",J327,0)</f>
        <v>0</v>
      </c>
      <c r="BG327" s="217">
        <f>IF(N327="zákl. přenesená",J327,0)</f>
        <v>0</v>
      </c>
      <c r="BH327" s="217">
        <f>IF(N327="sníž. přenesená",J327,0)</f>
        <v>0</v>
      </c>
      <c r="BI327" s="217">
        <f>IF(N327="nulová",J327,0)</f>
        <v>0</v>
      </c>
      <c r="BJ327" s="18" t="s">
        <v>77</v>
      </c>
      <c r="BK327" s="217">
        <f>ROUND(I327*H327,2)</f>
        <v>0</v>
      </c>
      <c r="BL327" s="18" t="s">
        <v>209</v>
      </c>
      <c r="BM327" s="216" t="s">
        <v>670</v>
      </c>
    </row>
    <row r="328" spans="1:65" s="2" customFormat="1" ht="16.5" customHeight="1">
      <c r="A328" s="39"/>
      <c r="B328" s="40"/>
      <c r="C328" s="205" t="s">
        <v>671</v>
      </c>
      <c r="D328" s="205" t="s">
        <v>112</v>
      </c>
      <c r="E328" s="206" t="s">
        <v>672</v>
      </c>
      <c r="F328" s="207" t="s">
        <v>673</v>
      </c>
      <c r="G328" s="208" t="s">
        <v>241</v>
      </c>
      <c r="H328" s="209">
        <v>1</v>
      </c>
      <c r="I328" s="210"/>
      <c r="J328" s="211">
        <f>ROUND(I328*H328,2)</f>
        <v>0</v>
      </c>
      <c r="K328" s="207" t="s">
        <v>19</v>
      </c>
      <c r="L328" s="45"/>
      <c r="M328" s="212" t="s">
        <v>19</v>
      </c>
      <c r="N328" s="213" t="s">
        <v>40</v>
      </c>
      <c r="O328" s="85"/>
      <c r="P328" s="214">
        <f>O328*H328</f>
        <v>0</v>
      </c>
      <c r="Q328" s="214">
        <v>0</v>
      </c>
      <c r="R328" s="214">
        <f>Q328*H328</f>
        <v>0</v>
      </c>
      <c r="S328" s="214">
        <v>0</v>
      </c>
      <c r="T328" s="215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16" t="s">
        <v>209</v>
      </c>
      <c r="AT328" s="216" t="s">
        <v>112</v>
      </c>
      <c r="AU328" s="216" t="s">
        <v>79</v>
      </c>
      <c r="AY328" s="18" t="s">
        <v>109</v>
      </c>
      <c r="BE328" s="217">
        <f>IF(N328="základní",J328,0)</f>
        <v>0</v>
      </c>
      <c r="BF328" s="217">
        <f>IF(N328="snížená",J328,0)</f>
        <v>0</v>
      </c>
      <c r="BG328" s="217">
        <f>IF(N328="zákl. přenesená",J328,0)</f>
        <v>0</v>
      </c>
      <c r="BH328" s="217">
        <f>IF(N328="sníž. přenesená",J328,0)</f>
        <v>0</v>
      </c>
      <c r="BI328" s="217">
        <f>IF(N328="nulová",J328,0)</f>
        <v>0</v>
      </c>
      <c r="BJ328" s="18" t="s">
        <v>77</v>
      </c>
      <c r="BK328" s="217">
        <f>ROUND(I328*H328,2)</f>
        <v>0</v>
      </c>
      <c r="BL328" s="18" t="s">
        <v>209</v>
      </c>
      <c r="BM328" s="216" t="s">
        <v>674</v>
      </c>
    </row>
    <row r="329" spans="1:65" s="2" customFormat="1" ht="16.5" customHeight="1">
      <c r="A329" s="39"/>
      <c r="B329" s="40"/>
      <c r="C329" s="205" t="s">
        <v>675</v>
      </c>
      <c r="D329" s="205" t="s">
        <v>112</v>
      </c>
      <c r="E329" s="206" t="s">
        <v>676</v>
      </c>
      <c r="F329" s="207" t="s">
        <v>677</v>
      </c>
      <c r="G329" s="208" t="s">
        <v>115</v>
      </c>
      <c r="H329" s="209">
        <v>1</v>
      </c>
      <c r="I329" s="210"/>
      <c r="J329" s="211">
        <f>ROUND(I329*H329,2)</f>
        <v>0</v>
      </c>
      <c r="K329" s="207" t="s">
        <v>19</v>
      </c>
      <c r="L329" s="45"/>
      <c r="M329" s="212" t="s">
        <v>19</v>
      </c>
      <c r="N329" s="213" t="s">
        <v>40</v>
      </c>
      <c r="O329" s="85"/>
      <c r="P329" s="214">
        <f>O329*H329</f>
        <v>0</v>
      </c>
      <c r="Q329" s="214">
        <v>0</v>
      </c>
      <c r="R329" s="214">
        <f>Q329*H329</f>
        <v>0</v>
      </c>
      <c r="S329" s="214">
        <v>0</v>
      </c>
      <c r="T329" s="215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16" t="s">
        <v>209</v>
      </c>
      <c r="AT329" s="216" t="s">
        <v>112</v>
      </c>
      <c r="AU329" s="216" t="s">
        <v>79</v>
      </c>
      <c r="AY329" s="18" t="s">
        <v>109</v>
      </c>
      <c r="BE329" s="217">
        <f>IF(N329="základní",J329,0)</f>
        <v>0</v>
      </c>
      <c r="BF329" s="217">
        <f>IF(N329="snížená",J329,0)</f>
        <v>0</v>
      </c>
      <c r="BG329" s="217">
        <f>IF(N329="zákl. přenesená",J329,0)</f>
        <v>0</v>
      </c>
      <c r="BH329" s="217">
        <f>IF(N329="sníž. přenesená",J329,0)</f>
        <v>0</v>
      </c>
      <c r="BI329" s="217">
        <f>IF(N329="nulová",J329,0)</f>
        <v>0</v>
      </c>
      <c r="BJ329" s="18" t="s">
        <v>77</v>
      </c>
      <c r="BK329" s="217">
        <f>ROUND(I329*H329,2)</f>
        <v>0</v>
      </c>
      <c r="BL329" s="18" t="s">
        <v>209</v>
      </c>
      <c r="BM329" s="216" t="s">
        <v>678</v>
      </c>
    </row>
    <row r="330" spans="1:65" s="2" customFormat="1" ht="24.15" customHeight="1">
      <c r="A330" s="39"/>
      <c r="B330" s="40"/>
      <c r="C330" s="205" t="s">
        <v>679</v>
      </c>
      <c r="D330" s="205" t="s">
        <v>112</v>
      </c>
      <c r="E330" s="206" t="s">
        <v>680</v>
      </c>
      <c r="F330" s="207" t="s">
        <v>681</v>
      </c>
      <c r="G330" s="208" t="s">
        <v>682</v>
      </c>
      <c r="H330" s="209">
        <v>10</v>
      </c>
      <c r="I330" s="210"/>
      <c r="J330" s="211">
        <f>ROUND(I330*H330,2)</f>
        <v>0</v>
      </c>
      <c r="K330" s="207" t="s">
        <v>19</v>
      </c>
      <c r="L330" s="45"/>
      <c r="M330" s="212" t="s">
        <v>19</v>
      </c>
      <c r="N330" s="213" t="s">
        <v>40</v>
      </c>
      <c r="O330" s="85"/>
      <c r="P330" s="214">
        <f>O330*H330</f>
        <v>0</v>
      </c>
      <c r="Q330" s="214">
        <v>0</v>
      </c>
      <c r="R330" s="214">
        <f>Q330*H330</f>
        <v>0</v>
      </c>
      <c r="S330" s="214">
        <v>0</v>
      </c>
      <c r="T330" s="215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16" t="s">
        <v>209</v>
      </c>
      <c r="AT330" s="216" t="s">
        <v>112</v>
      </c>
      <c r="AU330" s="216" t="s">
        <v>79</v>
      </c>
      <c r="AY330" s="18" t="s">
        <v>109</v>
      </c>
      <c r="BE330" s="217">
        <f>IF(N330="základní",J330,0)</f>
        <v>0</v>
      </c>
      <c r="BF330" s="217">
        <f>IF(N330="snížená",J330,0)</f>
        <v>0</v>
      </c>
      <c r="BG330" s="217">
        <f>IF(N330="zákl. přenesená",J330,0)</f>
        <v>0</v>
      </c>
      <c r="BH330" s="217">
        <f>IF(N330="sníž. přenesená",J330,0)</f>
        <v>0</v>
      </c>
      <c r="BI330" s="217">
        <f>IF(N330="nulová",J330,0)</f>
        <v>0</v>
      </c>
      <c r="BJ330" s="18" t="s">
        <v>77</v>
      </c>
      <c r="BK330" s="217">
        <f>ROUND(I330*H330,2)</f>
        <v>0</v>
      </c>
      <c r="BL330" s="18" t="s">
        <v>209</v>
      </c>
      <c r="BM330" s="216" t="s">
        <v>683</v>
      </c>
    </row>
    <row r="331" spans="1:63" s="12" customFormat="1" ht="22.8" customHeight="1">
      <c r="A331" s="12"/>
      <c r="B331" s="189"/>
      <c r="C331" s="190"/>
      <c r="D331" s="191" t="s">
        <v>68</v>
      </c>
      <c r="E331" s="203" t="s">
        <v>684</v>
      </c>
      <c r="F331" s="203" t="s">
        <v>685</v>
      </c>
      <c r="G331" s="190"/>
      <c r="H331" s="190"/>
      <c r="I331" s="193"/>
      <c r="J331" s="204">
        <f>BK331</f>
        <v>0</v>
      </c>
      <c r="K331" s="190"/>
      <c r="L331" s="195"/>
      <c r="M331" s="196"/>
      <c r="N331" s="197"/>
      <c r="O331" s="197"/>
      <c r="P331" s="198">
        <f>SUM(P332:P340)</f>
        <v>0</v>
      </c>
      <c r="Q331" s="197"/>
      <c r="R331" s="198">
        <f>SUM(R332:R340)</f>
        <v>0.217238</v>
      </c>
      <c r="S331" s="197"/>
      <c r="T331" s="199">
        <f>SUM(T332:T340)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0" t="s">
        <v>79</v>
      </c>
      <c r="AT331" s="201" t="s">
        <v>68</v>
      </c>
      <c r="AU331" s="201" t="s">
        <v>77</v>
      </c>
      <c r="AY331" s="200" t="s">
        <v>109</v>
      </c>
      <c r="BK331" s="202">
        <f>SUM(BK332:BK340)</f>
        <v>0</v>
      </c>
    </row>
    <row r="332" spans="1:65" s="2" customFormat="1" ht="33" customHeight="1">
      <c r="A332" s="39"/>
      <c r="B332" s="40"/>
      <c r="C332" s="205" t="s">
        <v>686</v>
      </c>
      <c r="D332" s="205" t="s">
        <v>112</v>
      </c>
      <c r="E332" s="206" t="s">
        <v>687</v>
      </c>
      <c r="F332" s="207" t="s">
        <v>688</v>
      </c>
      <c r="G332" s="208" t="s">
        <v>192</v>
      </c>
      <c r="H332" s="209">
        <v>8.4</v>
      </c>
      <c r="I332" s="210"/>
      <c r="J332" s="211">
        <f>ROUND(I332*H332,2)</f>
        <v>0</v>
      </c>
      <c r="K332" s="207" t="s">
        <v>184</v>
      </c>
      <c r="L332" s="45"/>
      <c r="M332" s="212" t="s">
        <v>19</v>
      </c>
      <c r="N332" s="213" t="s">
        <v>40</v>
      </c>
      <c r="O332" s="85"/>
      <c r="P332" s="214">
        <f>O332*H332</f>
        <v>0</v>
      </c>
      <c r="Q332" s="214">
        <v>0.01867</v>
      </c>
      <c r="R332" s="214">
        <f>Q332*H332</f>
        <v>0.156828</v>
      </c>
      <c r="S332" s="214">
        <v>0</v>
      </c>
      <c r="T332" s="215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16" t="s">
        <v>209</v>
      </c>
      <c r="AT332" s="216" t="s">
        <v>112</v>
      </c>
      <c r="AU332" s="216" t="s">
        <v>79</v>
      </c>
      <c r="AY332" s="18" t="s">
        <v>109</v>
      </c>
      <c r="BE332" s="217">
        <f>IF(N332="základní",J332,0)</f>
        <v>0</v>
      </c>
      <c r="BF332" s="217">
        <f>IF(N332="snížená",J332,0)</f>
        <v>0</v>
      </c>
      <c r="BG332" s="217">
        <f>IF(N332="zákl. přenesená",J332,0)</f>
        <v>0</v>
      </c>
      <c r="BH332" s="217">
        <f>IF(N332="sníž. přenesená",J332,0)</f>
        <v>0</v>
      </c>
      <c r="BI332" s="217">
        <f>IF(N332="nulová",J332,0)</f>
        <v>0</v>
      </c>
      <c r="BJ332" s="18" t="s">
        <v>77</v>
      </c>
      <c r="BK332" s="217">
        <f>ROUND(I332*H332,2)</f>
        <v>0</v>
      </c>
      <c r="BL332" s="18" t="s">
        <v>209</v>
      </c>
      <c r="BM332" s="216" t="s">
        <v>689</v>
      </c>
    </row>
    <row r="333" spans="1:47" s="2" customFormat="1" ht="12">
      <c r="A333" s="39"/>
      <c r="B333" s="40"/>
      <c r="C333" s="41"/>
      <c r="D333" s="243" t="s">
        <v>186</v>
      </c>
      <c r="E333" s="41"/>
      <c r="F333" s="244" t="s">
        <v>690</v>
      </c>
      <c r="G333" s="41"/>
      <c r="H333" s="41"/>
      <c r="I333" s="245"/>
      <c r="J333" s="41"/>
      <c r="K333" s="41"/>
      <c r="L333" s="45"/>
      <c r="M333" s="246"/>
      <c r="N333" s="247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186</v>
      </c>
      <c r="AU333" s="18" t="s">
        <v>79</v>
      </c>
    </row>
    <row r="334" spans="1:51" s="13" customFormat="1" ht="12">
      <c r="A334" s="13"/>
      <c r="B334" s="218"/>
      <c r="C334" s="219"/>
      <c r="D334" s="220" t="s">
        <v>119</v>
      </c>
      <c r="E334" s="221" t="s">
        <v>19</v>
      </c>
      <c r="F334" s="222" t="s">
        <v>691</v>
      </c>
      <c r="G334" s="219"/>
      <c r="H334" s="221" t="s">
        <v>19</v>
      </c>
      <c r="I334" s="223"/>
      <c r="J334" s="219"/>
      <c r="K334" s="219"/>
      <c r="L334" s="224"/>
      <c r="M334" s="225"/>
      <c r="N334" s="226"/>
      <c r="O334" s="226"/>
      <c r="P334" s="226"/>
      <c r="Q334" s="226"/>
      <c r="R334" s="226"/>
      <c r="S334" s="226"/>
      <c r="T334" s="22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28" t="s">
        <v>119</v>
      </c>
      <c r="AU334" s="228" t="s">
        <v>79</v>
      </c>
      <c r="AV334" s="13" t="s">
        <v>77</v>
      </c>
      <c r="AW334" s="13" t="s">
        <v>31</v>
      </c>
      <c r="AX334" s="13" t="s">
        <v>69</v>
      </c>
      <c r="AY334" s="228" t="s">
        <v>109</v>
      </c>
    </row>
    <row r="335" spans="1:51" s="14" customFormat="1" ht="12">
      <c r="A335" s="14"/>
      <c r="B335" s="229"/>
      <c r="C335" s="230"/>
      <c r="D335" s="220" t="s">
        <v>119</v>
      </c>
      <c r="E335" s="231" t="s">
        <v>19</v>
      </c>
      <c r="F335" s="232" t="s">
        <v>692</v>
      </c>
      <c r="G335" s="230"/>
      <c r="H335" s="233">
        <v>8.4</v>
      </c>
      <c r="I335" s="234"/>
      <c r="J335" s="230"/>
      <c r="K335" s="230"/>
      <c r="L335" s="235"/>
      <c r="M335" s="236"/>
      <c r="N335" s="237"/>
      <c r="O335" s="237"/>
      <c r="P335" s="237"/>
      <c r="Q335" s="237"/>
      <c r="R335" s="237"/>
      <c r="S335" s="237"/>
      <c r="T335" s="238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39" t="s">
        <v>119</v>
      </c>
      <c r="AU335" s="239" t="s">
        <v>79</v>
      </c>
      <c r="AV335" s="14" t="s">
        <v>79</v>
      </c>
      <c r="AW335" s="14" t="s">
        <v>31</v>
      </c>
      <c r="AX335" s="14" t="s">
        <v>77</v>
      </c>
      <c r="AY335" s="239" t="s">
        <v>109</v>
      </c>
    </row>
    <row r="336" spans="1:65" s="2" customFormat="1" ht="44.25" customHeight="1">
      <c r="A336" s="39"/>
      <c r="B336" s="40"/>
      <c r="C336" s="205" t="s">
        <v>693</v>
      </c>
      <c r="D336" s="205" t="s">
        <v>112</v>
      </c>
      <c r="E336" s="206" t="s">
        <v>694</v>
      </c>
      <c r="F336" s="207" t="s">
        <v>695</v>
      </c>
      <c r="G336" s="208" t="s">
        <v>234</v>
      </c>
      <c r="H336" s="209">
        <v>7</v>
      </c>
      <c r="I336" s="210"/>
      <c r="J336" s="211">
        <f>ROUND(I336*H336,2)</f>
        <v>0</v>
      </c>
      <c r="K336" s="207" t="s">
        <v>184</v>
      </c>
      <c r="L336" s="45"/>
      <c r="M336" s="212" t="s">
        <v>19</v>
      </c>
      <c r="N336" s="213" t="s">
        <v>40</v>
      </c>
      <c r="O336" s="85"/>
      <c r="P336" s="214">
        <f>O336*H336</f>
        <v>0</v>
      </c>
      <c r="Q336" s="214">
        <v>0.00557</v>
      </c>
      <c r="R336" s="214">
        <f>Q336*H336</f>
        <v>0.038990000000000004</v>
      </c>
      <c r="S336" s="214">
        <v>0</v>
      </c>
      <c r="T336" s="215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16" t="s">
        <v>209</v>
      </c>
      <c r="AT336" s="216" t="s">
        <v>112</v>
      </c>
      <c r="AU336" s="216" t="s">
        <v>79</v>
      </c>
      <c r="AY336" s="18" t="s">
        <v>109</v>
      </c>
      <c r="BE336" s="217">
        <f>IF(N336="základní",J336,0)</f>
        <v>0</v>
      </c>
      <c r="BF336" s="217">
        <f>IF(N336="snížená",J336,0)</f>
        <v>0</v>
      </c>
      <c r="BG336" s="217">
        <f>IF(N336="zákl. přenesená",J336,0)</f>
        <v>0</v>
      </c>
      <c r="BH336" s="217">
        <f>IF(N336="sníž. přenesená",J336,0)</f>
        <v>0</v>
      </c>
      <c r="BI336" s="217">
        <f>IF(N336="nulová",J336,0)</f>
        <v>0</v>
      </c>
      <c r="BJ336" s="18" t="s">
        <v>77</v>
      </c>
      <c r="BK336" s="217">
        <f>ROUND(I336*H336,2)</f>
        <v>0</v>
      </c>
      <c r="BL336" s="18" t="s">
        <v>209</v>
      </c>
      <c r="BM336" s="216" t="s">
        <v>696</v>
      </c>
    </row>
    <row r="337" spans="1:47" s="2" customFormat="1" ht="12">
      <c r="A337" s="39"/>
      <c r="B337" s="40"/>
      <c r="C337" s="41"/>
      <c r="D337" s="243" t="s">
        <v>186</v>
      </c>
      <c r="E337" s="41"/>
      <c r="F337" s="244" t="s">
        <v>697</v>
      </c>
      <c r="G337" s="41"/>
      <c r="H337" s="41"/>
      <c r="I337" s="245"/>
      <c r="J337" s="41"/>
      <c r="K337" s="41"/>
      <c r="L337" s="45"/>
      <c r="M337" s="246"/>
      <c r="N337" s="247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186</v>
      </c>
      <c r="AU337" s="18" t="s">
        <v>79</v>
      </c>
    </row>
    <row r="338" spans="1:51" s="14" customFormat="1" ht="12">
      <c r="A338" s="14"/>
      <c r="B338" s="229"/>
      <c r="C338" s="230"/>
      <c r="D338" s="220" t="s">
        <v>119</v>
      </c>
      <c r="E338" s="231" t="s">
        <v>19</v>
      </c>
      <c r="F338" s="232" t="s">
        <v>138</v>
      </c>
      <c r="G338" s="230"/>
      <c r="H338" s="233">
        <v>7</v>
      </c>
      <c r="I338" s="234"/>
      <c r="J338" s="230"/>
      <c r="K338" s="230"/>
      <c r="L338" s="235"/>
      <c r="M338" s="236"/>
      <c r="N338" s="237"/>
      <c r="O338" s="237"/>
      <c r="P338" s="237"/>
      <c r="Q338" s="237"/>
      <c r="R338" s="237"/>
      <c r="S338" s="237"/>
      <c r="T338" s="238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39" t="s">
        <v>119</v>
      </c>
      <c r="AU338" s="239" t="s">
        <v>79</v>
      </c>
      <c r="AV338" s="14" t="s">
        <v>79</v>
      </c>
      <c r="AW338" s="14" t="s">
        <v>31</v>
      </c>
      <c r="AX338" s="14" t="s">
        <v>77</v>
      </c>
      <c r="AY338" s="239" t="s">
        <v>109</v>
      </c>
    </row>
    <row r="339" spans="1:65" s="2" customFormat="1" ht="44.25" customHeight="1">
      <c r="A339" s="39"/>
      <c r="B339" s="40"/>
      <c r="C339" s="205" t="s">
        <v>698</v>
      </c>
      <c r="D339" s="205" t="s">
        <v>112</v>
      </c>
      <c r="E339" s="206" t="s">
        <v>699</v>
      </c>
      <c r="F339" s="207" t="s">
        <v>700</v>
      </c>
      <c r="G339" s="208" t="s">
        <v>234</v>
      </c>
      <c r="H339" s="209">
        <v>7</v>
      </c>
      <c r="I339" s="210"/>
      <c r="J339" s="211">
        <f>ROUND(I339*H339,2)</f>
        <v>0</v>
      </c>
      <c r="K339" s="207" t="s">
        <v>184</v>
      </c>
      <c r="L339" s="45"/>
      <c r="M339" s="212" t="s">
        <v>19</v>
      </c>
      <c r="N339" s="213" t="s">
        <v>40</v>
      </c>
      <c r="O339" s="85"/>
      <c r="P339" s="214">
        <f>O339*H339</f>
        <v>0</v>
      </c>
      <c r="Q339" s="214">
        <v>0.00306</v>
      </c>
      <c r="R339" s="214">
        <f>Q339*H339</f>
        <v>0.021419999999999998</v>
      </c>
      <c r="S339" s="214">
        <v>0</v>
      </c>
      <c r="T339" s="215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16" t="s">
        <v>209</v>
      </c>
      <c r="AT339" s="216" t="s">
        <v>112</v>
      </c>
      <c r="AU339" s="216" t="s">
        <v>79</v>
      </c>
      <c r="AY339" s="18" t="s">
        <v>109</v>
      </c>
      <c r="BE339" s="217">
        <f>IF(N339="základní",J339,0)</f>
        <v>0</v>
      </c>
      <c r="BF339" s="217">
        <f>IF(N339="snížená",J339,0)</f>
        <v>0</v>
      </c>
      <c r="BG339" s="217">
        <f>IF(N339="zákl. přenesená",J339,0)</f>
        <v>0</v>
      </c>
      <c r="BH339" s="217">
        <f>IF(N339="sníž. přenesená",J339,0)</f>
        <v>0</v>
      </c>
      <c r="BI339" s="217">
        <f>IF(N339="nulová",J339,0)</f>
        <v>0</v>
      </c>
      <c r="BJ339" s="18" t="s">
        <v>77</v>
      </c>
      <c r="BK339" s="217">
        <f>ROUND(I339*H339,2)</f>
        <v>0</v>
      </c>
      <c r="BL339" s="18" t="s">
        <v>209</v>
      </c>
      <c r="BM339" s="216" t="s">
        <v>701</v>
      </c>
    </row>
    <row r="340" spans="1:47" s="2" customFormat="1" ht="12">
      <c r="A340" s="39"/>
      <c r="B340" s="40"/>
      <c r="C340" s="41"/>
      <c r="D340" s="243" t="s">
        <v>186</v>
      </c>
      <c r="E340" s="41"/>
      <c r="F340" s="244" t="s">
        <v>702</v>
      </c>
      <c r="G340" s="41"/>
      <c r="H340" s="41"/>
      <c r="I340" s="245"/>
      <c r="J340" s="41"/>
      <c r="K340" s="41"/>
      <c r="L340" s="45"/>
      <c r="M340" s="246"/>
      <c r="N340" s="247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186</v>
      </c>
      <c r="AU340" s="18" t="s">
        <v>79</v>
      </c>
    </row>
    <row r="341" spans="1:63" s="12" customFormat="1" ht="22.8" customHeight="1">
      <c r="A341" s="12"/>
      <c r="B341" s="189"/>
      <c r="C341" s="190"/>
      <c r="D341" s="191" t="s">
        <v>68</v>
      </c>
      <c r="E341" s="203" t="s">
        <v>703</v>
      </c>
      <c r="F341" s="203" t="s">
        <v>704</v>
      </c>
      <c r="G341" s="190"/>
      <c r="H341" s="190"/>
      <c r="I341" s="193"/>
      <c r="J341" s="204">
        <f>BK341</f>
        <v>0</v>
      </c>
      <c r="K341" s="190"/>
      <c r="L341" s="195"/>
      <c r="M341" s="196"/>
      <c r="N341" s="197"/>
      <c r="O341" s="197"/>
      <c r="P341" s="198">
        <f>SUM(P342:P357)</f>
        <v>0</v>
      </c>
      <c r="Q341" s="197"/>
      <c r="R341" s="198">
        <f>SUM(R342:R357)</f>
        <v>0.040959999999999996</v>
      </c>
      <c r="S341" s="197"/>
      <c r="T341" s="199">
        <f>SUM(T342:T357)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0" t="s">
        <v>79</v>
      </c>
      <c r="AT341" s="201" t="s">
        <v>68</v>
      </c>
      <c r="AU341" s="201" t="s">
        <v>77</v>
      </c>
      <c r="AY341" s="200" t="s">
        <v>109</v>
      </c>
      <c r="BK341" s="202">
        <f>SUM(BK342:BK357)</f>
        <v>0</v>
      </c>
    </row>
    <row r="342" spans="1:65" s="2" customFormat="1" ht="37.8" customHeight="1">
      <c r="A342" s="39"/>
      <c r="B342" s="40"/>
      <c r="C342" s="205" t="s">
        <v>705</v>
      </c>
      <c r="D342" s="205" t="s">
        <v>112</v>
      </c>
      <c r="E342" s="206" t="s">
        <v>706</v>
      </c>
      <c r="F342" s="207" t="s">
        <v>707</v>
      </c>
      <c r="G342" s="208" t="s">
        <v>192</v>
      </c>
      <c r="H342" s="209">
        <v>64</v>
      </c>
      <c r="I342" s="210"/>
      <c r="J342" s="211">
        <f>ROUND(I342*H342,2)</f>
        <v>0</v>
      </c>
      <c r="K342" s="207" t="s">
        <v>184</v>
      </c>
      <c r="L342" s="45"/>
      <c r="M342" s="212" t="s">
        <v>19</v>
      </c>
      <c r="N342" s="213" t="s">
        <v>40</v>
      </c>
      <c r="O342" s="85"/>
      <c r="P342" s="214">
        <f>O342*H342</f>
        <v>0</v>
      </c>
      <c r="Q342" s="214">
        <v>7E-05</v>
      </c>
      <c r="R342" s="214">
        <f>Q342*H342</f>
        <v>0.00448</v>
      </c>
      <c r="S342" s="214">
        <v>0</v>
      </c>
      <c r="T342" s="215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16" t="s">
        <v>209</v>
      </c>
      <c r="AT342" s="216" t="s">
        <v>112</v>
      </c>
      <c r="AU342" s="216" t="s">
        <v>79</v>
      </c>
      <c r="AY342" s="18" t="s">
        <v>109</v>
      </c>
      <c r="BE342" s="217">
        <f>IF(N342="základní",J342,0)</f>
        <v>0</v>
      </c>
      <c r="BF342" s="217">
        <f>IF(N342="snížená",J342,0)</f>
        <v>0</v>
      </c>
      <c r="BG342" s="217">
        <f>IF(N342="zákl. přenesená",J342,0)</f>
        <v>0</v>
      </c>
      <c r="BH342" s="217">
        <f>IF(N342="sníž. přenesená",J342,0)</f>
        <v>0</v>
      </c>
      <c r="BI342" s="217">
        <f>IF(N342="nulová",J342,0)</f>
        <v>0</v>
      </c>
      <c r="BJ342" s="18" t="s">
        <v>77</v>
      </c>
      <c r="BK342" s="217">
        <f>ROUND(I342*H342,2)</f>
        <v>0</v>
      </c>
      <c r="BL342" s="18" t="s">
        <v>209</v>
      </c>
      <c r="BM342" s="216" t="s">
        <v>708</v>
      </c>
    </row>
    <row r="343" spans="1:47" s="2" customFormat="1" ht="12">
      <c r="A343" s="39"/>
      <c r="B343" s="40"/>
      <c r="C343" s="41"/>
      <c r="D343" s="243" t="s">
        <v>186</v>
      </c>
      <c r="E343" s="41"/>
      <c r="F343" s="244" t="s">
        <v>709</v>
      </c>
      <c r="G343" s="41"/>
      <c r="H343" s="41"/>
      <c r="I343" s="245"/>
      <c r="J343" s="41"/>
      <c r="K343" s="41"/>
      <c r="L343" s="45"/>
      <c r="M343" s="246"/>
      <c r="N343" s="247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186</v>
      </c>
      <c r="AU343" s="18" t="s">
        <v>79</v>
      </c>
    </row>
    <row r="344" spans="1:65" s="2" customFormat="1" ht="37.8" customHeight="1">
      <c r="A344" s="39"/>
      <c r="B344" s="40"/>
      <c r="C344" s="205" t="s">
        <v>710</v>
      </c>
      <c r="D344" s="205" t="s">
        <v>112</v>
      </c>
      <c r="E344" s="206" t="s">
        <v>711</v>
      </c>
      <c r="F344" s="207" t="s">
        <v>712</v>
      </c>
      <c r="G344" s="208" t="s">
        <v>192</v>
      </c>
      <c r="H344" s="209">
        <v>64</v>
      </c>
      <c r="I344" s="210"/>
      <c r="J344" s="211">
        <f>ROUND(I344*H344,2)</f>
        <v>0</v>
      </c>
      <c r="K344" s="207" t="s">
        <v>184</v>
      </c>
      <c r="L344" s="45"/>
      <c r="M344" s="212" t="s">
        <v>19</v>
      </c>
      <c r="N344" s="213" t="s">
        <v>40</v>
      </c>
      <c r="O344" s="85"/>
      <c r="P344" s="214">
        <f>O344*H344</f>
        <v>0</v>
      </c>
      <c r="Q344" s="214">
        <v>7E-05</v>
      </c>
      <c r="R344" s="214">
        <f>Q344*H344</f>
        <v>0.00448</v>
      </c>
      <c r="S344" s="214">
        <v>0</v>
      </c>
      <c r="T344" s="215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16" t="s">
        <v>209</v>
      </c>
      <c r="AT344" s="216" t="s">
        <v>112</v>
      </c>
      <c r="AU344" s="216" t="s">
        <v>79</v>
      </c>
      <c r="AY344" s="18" t="s">
        <v>109</v>
      </c>
      <c r="BE344" s="217">
        <f>IF(N344="základní",J344,0)</f>
        <v>0</v>
      </c>
      <c r="BF344" s="217">
        <f>IF(N344="snížená",J344,0)</f>
        <v>0</v>
      </c>
      <c r="BG344" s="217">
        <f>IF(N344="zákl. přenesená",J344,0)</f>
        <v>0</v>
      </c>
      <c r="BH344" s="217">
        <f>IF(N344="sníž. přenesená",J344,0)</f>
        <v>0</v>
      </c>
      <c r="BI344" s="217">
        <f>IF(N344="nulová",J344,0)</f>
        <v>0</v>
      </c>
      <c r="BJ344" s="18" t="s">
        <v>77</v>
      </c>
      <c r="BK344" s="217">
        <f>ROUND(I344*H344,2)</f>
        <v>0</v>
      </c>
      <c r="BL344" s="18" t="s">
        <v>209</v>
      </c>
      <c r="BM344" s="216" t="s">
        <v>713</v>
      </c>
    </row>
    <row r="345" spans="1:47" s="2" customFormat="1" ht="12">
      <c r="A345" s="39"/>
      <c r="B345" s="40"/>
      <c r="C345" s="41"/>
      <c r="D345" s="243" t="s">
        <v>186</v>
      </c>
      <c r="E345" s="41"/>
      <c r="F345" s="244" t="s">
        <v>714</v>
      </c>
      <c r="G345" s="41"/>
      <c r="H345" s="41"/>
      <c r="I345" s="245"/>
      <c r="J345" s="41"/>
      <c r="K345" s="41"/>
      <c r="L345" s="45"/>
      <c r="M345" s="246"/>
      <c r="N345" s="247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186</v>
      </c>
      <c r="AU345" s="18" t="s">
        <v>79</v>
      </c>
    </row>
    <row r="346" spans="1:65" s="2" customFormat="1" ht="24.15" customHeight="1">
      <c r="A346" s="39"/>
      <c r="B346" s="40"/>
      <c r="C346" s="205" t="s">
        <v>424</v>
      </c>
      <c r="D346" s="205" t="s">
        <v>112</v>
      </c>
      <c r="E346" s="206" t="s">
        <v>715</v>
      </c>
      <c r="F346" s="207" t="s">
        <v>716</v>
      </c>
      <c r="G346" s="208" t="s">
        <v>192</v>
      </c>
      <c r="H346" s="209">
        <v>64</v>
      </c>
      <c r="I346" s="210"/>
      <c r="J346" s="211">
        <f>ROUND(I346*H346,2)</f>
        <v>0</v>
      </c>
      <c r="K346" s="207" t="s">
        <v>184</v>
      </c>
      <c r="L346" s="45"/>
      <c r="M346" s="212" t="s">
        <v>19</v>
      </c>
      <c r="N346" s="213" t="s">
        <v>40</v>
      </c>
      <c r="O346" s="85"/>
      <c r="P346" s="214">
        <f>O346*H346</f>
        <v>0</v>
      </c>
      <c r="Q346" s="214">
        <v>6E-05</v>
      </c>
      <c r="R346" s="214">
        <f>Q346*H346</f>
        <v>0.00384</v>
      </c>
      <c r="S346" s="214">
        <v>0</v>
      </c>
      <c r="T346" s="215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16" t="s">
        <v>209</v>
      </c>
      <c r="AT346" s="216" t="s">
        <v>112</v>
      </c>
      <c r="AU346" s="216" t="s">
        <v>79</v>
      </c>
      <c r="AY346" s="18" t="s">
        <v>109</v>
      </c>
      <c r="BE346" s="217">
        <f>IF(N346="základní",J346,0)</f>
        <v>0</v>
      </c>
      <c r="BF346" s="217">
        <f>IF(N346="snížená",J346,0)</f>
        <v>0</v>
      </c>
      <c r="BG346" s="217">
        <f>IF(N346="zákl. přenesená",J346,0)</f>
        <v>0</v>
      </c>
      <c r="BH346" s="217">
        <f>IF(N346="sníž. přenesená",J346,0)</f>
        <v>0</v>
      </c>
      <c r="BI346" s="217">
        <f>IF(N346="nulová",J346,0)</f>
        <v>0</v>
      </c>
      <c r="BJ346" s="18" t="s">
        <v>77</v>
      </c>
      <c r="BK346" s="217">
        <f>ROUND(I346*H346,2)</f>
        <v>0</v>
      </c>
      <c r="BL346" s="18" t="s">
        <v>209</v>
      </c>
      <c r="BM346" s="216" t="s">
        <v>717</v>
      </c>
    </row>
    <row r="347" spans="1:47" s="2" customFormat="1" ht="12">
      <c r="A347" s="39"/>
      <c r="B347" s="40"/>
      <c r="C347" s="41"/>
      <c r="D347" s="243" t="s">
        <v>186</v>
      </c>
      <c r="E347" s="41"/>
      <c r="F347" s="244" t="s">
        <v>718</v>
      </c>
      <c r="G347" s="41"/>
      <c r="H347" s="41"/>
      <c r="I347" s="245"/>
      <c r="J347" s="41"/>
      <c r="K347" s="41"/>
      <c r="L347" s="45"/>
      <c r="M347" s="246"/>
      <c r="N347" s="247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186</v>
      </c>
      <c r="AU347" s="18" t="s">
        <v>79</v>
      </c>
    </row>
    <row r="348" spans="1:51" s="13" customFormat="1" ht="12">
      <c r="A348" s="13"/>
      <c r="B348" s="218"/>
      <c r="C348" s="219"/>
      <c r="D348" s="220" t="s">
        <v>119</v>
      </c>
      <c r="E348" s="221" t="s">
        <v>19</v>
      </c>
      <c r="F348" s="222" t="s">
        <v>719</v>
      </c>
      <c r="G348" s="219"/>
      <c r="H348" s="221" t="s">
        <v>19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28" t="s">
        <v>119</v>
      </c>
      <c r="AU348" s="228" t="s">
        <v>79</v>
      </c>
      <c r="AV348" s="13" t="s">
        <v>77</v>
      </c>
      <c r="AW348" s="13" t="s">
        <v>31</v>
      </c>
      <c r="AX348" s="13" t="s">
        <v>69</v>
      </c>
      <c r="AY348" s="228" t="s">
        <v>109</v>
      </c>
    </row>
    <row r="349" spans="1:51" s="14" customFormat="1" ht="12">
      <c r="A349" s="14"/>
      <c r="B349" s="229"/>
      <c r="C349" s="230"/>
      <c r="D349" s="220" t="s">
        <v>119</v>
      </c>
      <c r="E349" s="231" t="s">
        <v>19</v>
      </c>
      <c r="F349" s="232" t="s">
        <v>282</v>
      </c>
      <c r="G349" s="230"/>
      <c r="H349" s="233">
        <v>64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39" t="s">
        <v>119</v>
      </c>
      <c r="AU349" s="239" t="s">
        <v>79</v>
      </c>
      <c r="AV349" s="14" t="s">
        <v>79</v>
      </c>
      <c r="AW349" s="14" t="s">
        <v>31</v>
      </c>
      <c r="AX349" s="14" t="s">
        <v>77</v>
      </c>
      <c r="AY349" s="239" t="s">
        <v>109</v>
      </c>
    </row>
    <row r="350" spans="1:65" s="2" customFormat="1" ht="24.15" customHeight="1">
      <c r="A350" s="39"/>
      <c r="B350" s="40"/>
      <c r="C350" s="205" t="s">
        <v>720</v>
      </c>
      <c r="D350" s="205" t="s">
        <v>112</v>
      </c>
      <c r="E350" s="206" t="s">
        <v>721</v>
      </c>
      <c r="F350" s="207" t="s">
        <v>722</v>
      </c>
      <c r="G350" s="208" t="s">
        <v>192</v>
      </c>
      <c r="H350" s="209">
        <v>64</v>
      </c>
      <c r="I350" s="210"/>
      <c r="J350" s="211">
        <f>ROUND(I350*H350,2)</f>
        <v>0</v>
      </c>
      <c r="K350" s="207" t="s">
        <v>184</v>
      </c>
      <c r="L350" s="45"/>
      <c r="M350" s="212" t="s">
        <v>19</v>
      </c>
      <c r="N350" s="213" t="s">
        <v>40</v>
      </c>
      <c r="O350" s="85"/>
      <c r="P350" s="214">
        <f>O350*H350</f>
        <v>0</v>
      </c>
      <c r="Q350" s="214">
        <v>0.00017</v>
      </c>
      <c r="R350" s="214">
        <f>Q350*H350</f>
        <v>0.01088</v>
      </c>
      <c r="S350" s="214">
        <v>0</v>
      </c>
      <c r="T350" s="215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16" t="s">
        <v>209</v>
      </c>
      <c r="AT350" s="216" t="s">
        <v>112</v>
      </c>
      <c r="AU350" s="216" t="s">
        <v>79</v>
      </c>
      <c r="AY350" s="18" t="s">
        <v>109</v>
      </c>
      <c r="BE350" s="217">
        <f>IF(N350="základní",J350,0)</f>
        <v>0</v>
      </c>
      <c r="BF350" s="217">
        <f>IF(N350="snížená",J350,0)</f>
        <v>0</v>
      </c>
      <c r="BG350" s="217">
        <f>IF(N350="zákl. přenesená",J350,0)</f>
        <v>0</v>
      </c>
      <c r="BH350" s="217">
        <f>IF(N350="sníž. přenesená",J350,0)</f>
        <v>0</v>
      </c>
      <c r="BI350" s="217">
        <f>IF(N350="nulová",J350,0)</f>
        <v>0</v>
      </c>
      <c r="BJ350" s="18" t="s">
        <v>77</v>
      </c>
      <c r="BK350" s="217">
        <f>ROUND(I350*H350,2)</f>
        <v>0</v>
      </c>
      <c r="BL350" s="18" t="s">
        <v>209</v>
      </c>
      <c r="BM350" s="216" t="s">
        <v>723</v>
      </c>
    </row>
    <row r="351" spans="1:47" s="2" customFormat="1" ht="12">
      <c r="A351" s="39"/>
      <c r="B351" s="40"/>
      <c r="C351" s="41"/>
      <c r="D351" s="243" t="s">
        <v>186</v>
      </c>
      <c r="E351" s="41"/>
      <c r="F351" s="244" t="s">
        <v>724</v>
      </c>
      <c r="G351" s="41"/>
      <c r="H351" s="41"/>
      <c r="I351" s="245"/>
      <c r="J351" s="41"/>
      <c r="K351" s="41"/>
      <c r="L351" s="45"/>
      <c r="M351" s="246"/>
      <c r="N351" s="247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186</v>
      </c>
      <c r="AU351" s="18" t="s">
        <v>79</v>
      </c>
    </row>
    <row r="352" spans="1:65" s="2" customFormat="1" ht="24.15" customHeight="1">
      <c r="A352" s="39"/>
      <c r="B352" s="40"/>
      <c r="C352" s="205" t="s">
        <v>725</v>
      </c>
      <c r="D352" s="205" t="s">
        <v>112</v>
      </c>
      <c r="E352" s="206" t="s">
        <v>726</v>
      </c>
      <c r="F352" s="207" t="s">
        <v>727</v>
      </c>
      <c r="G352" s="208" t="s">
        <v>192</v>
      </c>
      <c r="H352" s="209">
        <v>64</v>
      </c>
      <c r="I352" s="210"/>
      <c r="J352" s="211">
        <f>ROUND(I352*H352,2)</f>
        <v>0</v>
      </c>
      <c r="K352" s="207" t="s">
        <v>184</v>
      </c>
      <c r="L352" s="45"/>
      <c r="M352" s="212" t="s">
        <v>19</v>
      </c>
      <c r="N352" s="213" t="s">
        <v>40</v>
      </c>
      <c r="O352" s="85"/>
      <c r="P352" s="214">
        <f>O352*H352</f>
        <v>0</v>
      </c>
      <c r="Q352" s="214">
        <v>0.00012</v>
      </c>
      <c r="R352" s="214">
        <f>Q352*H352</f>
        <v>0.00768</v>
      </c>
      <c r="S352" s="214">
        <v>0</v>
      </c>
      <c r="T352" s="215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16" t="s">
        <v>209</v>
      </c>
      <c r="AT352" s="216" t="s">
        <v>112</v>
      </c>
      <c r="AU352" s="216" t="s">
        <v>79</v>
      </c>
      <c r="AY352" s="18" t="s">
        <v>109</v>
      </c>
      <c r="BE352" s="217">
        <f>IF(N352="základní",J352,0)</f>
        <v>0</v>
      </c>
      <c r="BF352" s="217">
        <f>IF(N352="snížená",J352,0)</f>
        <v>0</v>
      </c>
      <c r="BG352" s="217">
        <f>IF(N352="zákl. přenesená",J352,0)</f>
        <v>0</v>
      </c>
      <c r="BH352" s="217">
        <f>IF(N352="sníž. přenesená",J352,0)</f>
        <v>0</v>
      </c>
      <c r="BI352" s="217">
        <f>IF(N352="nulová",J352,0)</f>
        <v>0</v>
      </c>
      <c r="BJ352" s="18" t="s">
        <v>77</v>
      </c>
      <c r="BK352" s="217">
        <f>ROUND(I352*H352,2)</f>
        <v>0</v>
      </c>
      <c r="BL352" s="18" t="s">
        <v>209</v>
      </c>
      <c r="BM352" s="216" t="s">
        <v>728</v>
      </c>
    </row>
    <row r="353" spans="1:47" s="2" customFormat="1" ht="12">
      <c r="A353" s="39"/>
      <c r="B353" s="40"/>
      <c r="C353" s="41"/>
      <c r="D353" s="243" t="s">
        <v>186</v>
      </c>
      <c r="E353" s="41"/>
      <c r="F353" s="244" t="s">
        <v>729</v>
      </c>
      <c r="G353" s="41"/>
      <c r="H353" s="41"/>
      <c r="I353" s="245"/>
      <c r="J353" s="41"/>
      <c r="K353" s="41"/>
      <c r="L353" s="45"/>
      <c r="M353" s="246"/>
      <c r="N353" s="247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186</v>
      </c>
      <c r="AU353" s="18" t="s">
        <v>79</v>
      </c>
    </row>
    <row r="354" spans="1:65" s="2" customFormat="1" ht="24.15" customHeight="1">
      <c r="A354" s="39"/>
      <c r="B354" s="40"/>
      <c r="C354" s="205" t="s">
        <v>730</v>
      </c>
      <c r="D354" s="205" t="s">
        <v>112</v>
      </c>
      <c r="E354" s="206" t="s">
        <v>731</v>
      </c>
      <c r="F354" s="207" t="s">
        <v>732</v>
      </c>
      <c r="G354" s="208" t="s">
        <v>192</v>
      </c>
      <c r="H354" s="209">
        <v>64</v>
      </c>
      <c r="I354" s="210"/>
      <c r="J354" s="211">
        <f>ROUND(I354*H354,2)</f>
        <v>0</v>
      </c>
      <c r="K354" s="207" t="s">
        <v>184</v>
      </c>
      <c r="L354" s="45"/>
      <c r="M354" s="212" t="s">
        <v>19</v>
      </c>
      <c r="N354" s="213" t="s">
        <v>40</v>
      </c>
      <c r="O354" s="85"/>
      <c r="P354" s="214">
        <f>O354*H354</f>
        <v>0</v>
      </c>
      <c r="Q354" s="214">
        <v>0.00012</v>
      </c>
      <c r="R354" s="214">
        <f>Q354*H354</f>
        <v>0.00768</v>
      </c>
      <c r="S354" s="214">
        <v>0</v>
      </c>
      <c r="T354" s="215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16" t="s">
        <v>209</v>
      </c>
      <c r="AT354" s="216" t="s">
        <v>112</v>
      </c>
      <c r="AU354" s="216" t="s">
        <v>79</v>
      </c>
      <c r="AY354" s="18" t="s">
        <v>109</v>
      </c>
      <c r="BE354" s="217">
        <f>IF(N354="základní",J354,0)</f>
        <v>0</v>
      </c>
      <c r="BF354" s="217">
        <f>IF(N354="snížená",J354,0)</f>
        <v>0</v>
      </c>
      <c r="BG354" s="217">
        <f>IF(N354="zákl. přenesená",J354,0)</f>
        <v>0</v>
      </c>
      <c r="BH354" s="217">
        <f>IF(N354="sníž. přenesená",J354,0)</f>
        <v>0</v>
      </c>
      <c r="BI354" s="217">
        <f>IF(N354="nulová",J354,0)</f>
        <v>0</v>
      </c>
      <c r="BJ354" s="18" t="s">
        <v>77</v>
      </c>
      <c r="BK354" s="217">
        <f>ROUND(I354*H354,2)</f>
        <v>0</v>
      </c>
      <c r="BL354" s="18" t="s">
        <v>209</v>
      </c>
      <c r="BM354" s="216" t="s">
        <v>733</v>
      </c>
    </row>
    <row r="355" spans="1:47" s="2" customFormat="1" ht="12">
      <c r="A355" s="39"/>
      <c r="B355" s="40"/>
      <c r="C355" s="41"/>
      <c r="D355" s="243" t="s">
        <v>186</v>
      </c>
      <c r="E355" s="41"/>
      <c r="F355" s="244" t="s">
        <v>734</v>
      </c>
      <c r="G355" s="41"/>
      <c r="H355" s="41"/>
      <c r="I355" s="245"/>
      <c r="J355" s="41"/>
      <c r="K355" s="41"/>
      <c r="L355" s="45"/>
      <c r="M355" s="246"/>
      <c r="N355" s="247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186</v>
      </c>
      <c r="AU355" s="18" t="s">
        <v>79</v>
      </c>
    </row>
    <row r="356" spans="1:65" s="2" customFormat="1" ht="37.8" customHeight="1">
      <c r="A356" s="39"/>
      <c r="B356" s="40"/>
      <c r="C356" s="205" t="s">
        <v>735</v>
      </c>
      <c r="D356" s="205" t="s">
        <v>112</v>
      </c>
      <c r="E356" s="206" t="s">
        <v>736</v>
      </c>
      <c r="F356" s="207" t="s">
        <v>737</v>
      </c>
      <c r="G356" s="208" t="s">
        <v>192</v>
      </c>
      <c r="H356" s="209">
        <v>64</v>
      </c>
      <c r="I356" s="210"/>
      <c r="J356" s="211">
        <f>ROUND(I356*H356,2)</f>
        <v>0</v>
      </c>
      <c r="K356" s="207" t="s">
        <v>184</v>
      </c>
      <c r="L356" s="45"/>
      <c r="M356" s="212" t="s">
        <v>19</v>
      </c>
      <c r="N356" s="213" t="s">
        <v>40</v>
      </c>
      <c r="O356" s="85"/>
      <c r="P356" s="214">
        <f>O356*H356</f>
        <v>0</v>
      </c>
      <c r="Q356" s="214">
        <v>3E-05</v>
      </c>
      <c r="R356" s="214">
        <f>Q356*H356</f>
        <v>0.00192</v>
      </c>
      <c r="S356" s="214">
        <v>0</v>
      </c>
      <c r="T356" s="215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16" t="s">
        <v>209</v>
      </c>
      <c r="AT356" s="216" t="s">
        <v>112</v>
      </c>
      <c r="AU356" s="216" t="s">
        <v>79</v>
      </c>
      <c r="AY356" s="18" t="s">
        <v>109</v>
      </c>
      <c r="BE356" s="217">
        <f>IF(N356="základní",J356,0)</f>
        <v>0</v>
      </c>
      <c r="BF356" s="217">
        <f>IF(N356="snížená",J356,0)</f>
        <v>0</v>
      </c>
      <c r="BG356" s="217">
        <f>IF(N356="zákl. přenesená",J356,0)</f>
        <v>0</v>
      </c>
      <c r="BH356" s="217">
        <f>IF(N356="sníž. přenesená",J356,0)</f>
        <v>0</v>
      </c>
      <c r="BI356" s="217">
        <f>IF(N356="nulová",J356,0)</f>
        <v>0</v>
      </c>
      <c r="BJ356" s="18" t="s">
        <v>77</v>
      </c>
      <c r="BK356" s="217">
        <f>ROUND(I356*H356,2)</f>
        <v>0</v>
      </c>
      <c r="BL356" s="18" t="s">
        <v>209</v>
      </c>
      <c r="BM356" s="216" t="s">
        <v>738</v>
      </c>
    </row>
    <row r="357" spans="1:47" s="2" customFormat="1" ht="12">
      <c r="A357" s="39"/>
      <c r="B357" s="40"/>
      <c r="C357" s="41"/>
      <c r="D357" s="243" t="s">
        <v>186</v>
      </c>
      <c r="E357" s="41"/>
      <c r="F357" s="244" t="s">
        <v>739</v>
      </c>
      <c r="G357" s="41"/>
      <c r="H357" s="41"/>
      <c r="I357" s="245"/>
      <c r="J357" s="41"/>
      <c r="K357" s="41"/>
      <c r="L357" s="45"/>
      <c r="M357" s="246"/>
      <c r="N357" s="247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186</v>
      </c>
      <c r="AU357" s="18" t="s">
        <v>79</v>
      </c>
    </row>
    <row r="358" spans="1:63" s="12" customFormat="1" ht="22.8" customHeight="1">
      <c r="A358" s="12"/>
      <c r="B358" s="189"/>
      <c r="C358" s="190"/>
      <c r="D358" s="191" t="s">
        <v>68</v>
      </c>
      <c r="E358" s="203" t="s">
        <v>740</v>
      </c>
      <c r="F358" s="203" t="s">
        <v>741</v>
      </c>
      <c r="G358" s="190"/>
      <c r="H358" s="190"/>
      <c r="I358" s="193"/>
      <c r="J358" s="204">
        <f>BK358</f>
        <v>0</v>
      </c>
      <c r="K358" s="190"/>
      <c r="L358" s="195"/>
      <c r="M358" s="196"/>
      <c r="N358" s="197"/>
      <c r="O358" s="197"/>
      <c r="P358" s="198">
        <f>SUM(P359:P365)</f>
        <v>0</v>
      </c>
      <c r="Q358" s="197"/>
      <c r="R358" s="198">
        <f>SUM(R359:R365)</f>
        <v>0.001764</v>
      </c>
      <c r="S358" s="197"/>
      <c r="T358" s="199">
        <f>SUM(T359:T365)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0" t="s">
        <v>79</v>
      </c>
      <c r="AT358" s="201" t="s">
        <v>68</v>
      </c>
      <c r="AU358" s="201" t="s">
        <v>77</v>
      </c>
      <c r="AY358" s="200" t="s">
        <v>109</v>
      </c>
      <c r="BK358" s="202">
        <f>SUM(BK359:BK365)</f>
        <v>0</v>
      </c>
    </row>
    <row r="359" spans="1:65" s="2" customFormat="1" ht="33" customHeight="1">
      <c r="A359" s="39"/>
      <c r="B359" s="40"/>
      <c r="C359" s="205" t="s">
        <v>742</v>
      </c>
      <c r="D359" s="205" t="s">
        <v>112</v>
      </c>
      <c r="E359" s="206" t="s">
        <v>743</v>
      </c>
      <c r="F359" s="207" t="s">
        <v>744</v>
      </c>
      <c r="G359" s="208" t="s">
        <v>192</v>
      </c>
      <c r="H359" s="209">
        <v>3.6</v>
      </c>
      <c r="I359" s="210"/>
      <c r="J359" s="211">
        <f>ROUND(I359*H359,2)</f>
        <v>0</v>
      </c>
      <c r="K359" s="207" t="s">
        <v>184</v>
      </c>
      <c r="L359" s="45"/>
      <c r="M359" s="212" t="s">
        <v>19</v>
      </c>
      <c r="N359" s="213" t="s">
        <v>40</v>
      </c>
      <c r="O359" s="85"/>
      <c r="P359" s="214">
        <f>O359*H359</f>
        <v>0</v>
      </c>
      <c r="Q359" s="214">
        <v>0.0002</v>
      </c>
      <c r="R359" s="214">
        <f>Q359*H359</f>
        <v>0.00072</v>
      </c>
      <c r="S359" s="214">
        <v>0</v>
      </c>
      <c r="T359" s="215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16" t="s">
        <v>209</v>
      </c>
      <c r="AT359" s="216" t="s">
        <v>112</v>
      </c>
      <c r="AU359" s="216" t="s">
        <v>79</v>
      </c>
      <c r="AY359" s="18" t="s">
        <v>109</v>
      </c>
      <c r="BE359" s="217">
        <f>IF(N359="základní",J359,0)</f>
        <v>0</v>
      </c>
      <c r="BF359" s="217">
        <f>IF(N359="snížená",J359,0)</f>
        <v>0</v>
      </c>
      <c r="BG359" s="217">
        <f>IF(N359="zákl. přenesená",J359,0)</f>
        <v>0</v>
      </c>
      <c r="BH359" s="217">
        <f>IF(N359="sníž. přenesená",J359,0)</f>
        <v>0</v>
      </c>
      <c r="BI359" s="217">
        <f>IF(N359="nulová",J359,0)</f>
        <v>0</v>
      </c>
      <c r="BJ359" s="18" t="s">
        <v>77</v>
      </c>
      <c r="BK359" s="217">
        <f>ROUND(I359*H359,2)</f>
        <v>0</v>
      </c>
      <c r="BL359" s="18" t="s">
        <v>209</v>
      </c>
      <c r="BM359" s="216" t="s">
        <v>745</v>
      </c>
    </row>
    <row r="360" spans="1:47" s="2" customFormat="1" ht="12">
      <c r="A360" s="39"/>
      <c r="B360" s="40"/>
      <c r="C360" s="41"/>
      <c r="D360" s="243" t="s">
        <v>186</v>
      </c>
      <c r="E360" s="41"/>
      <c r="F360" s="244" t="s">
        <v>746</v>
      </c>
      <c r="G360" s="41"/>
      <c r="H360" s="41"/>
      <c r="I360" s="245"/>
      <c r="J360" s="41"/>
      <c r="K360" s="41"/>
      <c r="L360" s="45"/>
      <c r="M360" s="246"/>
      <c r="N360" s="247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186</v>
      </c>
      <c r="AU360" s="18" t="s">
        <v>79</v>
      </c>
    </row>
    <row r="361" spans="1:51" s="13" customFormat="1" ht="12">
      <c r="A361" s="13"/>
      <c r="B361" s="218"/>
      <c r="C361" s="219"/>
      <c r="D361" s="220" t="s">
        <v>119</v>
      </c>
      <c r="E361" s="221" t="s">
        <v>19</v>
      </c>
      <c r="F361" s="222" t="s">
        <v>248</v>
      </c>
      <c r="G361" s="219"/>
      <c r="H361" s="221" t="s">
        <v>19</v>
      </c>
      <c r="I361" s="223"/>
      <c r="J361" s="219"/>
      <c r="K361" s="219"/>
      <c r="L361" s="224"/>
      <c r="M361" s="225"/>
      <c r="N361" s="226"/>
      <c r="O361" s="226"/>
      <c r="P361" s="226"/>
      <c r="Q361" s="226"/>
      <c r="R361" s="226"/>
      <c r="S361" s="226"/>
      <c r="T361" s="227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28" t="s">
        <v>119</v>
      </c>
      <c r="AU361" s="228" t="s">
        <v>79</v>
      </c>
      <c r="AV361" s="13" t="s">
        <v>77</v>
      </c>
      <c r="AW361" s="13" t="s">
        <v>31</v>
      </c>
      <c r="AX361" s="13" t="s">
        <v>69</v>
      </c>
      <c r="AY361" s="228" t="s">
        <v>109</v>
      </c>
    </row>
    <row r="362" spans="1:51" s="14" customFormat="1" ht="12">
      <c r="A362" s="14"/>
      <c r="B362" s="229"/>
      <c r="C362" s="230"/>
      <c r="D362" s="220" t="s">
        <v>119</v>
      </c>
      <c r="E362" s="231" t="s">
        <v>19</v>
      </c>
      <c r="F362" s="232" t="s">
        <v>747</v>
      </c>
      <c r="G362" s="230"/>
      <c r="H362" s="233">
        <v>3.6</v>
      </c>
      <c r="I362" s="234"/>
      <c r="J362" s="230"/>
      <c r="K362" s="230"/>
      <c r="L362" s="235"/>
      <c r="M362" s="236"/>
      <c r="N362" s="237"/>
      <c r="O362" s="237"/>
      <c r="P362" s="237"/>
      <c r="Q362" s="237"/>
      <c r="R362" s="237"/>
      <c r="S362" s="237"/>
      <c r="T362" s="238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39" t="s">
        <v>119</v>
      </c>
      <c r="AU362" s="239" t="s">
        <v>79</v>
      </c>
      <c r="AV362" s="14" t="s">
        <v>79</v>
      </c>
      <c r="AW362" s="14" t="s">
        <v>31</v>
      </c>
      <c r="AX362" s="14" t="s">
        <v>69</v>
      </c>
      <c r="AY362" s="239" t="s">
        <v>109</v>
      </c>
    </row>
    <row r="363" spans="1:65" s="2" customFormat="1" ht="37.8" customHeight="1">
      <c r="A363" s="39"/>
      <c r="B363" s="40"/>
      <c r="C363" s="205" t="s">
        <v>748</v>
      </c>
      <c r="D363" s="205" t="s">
        <v>112</v>
      </c>
      <c r="E363" s="206" t="s">
        <v>749</v>
      </c>
      <c r="F363" s="207" t="s">
        <v>750</v>
      </c>
      <c r="G363" s="208" t="s">
        <v>192</v>
      </c>
      <c r="H363" s="209">
        <v>3.6</v>
      </c>
      <c r="I363" s="210"/>
      <c r="J363" s="211">
        <f>ROUND(I363*H363,2)</f>
        <v>0</v>
      </c>
      <c r="K363" s="207" t="s">
        <v>184</v>
      </c>
      <c r="L363" s="45"/>
      <c r="M363" s="212" t="s">
        <v>19</v>
      </c>
      <c r="N363" s="213" t="s">
        <v>40</v>
      </c>
      <c r="O363" s="85"/>
      <c r="P363" s="214">
        <f>O363*H363</f>
        <v>0</v>
      </c>
      <c r="Q363" s="214">
        <v>0.00029</v>
      </c>
      <c r="R363" s="214">
        <f>Q363*H363</f>
        <v>0.001044</v>
      </c>
      <c r="S363" s="214">
        <v>0</v>
      </c>
      <c r="T363" s="215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16" t="s">
        <v>209</v>
      </c>
      <c r="AT363" s="216" t="s">
        <v>112</v>
      </c>
      <c r="AU363" s="216" t="s">
        <v>79</v>
      </c>
      <c r="AY363" s="18" t="s">
        <v>109</v>
      </c>
      <c r="BE363" s="217">
        <f>IF(N363="základní",J363,0)</f>
        <v>0</v>
      </c>
      <c r="BF363" s="217">
        <f>IF(N363="snížená",J363,0)</f>
        <v>0</v>
      </c>
      <c r="BG363" s="217">
        <f>IF(N363="zákl. přenesená",J363,0)</f>
        <v>0</v>
      </c>
      <c r="BH363" s="217">
        <f>IF(N363="sníž. přenesená",J363,0)</f>
        <v>0</v>
      </c>
      <c r="BI363" s="217">
        <f>IF(N363="nulová",J363,0)</f>
        <v>0</v>
      </c>
      <c r="BJ363" s="18" t="s">
        <v>77</v>
      </c>
      <c r="BK363" s="217">
        <f>ROUND(I363*H363,2)</f>
        <v>0</v>
      </c>
      <c r="BL363" s="18" t="s">
        <v>209</v>
      </c>
      <c r="BM363" s="216" t="s">
        <v>751</v>
      </c>
    </row>
    <row r="364" spans="1:47" s="2" customFormat="1" ht="12">
      <c r="A364" s="39"/>
      <c r="B364" s="40"/>
      <c r="C364" s="41"/>
      <c r="D364" s="243" t="s">
        <v>186</v>
      </c>
      <c r="E364" s="41"/>
      <c r="F364" s="244" t="s">
        <v>752</v>
      </c>
      <c r="G364" s="41"/>
      <c r="H364" s="41"/>
      <c r="I364" s="245"/>
      <c r="J364" s="41"/>
      <c r="K364" s="41"/>
      <c r="L364" s="45"/>
      <c r="M364" s="246"/>
      <c r="N364" s="247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186</v>
      </c>
      <c r="AU364" s="18" t="s">
        <v>79</v>
      </c>
    </row>
    <row r="365" spans="1:51" s="14" customFormat="1" ht="12">
      <c r="A365" s="14"/>
      <c r="B365" s="229"/>
      <c r="C365" s="230"/>
      <c r="D365" s="220" t="s">
        <v>119</v>
      </c>
      <c r="E365" s="231" t="s">
        <v>19</v>
      </c>
      <c r="F365" s="232" t="s">
        <v>747</v>
      </c>
      <c r="G365" s="230"/>
      <c r="H365" s="233">
        <v>3.6</v>
      </c>
      <c r="I365" s="234"/>
      <c r="J365" s="230"/>
      <c r="K365" s="230"/>
      <c r="L365" s="235"/>
      <c r="M365" s="236"/>
      <c r="N365" s="237"/>
      <c r="O365" s="237"/>
      <c r="P365" s="237"/>
      <c r="Q365" s="237"/>
      <c r="R365" s="237"/>
      <c r="S365" s="237"/>
      <c r="T365" s="23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39" t="s">
        <v>119</v>
      </c>
      <c r="AU365" s="239" t="s">
        <v>79</v>
      </c>
      <c r="AV365" s="14" t="s">
        <v>79</v>
      </c>
      <c r="AW365" s="14" t="s">
        <v>31</v>
      </c>
      <c r="AX365" s="14" t="s">
        <v>69</v>
      </c>
      <c r="AY365" s="239" t="s">
        <v>109</v>
      </c>
    </row>
    <row r="366" spans="1:63" s="12" customFormat="1" ht="25.9" customHeight="1">
      <c r="A366" s="12"/>
      <c r="B366" s="189"/>
      <c r="C366" s="190"/>
      <c r="D366" s="191" t="s">
        <v>68</v>
      </c>
      <c r="E366" s="192" t="s">
        <v>196</v>
      </c>
      <c r="F366" s="192" t="s">
        <v>753</v>
      </c>
      <c r="G366" s="190"/>
      <c r="H366" s="190"/>
      <c r="I366" s="193"/>
      <c r="J366" s="194">
        <f>BK366</f>
        <v>0</v>
      </c>
      <c r="K366" s="190"/>
      <c r="L366" s="195"/>
      <c r="M366" s="196"/>
      <c r="N366" s="197"/>
      <c r="O366" s="197"/>
      <c r="P366" s="198">
        <f>P367+P384</f>
        <v>0</v>
      </c>
      <c r="Q366" s="197"/>
      <c r="R366" s="198">
        <f>R367+R384</f>
        <v>14.85988</v>
      </c>
      <c r="S366" s="197"/>
      <c r="T366" s="199">
        <f>T367+T384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200" t="s">
        <v>189</v>
      </c>
      <c r="AT366" s="201" t="s">
        <v>68</v>
      </c>
      <c r="AU366" s="201" t="s">
        <v>69</v>
      </c>
      <c r="AY366" s="200" t="s">
        <v>109</v>
      </c>
      <c r="BK366" s="202">
        <f>BK367+BK384</f>
        <v>0</v>
      </c>
    </row>
    <row r="367" spans="1:63" s="12" customFormat="1" ht="22.8" customHeight="1">
      <c r="A367" s="12"/>
      <c r="B367" s="189"/>
      <c r="C367" s="190"/>
      <c r="D367" s="191" t="s">
        <v>68</v>
      </c>
      <c r="E367" s="203" t="s">
        <v>754</v>
      </c>
      <c r="F367" s="203" t="s">
        <v>755</v>
      </c>
      <c r="G367" s="190"/>
      <c r="H367" s="190"/>
      <c r="I367" s="193"/>
      <c r="J367" s="204">
        <f>BK367</f>
        <v>0</v>
      </c>
      <c r="K367" s="190"/>
      <c r="L367" s="195"/>
      <c r="M367" s="196"/>
      <c r="N367" s="197"/>
      <c r="O367" s="197"/>
      <c r="P367" s="198">
        <f>SUM(P368:P383)</f>
        <v>0</v>
      </c>
      <c r="Q367" s="197"/>
      <c r="R367" s="198">
        <f>SUM(R368:R383)</f>
        <v>0.18209999999999998</v>
      </c>
      <c r="S367" s="197"/>
      <c r="T367" s="199">
        <f>SUM(T368:T383)</f>
        <v>0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0" t="s">
        <v>189</v>
      </c>
      <c r="AT367" s="201" t="s">
        <v>68</v>
      </c>
      <c r="AU367" s="201" t="s">
        <v>77</v>
      </c>
      <c r="AY367" s="200" t="s">
        <v>109</v>
      </c>
      <c r="BK367" s="202">
        <f>SUM(BK368:BK383)</f>
        <v>0</v>
      </c>
    </row>
    <row r="368" spans="1:65" s="2" customFormat="1" ht="49.05" customHeight="1">
      <c r="A368" s="39"/>
      <c r="B368" s="40"/>
      <c r="C368" s="205" t="s">
        <v>756</v>
      </c>
      <c r="D368" s="205" t="s">
        <v>112</v>
      </c>
      <c r="E368" s="206" t="s">
        <v>757</v>
      </c>
      <c r="F368" s="207" t="s">
        <v>758</v>
      </c>
      <c r="G368" s="208" t="s">
        <v>234</v>
      </c>
      <c r="H368" s="209">
        <v>80.1</v>
      </c>
      <c r="I368" s="210"/>
      <c r="J368" s="211">
        <f>ROUND(I368*H368,2)</f>
        <v>0</v>
      </c>
      <c r="K368" s="207" t="s">
        <v>184</v>
      </c>
      <c r="L368" s="45"/>
      <c r="M368" s="212" t="s">
        <v>19</v>
      </c>
      <c r="N368" s="213" t="s">
        <v>40</v>
      </c>
      <c r="O368" s="85"/>
      <c r="P368" s="214">
        <f>O368*H368</f>
        <v>0</v>
      </c>
      <c r="Q368" s="214">
        <v>0</v>
      </c>
      <c r="R368" s="214">
        <f>Q368*H368</f>
        <v>0</v>
      </c>
      <c r="S368" s="214">
        <v>0</v>
      </c>
      <c r="T368" s="215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16" t="s">
        <v>282</v>
      </c>
      <c r="AT368" s="216" t="s">
        <v>112</v>
      </c>
      <c r="AU368" s="216" t="s">
        <v>79</v>
      </c>
      <c r="AY368" s="18" t="s">
        <v>109</v>
      </c>
      <c r="BE368" s="217">
        <f>IF(N368="základní",J368,0)</f>
        <v>0</v>
      </c>
      <c r="BF368" s="217">
        <f>IF(N368="snížená",J368,0)</f>
        <v>0</v>
      </c>
      <c r="BG368" s="217">
        <f>IF(N368="zákl. přenesená",J368,0)</f>
        <v>0</v>
      </c>
      <c r="BH368" s="217">
        <f>IF(N368="sníž. přenesená",J368,0)</f>
        <v>0</v>
      </c>
      <c r="BI368" s="217">
        <f>IF(N368="nulová",J368,0)</f>
        <v>0</v>
      </c>
      <c r="BJ368" s="18" t="s">
        <v>77</v>
      </c>
      <c r="BK368" s="217">
        <f>ROUND(I368*H368,2)</f>
        <v>0</v>
      </c>
      <c r="BL368" s="18" t="s">
        <v>282</v>
      </c>
      <c r="BM368" s="216" t="s">
        <v>759</v>
      </c>
    </row>
    <row r="369" spans="1:47" s="2" customFormat="1" ht="12">
      <c r="A369" s="39"/>
      <c r="B369" s="40"/>
      <c r="C369" s="41"/>
      <c r="D369" s="243" t="s">
        <v>186</v>
      </c>
      <c r="E369" s="41"/>
      <c r="F369" s="244" t="s">
        <v>760</v>
      </c>
      <c r="G369" s="41"/>
      <c r="H369" s="41"/>
      <c r="I369" s="245"/>
      <c r="J369" s="41"/>
      <c r="K369" s="41"/>
      <c r="L369" s="45"/>
      <c r="M369" s="246"/>
      <c r="N369" s="247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186</v>
      </c>
      <c r="AU369" s="18" t="s">
        <v>79</v>
      </c>
    </row>
    <row r="370" spans="1:65" s="2" customFormat="1" ht="16.5" customHeight="1">
      <c r="A370" s="39"/>
      <c r="B370" s="40"/>
      <c r="C370" s="248" t="s">
        <v>761</v>
      </c>
      <c r="D370" s="248" t="s">
        <v>196</v>
      </c>
      <c r="E370" s="249" t="s">
        <v>762</v>
      </c>
      <c r="F370" s="250" t="s">
        <v>763</v>
      </c>
      <c r="G370" s="251" t="s">
        <v>764</v>
      </c>
      <c r="H370" s="252">
        <v>80.1</v>
      </c>
      <c r="I370" s="253"/>
      <c r="J370" s="254">
        <f>ROUND(I370*H370,2)</f>
        <v>0</v>
      </c>
      <c r="K370" s="250" t="s">
        <v>184</v>
      </c>
      <c r="L370" s="255"/>
      <c r="M370" s="256" t="s">
        <v>19</v>
      </c>
      <c r="N370" s="257" t="s">
        <v>40</v>
      </c>
      <c r="O370" s="85"/>
      <c r="P370" s="214">
        <f>O370*H370</f>
        <v>0</v>
      </c>
      <c r="Q370" s="214">
        <v>0.001</v>
      </c>
      <c r="R370" s="214">
        <f>Q370*H370</f>
        <v>0.08009999999999999</v>
      </c>
      <c r="S370" s="214">
        <v>0</v>
      </c>
      <c r="T370" s="215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16" t="s">
        <v>765</v>
      </c>
      <c r="AT370" s="216" t="s">
        <v>196</v>
      </c>
      <c r="AU370" s="216" t="s">
        <v>79</v>
      </c>
      <c r="AY370" s="18" t="s">
        <v>109</v>
      </c>
      <c r="BE370" s="217">
        <f>IF(N370="základní",J370,0)</f>
        <v>0</v>
      </c>
      <c r="BF370" s="217">
        <f>IF(N370="snížená",J370,0)</f>
        <v>0</v>
      </c>
      <c r="BG370" s="217">
        <f>IF(N370="zákl. přenesená",J370,0)</f>
        <v>0</v>
      </c>
      <c r="BH370" s="217">
        <f>IF(N370="sníž. přenesená",J370,0)</f>
        <v>0</v>
      </c>
      <c r="BI370" s="217">
        <f>IF(N370="nulová",J370,0)</f>
        <v>0</v>
      </c>
      <c r="BJ370" s="18" t="s">
        <v>77</v>
      </c>
      <c r="BK370" s="217">
        <f>ROUND(I370*H370,2)</f>
        <v>0</v>
      </c>
      <c r="BL370" s="18" t="s">
        <v>282</v>
      </c>
      <c r="BM370" s="216" t="s">
        <v>766</v>
      </c>
    </row>
    <row r="371" spans="1:65" s="2" customFormat="1" ht="24.15" customHeight="1">
      <c r="A371" s="39"/>
      <c r="B371" s="40"/>
      <c r="C371" s="205" t="s">
        <v>767</v>
      </c>
      <c r="D371" s="205" t="s">
        <v>112</v>
      </c>
      <c r="E371" s="206" t="s">
        <v>768</v>
      </c>
      <c r="F371" s="207" t="s">
        <v>769</v>
      </c>
      <c r="G371" s="208" t="s">
        <v>234</v>
      </c>
      <c r="H371" s="209">
        <v>60</v>
      </c>
      <c r="I371" s="210"/>
      <c r="J371" s="211">
        <f>ROUND(I371*H371,2)</f>
        <v>0</v>
      </c>
      <c r="K371" s="207" t="s">
        <v>184</v>
      </c>
      <c r="L371" s="45"/>
      <c r="M371" s="212" t="s">
        <v>19</v>
      </c>
      <c r="N371" s="213" t="s">
        <v>40</v>
      </c>
      <c r="O371" s="85"/>
      <c r="P371" s="214">
        <f>O371*H371</f>
        <v>0</v>
      </c>
      <c r="Q371" s="214">
        <v>0</v>
      </c>
      <c r="R371" s="214">
        <f>Q371*H371</f>
        <v>0</v>
      </c>
      <c r="S371" s="214">
        <v>0</v>
      </c>
      <c r="T371" s="215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16" t="s">
        <v>209</v>
      </c>
      <c r="AT371" s="216" t="s">
        <v>112</v>
      </c>
      <c r="AU371" s="216" t="s">
        <v>79</v>
      </c>
      <c r="AY371" s="18" t="s">
        <v>109</v>
      </c>
      <c r="BE371" s="217">
        <f>IF(N371="základní",J371,0)</f>
        <v>0</v>
      </c>
      <c r="BF371" s="217">
        <f>IF(N371="snížená",J371,0)</f>
        <v>0</v>
      </c>
      <c r="BG371" s="217">
        <f>IF(N371="zákl. přenesená",J371,0)</f>
        <v>0</v>
      </c>
      <c r="BH371" s="217">
        <f>IF(N371="sníž. přenesená",J371,0)</f>
        <v>0</v>
      </c>
      <c r="BI371" s="217">
        <f>IF(N371="nulová",J371,0)</f>
        <v>0</v>
      </c>
      <c r="BJ371" s="18" t="s">
        <v>77</v>
      </c>
      <c r="BK371" s="217">
        <f>ROUND(I371*H371,2)</f>
        <v>0</v>
      </c>
      <c r="BL371" s="18" t="s">
        <v>209</v>
      </c>
      <c r="BM371" s="216" t="s">
        <v>770</v>
      </c>
    </row>
    <row r="372" spans="1:47" s="2" customFormat="1" ht="12">
      <c r="A372" s="39"/>
      <c r="B372" s="40"/>
      <c r="C372" s="41"/>
      <c r="D372" s="243" t="s">
        <v>186</v>
      </c>
      <c r="E372" s="41"/>
      <c r="F372" s="244" t="s">
        <v>771</v>
      </c>
      <c r="G372" s="41"/>
      <c r="H372" s="41"/>
      <c r="I372" s="245"/>
      <c r="J372" s="41"/>
      <c r="K372" s="41"/>
      <c r="L372" s="45"/>
      <c r="M372" s="246"/>
      <c r="N372" s="247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186</v>
      </c>
      <c r="AU372" s="18" t="s">
        <v>79</v>
      </c>
    </row>
    <row r="373" spans="1:51" s="14" customFormat="1" ht="12">
      <c r="A373" s="14"/>
      <c r="B373" s="229"/>
      <c r="C373" s="230"/>
      <c r="D373" s="220" t="s">
        <v>119</v>
      </c>
      <c r="E373" s="231" t="s">
        <v>19</v>
      </c>
      <c r="F373" s="232" t="s">
        <v>324</v>
      </c>
      <c r="G373" s="230"/>
      <c r="H373" s="233">
        <v>60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9" t="s">
        <v>119</v>
      </c>
      <c r="AU373" s="239" t="s">
        <v>79</v>
      </c>
      <c r="AV373" s="14" t="s">
        <v>79</v>
      </c>
      <c r="AW373" s="14" t="s">
        <v>31</v>
      </c>
      <c r="AX373" s="14" t="s">
        <v>77</v>
      </c>
      <c r="AY373" s="239" t="s">
        <v>109</v>
      </c>
    </row>
    <row r="374" spans="1:65" s="2" customFormat="1" ht="16.5" customHeight="1">
      <c r="A374" s="39"/>
      <c r="B374" s="40"/>
      <c r="C374" s="248" t="s">
        <v>507</v>
      </c>
      <c r="D374" s="248" t="s">
        <v>196</v>
      </c>
      <c r="E374" s="249" t="s">
        <v>772</v>
      </c>
      <c r="F374" s="250" t="s">
        <v>773</v>
      </c>
      <c r="G374" s="251" t="s">
        <v>764</v>
      </c>
      <c r="H374" s="252">
        <v>60</v>
      </c>
      <c r="I374" s="253"/>
      <c r="J374" s="254">
        <f>ROUND(I374*H374,2)</f>
        <v>0</v>
      </c>
      <c r="K374" s="250" t="s">
        <v>184</v>
      </c>
      <c r="L374" s="255"/>
      <c r="M374" s="256" t="s">
        <v>19</v>
      </c>
      <c r="N374" s="257" t="s">
        <v>40</v>
      </c>
      <c r="O374" s="85"/>
      <c r="P374" s="214">
        <f>O374*H374</f>
        <v>0</v>
      </c>
      <c r="Q374" s="214">
        <v>0.001</v>
      </c>
      <c r="R374" s="214">
        <f>Q374*H374</f>
        <v>0.06</v>
      </c>
      <c r="S374" s="214">
        <v>0</v>
      </c>
      <c r="T374" s="215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16" t="s">
        <v>221</v>
      </c>
      <c r="AT374" s="216" t="s">
        <v>196</v>
      </c>
      <c r="AU374" s="216" t="s">
        <v>79</v>
      </c>
      <c r="AY374" s="18" t="s">
        <v>109</v>
      </c>
      <c r="BE374" s="217">
        <f>IF(N374="základní",J374,0)</f>
        <v>0</v>
      </c>
      <c r="BF374" s="217">
        <f>IF(N374="snížená",J374,0)</f>
        <v>0</v>
      </c>
      <c r="BG374" s="217">
        <f>IF(N374="zákl. přenesená",J374,0)</f>
        <v>0</v>
      </c>
      <c r="BH374" s="217">
        <f>IF(N374="sníž. přenesená",J374,0)</f>
        <v>0</v>
      </c>
      <c r="BI374" s="217">
        <f>IF(N374="nulová",J374,0)</f>
        <v>0</v>
      </c>
      <c r="BJ374" s="18" t="s">
        <v>77</v>
      </c>
      <c r="BK374" s="217">
        <f>ROUND(I374*H374,2)</f>
        <v>0</v>
      </c>
      <c r="BL374" s="18" t="s">
        <v>209</v>
      </c>
      <c r="BM374" s="216" t="s">
        <v>774</v>
      </c>
    </row>
    <row r="375" spans="1:65" s="2" customFormat="1" ht="24.15" customHeight="1">
      <c r="A375" s="39"/>
      <c r="B375" s="40"/>
      <c r="C375" s="205" t="s">
        <v>775</v>
      </c>
      <c r="D375" s="205" t="s">
        <v>112</v>
      </c>
      <c r="E375" s="206" t="s">
        <v>776</v>
      </c>
      <c r="F375" s="207" t="s">
        <v>777</v>
      </c>
      <c r="G375" s="208" t="s">
        <v>585</v>
      </c>
      <c r="H375" s="209">
        <v>10</v>
      </c>
      <c r="I375" s="210"/>
      <c r="J375" s="211">
        <f>ROUND(I375*H375,2)</f>
        <v>0</v>
      </c>
      <c r="K375" s="207" t="s">
        <v>184</v>
      </c>
      <c r="L375" s="45"/>
      <c r="M375" s="212" t="s">
        <v>19</v>
      </c>
      <c r="N375" s="213" t="s">
        <v>40</v>
      </c>
      <c r="O375" s="85"/>
      <c r="P375" s="214">
        <f>O375*H375</f>
        <v>0</v>
      </c>
      <c r="Q375" s="214">
        <v>0</v>
      </c>
      <c r="R375" s="214">
        <f>Q375*H375</f>
        <v>0</v>
      </c>
      <c r="S375" s="214">
        <v>0</v>
      </c>
      <c r="T375" s="215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16" t="s">
        <v>209</v>
      </c>
      <c r="AT375" s="216" t="s">
        <v>112</v>
      </c>
      <c r="AU375" s="216" t="s">
        <v>79</v>
      </c>
      <c r="AY375" s="18" t="s">
        <v>109</v>
      </c>
      <c r="BE375" s="217">
        <f>IF(N375="základní",J375,0)</f>
        <v>0</v>
      </c>
      <c r="BF375" s="217">
        <f>IF(N375="snížená",J375,0)</f>
        <v>0</v>
      </c>
      <c r="BG375" s="217">
        <f>IF(N375="zákl. přenesená",J375,0)</f>
        <v>0</v>
      </c>
      <c r="BH375" s="217">
        <f>IF(N375="sníž. přenesená",J375,0)</f>
        <v>0</v>
      </c>
      <c r="BI375" s="217">
        <f>IF(N375="nulová",J375,0)</f>
        <v>0</v>
      </c>
      <c r="BJ375" s="18" t="s">
        <v>77</v>
      </c>
      <c r="BK375" s="217">
        <f>ROUND(I375*H375,2)</f>
        <v>0</v>
      </c>
      <c r="BL375" s="18" t="s">
        <v>209</v>
      </c>
      <c r="BM375" s="216" t="s">
        <v>778</v>
      </c>
    </row>
    <row r="376" spans="1:47" s="2" customFormat="1" ht="12">
      <c r="A376" s="39"/>
      <c r="B376" s="40"/>
      <c r="C376" s="41"/>
      <c r="D376" s="243" t="s">
        <v>186</v>
      </c>
      <c r="E376" s="41"/>
      <c r="F376" s="244" t="s">
        <v>779</v>
      </c>
      <c r="G376" s="41"/>
      <c r="H376" s="41"/>
      <c r="I376" s="245"/>
      <c r="J376" s="41"/>
      <c r="K376" s="41"/>
      <c r="L376" s="45"/>
      <c r="M376" s="246"/>
      <c r="N376" s="247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186</v>
      </c>
      <c r="AU376" s="18" t="s">
        <v>79</v>
      </c>
    </row>
    <row r="377" spans="1:65" s="2" customFormat="1" ht="21.75" customHeight="1">
      <c r="A377" s="39"/>
      <c r="B377" s="40"/>
      <c r="C377" s="248" t="s">
        <v>449</v>
      </c>
      <c r="D377" s="248" t="s">
        <v>196</v>
      </c>
      <c r="E377" s="249" t="s">
        <v>780</v>
      </c>
      <c r="F377" s="250" t="s">
        <v>781</v>
      </c>
      <c r="G377" s="251" t="s">
        <v>585</v>
      </c>
      <c r="H377" s="252">
        <v>10</v>
      </c>
      <c r="I377" s="253"/>
      <c r="J377" s="254">
        <f>ROUND(I377*H377,2)</f>
        <v>0</v>
      </c>
      <c r="K377" s="250" t="s">
        <v>184</v>
      </c>
      <c r="L377" s="255"/>
      <c r="M377" s="256" t="s">
        <v>19</v>
      </c>
      <c r="N377" s="257" t="s">
        <v>40</v>
      </c>
      <c r="O377" s="85"/>
      <c r="P377" s="214">
        <f>O377*H377</f>
        <v>0</v>
      </c>
      <c r="Q377" s="214">
        <v>0.0042</v>
      </c>
      <c r="R377" s="214">
        <f>Q377*H377</f>
        <v>0.041999999999999996</v>
      </c>
      <c r="S377" s="214">
        <v>0</v>
      </c>
      <c r="T377" s="215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16" t="s">
        <v>221</v>
      </c>
      <c r="AT377" s="216" t="s">
        <v>196</v>
      </c>
      <c r="AU377" s="216" t="s">
        <v>79</v>
      </c>
      <c r="AY377" s="18" t="s">
        <v>109</v>
      </c>
      <c r="BE377" s="217">
        <f>IF(N377="základní",J377,0)</f>
        <v>0</v>
      </c>
      <c r="BF377" s="217">
        <f>IF(N377="snížená",J377,0)</f>
        <v>0</v>
      </c>
      <c r="BG377" s="217">
        <f>IF(N377="zákl. přenesená",J377,0)</f>
        <v>0</v>
      </c>
      <c r="BH377" s="217">
        <f>IF(N377="sníž. přenesená",J377,0)</f>
        <v>0</v>
      </c>
      <c r="BI377" s="217">
        <f>IF(N377="nulová",J377,0)</f>
        <v>0</v>
      </c>
      <c r="BJ377" s="18" t="s">
        <v>77</v>
      </c>
      <c r="BK377" s="217">
        <f>ROUND(I377*H377,2)</f>
        <v>0</v>
      </c>
      <c r="BL377" s="18" t="s">
        <v>209</v>
      </c>
      <c r="BM377" s="216" t="s">
        <v>782</v>
      </c>
    </row>
    <row r="378" spans="1:65" s="2" customFormat="1" ht="44.25" customHeight="1">
      <c r="A378" s="39"/>
      <c r="B378" s="40"/>
      <c r="C378" s="205" t="s">
        <v>783</v>
      </c>
      <c r="D378" s="205" t="s">
        <v>112</v>
      </c>
      <c r="E378" s="206" t="s">
        <v>784</v>
      </c>
      <c r="F378" s="207" t="s">
        <v>785</v>
      </c>
      <c r="G378" s="208" t="s">
        <v>585</v>
      </c>
      <c r="H378" s="209">
        <v>1</v>
      </c>
      <c r="I378" s="210"/>
      <c r="J378" s="211">
        <f>ROUND(I378*H378,2)</f>
        <v>0</v>
      </c>
      <c r="K378" s="207" t="s">
        <v>184</v>
      </c>
      <c r="L378" s="45"/>
      <c r="M378" s="212" t="s">
        <v>19</v>
      </c>
      <c r="N378" s="213" t="s">
        <v>40</v>
      </c>
      <c r="O378" s="85"/>
      <c r="P378" s="214">
        <f>O378*H378</f>
        <v>0</v>
      </c>
      <c r="Q378" s="214">
        <v>0</v>
      </c>
      <c r="R378" s="214">
        <f>Q378*H378</f>
        <v>0</v>
      </c>
      <c r="S378" s="214">
        <v>0</v>
      </c>
      <c r="T378" s="215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16" t="s">
        <v>209</v>
      </c>
      <c r="AT378" s="216" t="s">
        <v>112</v>
      </c>
      <c r="AU378" s="216" t="s">
        <v>79</v>
      </c>
      <c r="AY378" s="18" t="s">
        <v>109</v>
      </c>
      <c r="BE378" s="217">
        <f>IF(N378="základní",J378,0)</f>
        <v>0</v>
      </c>
      <c r="BF378" s="217">
        <f>IF(N378="snížená",J378,0)</f>
        <v>0</v>
      </c>
      <c r="BG378" s="217">
        <f>IF(N378="zákl. přenesená",J378,0)</f>
        <v>0</v>
      </c>
      <c r="BH378" s="217">
        <f>IF(N378="sníž. přenesená",J378,0)</f>
        <v>0</v>
      </c>
      <c r="BI378" s="217">
        <f>IF(N378="nulová",J378,0)</f>
        <v>0</v>
      </c>
      <c r="BJ378" s="18" t="s">
        <v>77</v>
      </c>
      <c r="BK378" s="217">
        <f>ROUND(I378*H378,2)</f>
        <v>0</v>
      </c>
      <c r="BL378" s="18" t="s">
        <v>209</v>
      </c>
      <c r="BM378" s="216" t="s">
        <v>786</v>
      </c>
    </row>
    <row r="379" spans="1:47" s="2" customFormat="1" ht="12">
      <c r="A379" s="39"/>
      <c r="B379" s="40"/>
      <c r="C379" s="41"/>
      <c r="D379" s="243" t="s">
        <v>186</v>
      </c>
      <c r="E379" s="41"/>
      <c r="F379" s="244" t="s">
        <v>787</v>
      </c>
      <c r="G379" s="41"/>
      <c r="H379" s="41"/>
      <c r="I379" s="245"/>
      <c r="J379" s="41"/>
      <c r="K379" s="41"/>
      <c r="L379" s="45"/>
      <c r="M379" s="246"/>
      <c r="N379" s="247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186</v>
      </c>
      <c r="AU379" s="18" t="s">
        <v>79</v>
      </c>
    </row>
    <row r="380" spans="1:65" s="2" customFormat="1" ht="24.15" customHeight="1">
      <c r="A380" s="39"/>
      <c r="B380" s="40"/>
      <c r="C380" s="205" t="s">
        <v>788</v>
      </c>
      <c r="D380" s="205" t="s">
        <v>112</v>
      </c>
      <c r="E380" s="206" t="s">
        <v>789</v>
      </c>
      <c r="F380" s="207" t="s">
        <v>790</v>
      </c>
      <c r="G380" s="208" t="s">
        <v>682</v>
      </c>
      <c r="H380" s="209">
        <v>33</v>
      </c>
      <c r="I380" s="210"/>
      <c r="J380" s="211">
        <f>ROUND(I380*H380,2)</f>
        <v>0</v>
      </c>
      <c r="K380" s="207" t="s">
        <v>184</v>
      </c>
      <c r="L380" s="45"/>
      <c r="M380" s="212" t="s">
        <v>19</v>
      </c>
      <c r="N380" s="213" t="s">
        <v>40</v>
      </c>
      <c r="O380" s="85"/>
      <c r="P380" s="214">
        <f>O380*H380</f>
        <v>0</v>
      </c>
      <c r="Q380" s="214">
        <v>0</v>
      </c>
      <c r="R380" s="214">
        <f>Q380*H380</f>
        <v>0</v>
      </c>
      <c r="S380" s="214">
        <v>0</v>
      </c>
      <c r="T380" s="215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16" t="s">
        <v>282</v>
      </c>
      <c r="AT380" s="216" t="s">
        <v>112</v>
      </c>
      <c r="AU380" s="216" t="s">
        <v>79</v>
      </c>
      <c r="AY380" s="18" t="s">
        <v>109</v>
      </c>
      <c r="BE380" s="217">
        <f>IF(N380="základní",J380,0)</f>
        <v>0</v>
      </c>
      <c r="BF380" s="217">
        <f>IF(N380="snížená",J380,0)</f>
        <v>0</v>
      </c>
      <c r="BG380" s="217">
        <f>IF(N380="zákl. přenesená",J380,0)</f>
        <v>0</v>
      </c>
      <c r="BH380" s="217">
        <f>IF(N380="sníž. přenesená",J380,0)</f>
        <v>0</v>
      </c>
      <c r="BI380" s="217">
        <f>IF(N380="nulová",J380,0)</f>
        <v>0</v>
      </c>
      <c r="BJ380" s="18" t="s">
        <v>77</v>
      </c>
      <c r="BK380" s="217">
        <f>ROUND(I380*H380,2)</f>
        <v>0</v>
      </c>
      <c r="BL380" s="18" t="s">
        <v>282</v>
      </c>
      <c r="BM380" s="216" t="s">
        <v>791</v>
      </c>
    </row>
    <row r="381" spans="1:47" s="2" customFormat="1" ht="12">
      <c r="A381" s="39"/>
      <c r="B381" s="40"/>
      <c r="C381" s="41"/>
      <c r="D381" s="243" t="s">
        <v>186</v>
      </c>
      <c r="E381" s="41"/>
      <c r="F381" s="244" t="s">
        <v>792</v>
      </c>
      <c r="G381" s="41"/>
      <c r="H381" s="41"/>
      <c r="I381" s="245"/>
      <c r="J381" s="41"/>
      <c r="K381" s="41"/>
      <c r="L381" s="45"/>
      <c r="M381" s="246"/>
      <c r="N381" s="247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186</v>
      </c>
      <c r="AU381" s="18" t="s">
        <v>79</v>
      </c>
    </row>
    <row r="382" spans="1:51" s="13" customFormat="1" ht="12">
      <c r="A382" s="13"/>
      <c r="B382" s="218"/>
      <c r="C382" s="219"/>
      <c r="D382" s="220" t="s">
        <v>119</v>
      </c>
      <c r="E382" s="221" t="s">
        <v>19</v>
      </c>
      <c r="F382" s="222" t="s">
        <v>793</v>
      </c>
      <c r="G382" s="219"/>
      <c r="H382" s="221" t="s">
        <v>19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28" t="s">
        <v>119</v>
      </c>
      <c r="AU382" s="228" t="s">
        <v>79</v>
      </c>
      <c r="AV382" s="13" t="s">
        <v>77</v>
      </c>
      <c r="AW382" s="13" t="s">
        <v>31</v>
      </c>
      <c r="AX382" s="13" t="s">
        <v>69</v>
      </c>
      <c r="AY382" s="228" t="s">
        <v>109</v>
      </c>
    </row>
    <row r="383" spans="1:51" s="14" customFormat="1" ht="12">
      <c r="A383" s="14"/>
      <c r="B383" s="229"/>
      <c r="C383" s="230"/>
      <c r="D383" s="220" t="s">
        <v>119</v>
      </c>
      <c r="E383" s="231" t="s">
        <v>19</v>
      </c>
      <c r="F383" s="232" t="s">
        <v>226</v>
      </c>
      <c r="G383" s="230"/>
      <c r="H383" s="233">
        <v>33</v>
      </c>
      <c r="I383" s="234"/>
      <c r="J383" s="230"/>
      <c r="K383" s="230"/>
      <c r="L383" s="235"/>
      <c r="M383" s="236"/>
      <c r="N383" s="237"/>
      <c r="O383" s="237"/>
      <c r="P383" s="237"/>
      <c r="Q383" s="237"/>
      <c r="R383" s="237"/>
      <c r="S383" s="237"/>
      <c r="T383" s="238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39" t="s">
        <v>119</v>
      </c>
      <c r="AU383" s="239" t="s">
        <v>79</v>
      </c>
      <c r="AV383" s="14" t="s">
        <v>79</v>
      </c>
      <c r="AW383" s="14" t="s">
        <v>31</v>
      </c>
      <c r="AX383" s="14" t="s">
        <v>77</v>
      </c>
      <c r="AY383" s="239" t="s">
        <v>109</v>
      </c>
    </row>
    <row r="384" spans="1:63" s="12" customFormat="1" ht="22.8" customHeight="1">
      <c r="A384" s="12"/>
      <c r="B384" s="189"/>
      <c r="C384" s="190"/>
      <c r="D384" s="191" t="s">
        <v>68</v>
      </c>
      <c r="E384" s="203" t="s">
        <v>794</v>
      </c>
      <c r="F384" s="203" t="s">
        <v>795</v>
      </c>
      <c r="G384" s="190"/>
      <c r="H384" s="190"/>
      <c r="I384" s="193"/>
      <c r="J384" s="204">
        <f>BK384</f>
        <v>0</v>
      </c>
      <c r="K384" s="190"/>
      <c r="L384" s="195"/>
      <c r="M384" s="196"/>
      <c r="N384" s="197"/>
      <c r="O384" s="197"/>
      <c r="P384" s="198">
        <f>SUM(P385:P390)</f>
        <v>0</v>
      </c>
      <c r="Q384" s="197"/>
      <c r="R384" s="198">
        <f>SUM(R385:R390)</f>
        <v>14.67778</v>
      </c>
      <c r="S384" s="197"/>
      <c r="T384" s="199">
        <f>SUM(T385:T390)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00" t="s">
        <v>189</v>
      </c>
      <c r="AT384" s="201" t="s">
        <v>68</v>
      </c>
      <c r="AU384" s="201" t="s">
        <v>77</v>
      </c>
      <c r="AY384" s="200" t="s">
        <v>109</v>
      </c>
      <c r="BK384" s="202">
        <f>SUM(BK385:BK390)</f>
        <v>0</v>
      </c>
    </row>
    <row r="385" spans="1:65" s="2" customFormat="1" ht="24.15" customHeight="1">
      <c r="A385" s="39"/>
      <c r="B385" s="40"/>
      <c r="C385" s="205" t="s">
        <v>523</v>
      </c>
      <c r="D385" s="205" t="s">
        <v>112</v>
      </c>
      <c r="E385" s="206" t="s">
        <v>796</v>
      </c>
      <c r="F385" s="207" t="s">
        <v>797</v>
      </c>
      <c r="G385" s="208" t="s">
        <v>798</v>
      </c>
      <c r="H385" s="209">
        <v>0.1</v>
      </c>
      <c r="I385" s="210"/>
      <c r="J385" s="211">
        <f>ROUND(I385*H385,2)</f>
        <v>0</v>
      </c>
      <c r="K385" s="207" t="s">
        <v>184</v>
      </c>
      <c r="L385" s="45"/>
      <c r="M385" s="212" t="s">
        <v>19</v>
      </c>
      <c r="N385" s="213" t="s">
        <v>40</v>
      </c>
      <c r="O385" s="85"/>
      <c r="P385" s="214">
        <f>O385*H385</f>
        <v>0</v>
      </c>
      <c r="Q385" s="214">
        <v>0.0088</v>
      </c>
      <c r="R385" s="214">
        <f>Q385*H385</f>
        <v>0.0008800000000000001</v>
      </c>
      <c r="S385" s="214">
        <v>0</v>
      </c>
      <c r="T385" s="215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16" t="s">
        <v>282</v>
      </c>
      <c r="AT385" s="216" t="s">
        <v>112</v>
      </c>
      <c r="AU385" s="216" t="s">
        <v>79</v>
      </c>
      <c r="AY385" s="18" t="s">
        <v>109</v>
      </c>
      <c r="BE385" s="217">
        <f>IF(N385="základní",J385,0)</f>
        <v>0</v>
      </c>
      <c r="BF385" s="217">
        <f>IF(N385="snížená",J385,0)</f>
        <v>0</v>
      </c>
      <c r="BG385" s="217">
        <f>IF(N385="zákl. přenesená",J385,0)</f>
        <v>0</v>
      </c>
      <c r="BH385" s="217">
        <f>IF(N385="sníž. přenesená",J385,0)</f>
        <v>0</v>
      </c>
      <c r="BI385" s="217">
        <f>IF(N385="nulová",J385,0)</f>
        <v>0</v>
      </c>
      <c r="BJ385" s="18" t="s">
        <v>77</v>
      </c>
      <c r="BK385" s="217">
        <f>ROUND(I385*H385,2)</f>
        <v>0</v>
      </c>
      <c r="BL385" s="18" t="s">
        <v>282</v>
      </c>
      <c r="BM385" s="216" t="s">
        <v>799</v>
      </c>
    </row>
    <row r="386" spans="1:47" s="2" customFormat="1" ht="12">
      <c r="A386" s="39"/>
      <c r="B386" s="40"/>
      <c r="C386" s="41"/>
      <c r="D386" s="243" t="s">
        <v>186</v>
      </c>
      <c r="E386" s="41"/>
      <c r="F386" s="244" t="s">
        <v>800</v>
      </c>
      <c r="G386" s="41"/>
      <c r="H386" s="41"/>
      <c r="I386" s="245"/>
      <c r="J386" s="41"/>
      <c r="K386" s="41"/>
      <c r="L386" s="45"/>
      <c r="M386" s="246"/>
      <c r="N386" s="247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186</v>
      </c>
      <c r="AU386" s="18" t="s">
        <v>79</v>
      </c>
    </row>
    <row r="387" spans="1:65" s="2" customFormat="1" ht="62.7" customHeight="1">
      <c r="A387" s="39"/>
      <c r="B387" s="40"/>
      <c r="C387" s="205" t="s">
        <v>801</v>
      </c>
      <c r="D387" s="205" t="s">
        <v>112</v>
      </c>
      <c r="E387" s="206" t="s">
        <v>802</v>
      </c>
      <c r="F387" s="207" t="s">
        <v>803</v>
      </c>
      <c r="G387" s="208" t="s">
        <v>234</v>
      </c>
      <c r="H387" s="209">
        <v>72.3</v>
      </c>
      <c r="I387" s="210"/>
      <c r="J387" s="211">
        <f>ROUND(I387*H387,2)</f>
        <v>0</v>
      </c>
      <c r="K387" s="207" t="s">
        <v>179</v>
      </c>
      <c r="L387" s="45"/>
      <c r="M387" s="212" t="s">
        <v>19</v>
      </c>
      <c r="N387" s="213" t="s">
        <v>40</v>
      </c>
      <c r="O387" s="85"/>
      <c r="P387" s="214">
        <f>O387*H387</f>
        <v>0</v>
      </c>
      <c r="Q387" s="214">
        <v>0</v>
      </c>
      <c r="R387" s="214">
        <f>Q387*H387</f>
        <v>0</v>
      </c>
      <c r="S387" s="214">
        <v>0</v>
      </c>
      <c r="T387" s="215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16" t="s">
        <v>282</v>
      </c>
      <c r="AT387" s="216" t="s">
        <v>112</v>
      </c>
      <c r="AU387" s="216" t="s">
        <v>79</v>
      </c>
      <c r="AY387" s="18" t="s">
        <v>109</v>
      </c>
      <c r="BE387" s="217">
        <f>IF(N387="základní",J387,0)</f>
        <v>0</v>
      </c>
      <c r="BF387" s="217">
        <f>IF(N387="snížená",J387,0)</f>
        <v>0</v>
      </c>
      <c r="BG387" s="217">
        <f>IF(N387="zákl. přenesená",J387,0)</f>
        <v>0</v>
      </c>
      <c r="BH387" s="217">
        <f>IF(N387="sníž. přenesená",J387,0)</f>
        <v>0</v>
      </c>
      <c r="BI387" s="217">
        <f>IF(N387="nulová",J387,0)</f>
        <v>0</v>
      </c>
      <c r="BJ387" s="18" t="s">
        <v>77</v>
      </c>
      <c r="BK387" s="217">
        <f>ROUND(I387*H387,2)</f>
        <v>0</v>
      </c>
      <c r="BL387" s="18" t="s">
        <v>282</v>
      </c>
      <c r="BM387" s="216" t="s">
        <v>804</v>
      </c>
    </row>
    <row r="388" spans="1:65" s="2" customFormat="1" ht="44.25" customHeight="1">
      <c r="A388" s="39"/>
      <c r="B388" s="40"/>
      <c r="C388" s="205" t="s">
        <v>805</v>
      </c>
      <c r="D388" s="205" t="s">
        <v>112</v>
      </c>
      <c r="E388" s="206" t="s">
        <v>806</v>
      </c>
      <c r="F388" s="207" t="s">
        <v>807</v>
      </c>
      <c r="G388" s="208" t="s">
        <v>234</v>
      </c>
      <c r="H388" s="209">
        <v>72.3</v>
      </c>
      <c r="I388" s="210"/>
      <c r="J388" s="211">
        <f>ROUND(I388*H388,2)</f>
        <v>0</v>
      </c>
      <c r="K388" s="207" t="s">
        <v>179</v>
      </c>
      <c r="L388" s="45"/>
      <c r="M388" s="212" t="s">
        <v>19</v>
      </c>
      <c r="N388" s="213" t="s">
        <v>40</v>
      </c>
      <c r="O388" s="85"/>
      <c r="P388" s="214">
        <f>O388*H388</f>
        <v>0</v>
      </c>
      <c r="Q388" s="214">
        <v>0.203</v>
      </c>
      <c r="R388" s="214">
        <f>Q388*H388</f>
        <v>14.6769</v>
      </c>
      <c r="S388" s="214">
        <v>0</v>
      </c>
      <c r="T388" s="215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16" t="s">
        <v>282</v>
      </c>
      <c r="AT388" s="216" t="s">
        <v>112</v>
      </c>
      <c r="AU388" s="216" t="s">
        <v>79</v>
      </c>
      <c r="AY388" s="18" t="s">
        <v>109</v>
      </c>
      <c r="BE388" s="217">
        <f>IF(N388="základní",J388,0)</f>
        <v>0</v>
      </c>
      <c r="BF388" s="217">
        <f>IF(N388="snížená",J388,0)</f>
        <v>0</v>
      </c>
      <c r="BG388" s="217">
        <f>IF(N388="zákl. přenesená",J388,0)</f>
        <v>0</v>
      </c>
      <c r="BH388" s="217">
        <f>IF(N388="sníž. přenesená",J388,0)</f>
        <v>0</v>
      </c>
      <c r="BI388" s="217">
        <f>IF(N388="nulová",J388,0)</f>
        <v>0</v>
      </c>
      <c r="BJ388" s="18" t="s">
        <v>77</v>
      </c>
      <c r="BK388" s="217">
        <f>ROUND(I388*H388,2)</f>
        <v>0</v>
      </c>
      <c r="BL388" s="18" t="s">
        <v>282</v>
      </c>
      <c r="BM388" s="216" t="s">
        <v>808</v>
      </c>
    </row>
    <row r="389" spans="1:65" s="2" customFormat="1" ht="37.8" customHeight="1">
      <c r="A389" s="39"/>
      <c r="B389" s="40"/>
      <c r="C389" s="205" t="s">
        <v>809</v>
      </c>
      <c r="D389" s="205" t="s">
        <v>112</v>
      </c>
      <c r="E389" s="206" t="s">
        <v>810</v>
      </c>
      <c r="F389" s="207" t="s">
        <v>811</v>
      </c>
      <c r="G389" s="208" t="s">
        <v>234</v>
      </c>
      <c r="H389" s="209">
        <v>72.3</v>
      </c>
      <c r="I389" s="210"/>
      <c r="J389" s="211">
        <f>ROUND(I389*H389,2)</f>
        <v>0</v>
      </c>
      <c r="K389" s="207" t="s">
        <v>179</v>
      </c>
      <c r="L389" s="45"/>
      <c r="M389" s="212" t="s">
        <v>19</v>
      </c>
      <c r="N389" s="213" t="s">
        <v>40</v>
      </c>
      <c r="O389" s="85"/>
      <c r="P389" s="214">
        <f>O389*H389</f>
        <v>0</v>
      </c>
      <c r="Q389" s="214">
        <v>0</v>
      </c>
      <c r="R389" s="214">
        <f>Q389*H389</f>
        <v>0</v>
      </c>
      <c r="S389" s="214">
        <v>0</v>
      </c>
      <c r="T389" s="215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16" t="s">
        <v>282</v>
      </c>
      <c r="AT389" s="216" t="s">
        <v>112</v>
      </c>
      <c r="AU389" s="216" t="s">
        <v>79</v>
      </c>
      <c r="AY389" s="18" t="s">
        <v>109</v>
      </c>
      <c r="BE389" s="217">
        <f>IF(N389="základní",J389,0)</f>
        <v>0</v>
      </c>
      <c r="BF389" s="217">
        <f>IF(N389="snížená",J389,0)</f>
        <v>0</v>
      </c>
      <c r="BG389" s="217">
        <f>IF(N389="zákl. přenesená",J389,0)</f>
        <v>0</v>
      </c>
      <c r="BH389" s="217">
        <f>IF(N389="sníž. přenesená",J389,0)</f>
        <v>0</v>
      </c>
      <c r="BI389" s="217">
        <f>IF(N389="nulová",J389,0)</f>
        <v>0</v>
      </c>
      <c r="BJ389" s="18" t="s">
        <v>77</v>
      </c>
      <c r="BK389" s="217">
        <f>ROUND(I389*H389,2)</f>
        <v>0</v>
      </c>
      <c r="BL389" s="18" t="s">
        <v>282</v>
      </c>
      <c r="BM389" s="216" t="s">
        <v>812</v>
      </c>
    </row>
    <row r="390" spans="1:65" s="2" customFormat="1" ht="37.8" customHeight="1">
      <c r="A390" s="39"/>
      <c r="B390" s="40"/>
      <c r="C390" s="205" t="s">
        <v>813</v>
      </c>
      <c r="D390" s="205" t="s">
        <v>112</v>
      </c>
      <c r="E390" s="206" t="s">
        <v>814</v>
      </c>
      <c r="F390" s="207" t="s">
        <v>815</v>
      </c>
      <c r="G390" s="208" t="s">
        <v>192</v>
      </c>
      <c r="H390" s="209">
        <v>28.8</v>
      </c>
      <c r="I390" s="210"/>
      <c r="J390" s="211">
        <f>ROUND(I390*H390,2)</f>
        <v>0</v>
      </c>
      <c r="K390" s="207" t="s">
        <v>179</v>
      </c>
      <c r="L390" s="45"/>
      <c r="M390" s="258" t="s">
        <v>19</v>
      </c>
      <c r="N390" s="259" t="s">
        <v>40</v>
      </c>
      <c r="O390" s="260"/>
      <c r="P390" s="261">
        <f>O390*H390</f>
        <v>0</v>
      </c>
      <c r="Q390" s="261">
        <v>0</v>
      </c>
      <c r="R390" s="261">
        <f>Q390*H390</f>
        <v>0</v>
      </c>
      <c r="S390" s="261">
        <v>0</v>
      </c>
      <c r="T390" s="262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16" t="s">
        <v>282</v>
      </c>
      <c r="AT390" s="216" t="s">
        <v>112</v>
      </c>
      <c r="AU390" s="216" t="s">
        <v>79</v>
      </c>
      <c r="AY390" s="18" t="s">
        <v>109</v>
      </c>
      <c r="BE390" s="217">
        <f>IF(N390="základní",J390,0)</f>
        <v>0</v>
      </c>
      <c r="BF390" s="217">
        <f>IF(N390="snížená",J390,0)</f>
        <v>0</v>
      </c>
      <c r="BG390" s="217">
        <f>IF(N390="zákl. přenesená",J390,0)</f>
        <v>0</v>
      </c>
      <c r="BH390" s="217">
        <f>IF(N390="sníž. přenesená",J390,0)</f>
        <v>0</v>
      </c>
      <c r="BI390" s="217">
        <f>IF(N390="nulová",J390,0)</f>
        <v>0</v>
      </c>
      <c r="BJ390" s="18" t="s">
        <v>77</v>
      </c>
      <c r="BK390" s="217">
        <f>ROUND(I390*H390,2)</f>
        <v>0</v>
      </c>
      <c r="BL390" s="18" t="s">
        <v>282</v>
      </c>
      <c r="BM390" s="216" t="s">
        <v>816</v>
      </c>
    </row>
    <row r="391" spans="1:31" s="2" customFormat="1" ht="6.95" customHeight="1">
      <c r="A391" s="39"/>
      <c r="B391" s="60"/>
      <c r="C391" s="61"/>
      <c r="D391" s="61"/>
      <c r="E391" s="61"/>
      <c r="F391" s="61"/>
      <c r="G391" s="61"/>
      <c r="H391" s="61"/>
      <c r="I391" s="61"/>
      <c r="J391" s="61"/>
      <c r="K391" s="61"/>
      <c r="L391" s="45"/>
      <c r="M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</row>
  </sheetData>
  <sheetProtection password="CC35" sheet="1" objects="1" scenarios="1" formatColumns="0" formatRows="0" autoFilter="0"/>
  <autoFilter ref="C100:K390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hyperlinks>
    <hyperlink ref="F107" r:id="rId1" display="https://podminky.urs.cz/item/CS_URS_2024_01/174111101"/>
    <hyperlink ref="F110" r:id="rId2" display="https://podminky.urs.cz/item/CS_URS_2024_01/181311103"/>
    <hyperlink ref="F118" r:id="rId3" display="https://podminky.urs.cz/item/CS_URS_2024_01/564851111"/>
    <hyperlink ref="F120" r:id="rId4" display="https://podminky.urs.cz/item/CS_URS_2024_01/577144111"/>
    <hyperlink ref="F122" r:id="rId5" display="https://podminky.urs.cz/item/CS_URS_2024_01/596811311"/>
    <hyperlink ref="F126" r:id="rId6" display="https://podminky.urs.cz/item/CS_URS_2024_01/919122111"/>
    <hyperlink ref="F130" r:id="rId7" display="https://podminky.urs.cz/item/CS_URS_2024_01/612325302"/>
    <hyperlink ref="F134" r:id="rId8" display="https://podminky.urs.cz/item/CS_URS_2024_01/621211011"/>
    <hyperlink ref="F138" r:id="rId9" display="https://podminky.urs.cz/item/CS_URS_2024_01/621211031"/>
    <hyperlink ref="F144" r:id="rId10" display="https://podminky.urs.cz/item/CS_URS_2024_01/622211001"/>
    <hyperlink ref="F150" r:id="rId11" display="https://podminky.urs.cz/item/CS_URS_2024_01/622212051"/>
    <hyperlink ref="F154" r:id="rId12" display="https://podminky.urs.cz/item/CS_URS_2024_01/622221031"/>
    <hyperlink ref="F158" r:id="rId13" display="https://podminky.urs.cz/item/CS_URS_2024_01/621221041"/>
    <hyperlink ref="F164" r:id="rId14" display="https://podminky.urs.cz/item/CS_URS_2024_01/622222051"/>
    <hyperlink ref="F168" r:id="rId15" display="https://podminky.urs.cz/item/CS_URS_2024_01/622252002"/>
    <hyperlink ref="F188" r:id="rId16" display="https://podminky.urs.cz/item/CS_URS_2024_01/621211011"/>
    <hyperlink ref="F194" r:id="rId17" display="https://podminky.urs.cz/item/CS_URS_2024_01/621335101"/>
    <hyperlink ref="F196" r:id="rId18" display="https://podminky.urs.cz/item/CS_URS_2024_01/622135011"/>
    <hyperlink ref="F198" r:id="rId19" display="https://podminky.urs.cz/item/CS_URS_2024_01/622211201"/>
    <hyperlink ref="F204" r:id="rId20" display="https://podminky.urs.cz/item/CS_URS_2024_01/622252001"/>
    <hyperlink ref="F208" r:id="rId21" display="https://podminky.urs.cz/item/CS_URS_2024_01/629991011"/>
    <hyperlink ref="F210" r:id="rId22" display="https://podminky.urs.cz/item/CS_URS_2024_01/711161112"/>
    <hyperlink ref="F214" r:id="rId23" display="https://podminky.urs.cz/item/CS_URS_2024_01/629995101"/>
    <hyperlink ref="F220" r:id="rId24" display="https://podminky.urs.cz/item/CS_URS_2024_01/978036121"/>
    <hyperlink ref="F223" r:id="rId25" display="https://podminky.urs.cz/item/CS_URS_2024_01/949101111"/>
    <hyperlink ref="F226" r:id="rId26" display="https://podminky.urs.cz/item/CS_URS_2024_01/965045111"/>
    <hyperlink ref="F230" r:id="rId27" display="https://podminky.urs.cz/item/CS_URS_2024_01/985312112"/>
    <hyperlink ref="F233" r:id="rId28" display="https://podminky.urs.cz/item/CS_URS_2024_01/944511111"/>
    <hyperlink ref="F237" r:id="rId29" display="https://podminky.urs.cz/item/CS_URS_2024_01/944511211"/>
    <hyperlink ref="F240" r:id="rId30" display="https://podminky.urs.cz/item/CS_URS_2024_01/944511811"/>
    <hyperlink ref="F243" r:id="rId31" display="https://podminky.urs.cz/item/CS_URS_2024_01/941311111"/>
    <hyperlink ref="F246" r:id="rId32" display="https://podminky.urs.cz/item/CS_URS_2024_01/941311211"/>
    <hyperlink ref="F249" r:id="rId33" display="https://podminky.urs.cz/item/CS_URS_2024_01/941211811"/>
    <hyperlink ref="F252" r:id="rId34" display="https://podminky.urs.cz/item/CS_URS_2024_01/944711112"/>
    <hyperlink ref="F255" r:id="rId35" display="https://podminky.urs.cz/item/CS_URS_2024_01/944711212"/>
    <hyperlink ref="F258" r:id="rId36" display="https://podminky.urs.cz/item/CS_URS_2024_01/944711812"/>
    <hyperlink ref="F261" r:id="rId37" display="https://podminky.urs.cz/item/CS_URS_2024_01/919735112"/>
    <hyperlink ref="F263" r:id="rId38" display="https://podminky.urs.cz/item/CS_URS_2024_01/965042141"/>
    <hyperlink ref="F266" r:id="rId39" display="https://podminky.urs.cz/item/CS_URS_2024_01/978059641"/>
    <hyperlink ref="F269" r:id="rId40" display="https://podminky.urs.cz/item/CS_URS_2024_01/985311112"/>
    <hyperlink ref="F274" r:id="rId41" display="https://podminky.urs.cz/item/CS_URS_2024_01/997013111"/>
    <hyperlink ref="F276" r:id="rId42" display="https://podminky.urs.cz/item/CS_URS_2024_01/997013219"/>
    <hyperlink ref="F278" r:id="rId43" display="https://podminky.urs.cz/item/CS_URS_2024_01/997013509"/>
    <hyperlink ref="F280" r:id="rId44" display="https://podminky.urs.cz/item/CS_URS_2024_01/997013511"/>
    <hyperlink ref="F283" r:id="rId45" display="https://podminky.urs.cz/item/CS_URS_2024_01/997013871"/>
    <hyperlink ref="F286" r:id="rId46" display="https://podminky.urs.cz/item/CS_URS_2024_01/997013875"/>
    <hyperlink ref="F290" r:id="rId47" display="https://podminky.urs.cz/item/CS_URS_2024_01/998011001"/>
    <hyperlink ref="F294" r:id="rId48" display="https://podminky.urs.cz/item/CS_URS_2024_01/741421811"/>
    <hyperlink ref="F296" r:id="rId49" display="https://podminky.urs.cz/item/CS_URS_2024_01/741421843"/>
    <hyperlink ref="F298" r:id="rId50" display="https://podminky.urs.cz/item/CS_URS_2024_01/741421871"/>
    <hyperlink ref="F301" r:id="rId51" display="https://podminky.urs.cz/item/CS_URS_2024_01/764002851"/>
    <hyperlink ref="F304" r:id="rId52" display="https://podminky.urs.cz/item/CS_URS_2024_01/764111671"/>
    <hyperlink ref="F308" r:id="rId53" display="https://podminky.urs.cz/item/CS_URS_2024_01/764216645"/>
    <hyperlink ref="F311" r:id="rId54" display="https://podminky.urs.cz/item/CS_URS_2024_01/764218624"/>
    <hyperlink ref="F313" r:id="rId55" display="https://podminky.urs.cz/item/CS_URS_2024_01/998764101"/>
    <hyperlink ref="F333" r:id="rId56" display="https://podminky.urs.cz/item/CS_URS_2024_01/777211113"/>
    <hyperlink ref="F337" r:id="rId57" display="https://podminky.urs.cz/item/CS_URS_2024_01/777312153"/>
    <hyperlink ref="F340" r:id="rId58" display="https://podminky.urs.cz/item/CS_URS_2024_01/777312163"/>
    <hyperlink ref="F343" r:id="rId59" display="https://podminky.urs.cz/item/CS_URS_2024_01/783301303"/>
    <hyperlink ref="F345" r:id="rId60" display="https://podminky.urs.cz/item/CS_URS_2024_01/783301313"/>
    <hyperlink ref="F347" r:id="rId61" display="https://podminky.urs.cz/item/CS_URS_2024_01/783306801"/>
    <hyperlink ref="F351" r:id="rId62" display="https://podminky.urs.cz/item/CS_URS_2024_01/783314201"/>
    <hyperlink ref="F353" r:id="rId63" display="https://podminky.urs.cz/item/CS_URS_2024_01/783315101"/>
    <hyperlink ref="F355" r:id="rId64" display="https://podminky.urs.cz/item/CS_URS_2024_01/783317101"/>
    <hyperlink ref="F357" r:id="rId65" display="https://podminky.urs.cz/item/CS_URS_2024_01/783322101"/>
    <hyperlink ref="F360" r:id="rId66" display="https://podminky.urs.cz/item/CS_URS_2024_01/784181121"/>
    <hyperlink ref="F364" r:id="rId67" display="https://podminky.urs.cz/item/CS_URS_2024_01/784221101"/>
    <hyperlink ref="F369" r:id="rId68" display="https://podminky.urs.cz/item/CS_URS_2024_01/210220020"/>
    <hyperlink ref="F372" r:id="rId69" display="https://podminky.urs.cz/item/CS_URS_2024_01/741420001"/>
    <hyperlink ref="F376" r:id="rId70" display="https://podminky.urs.cz/item/CS_URS_2024_01/741420051"/>
    <hyperlink ref="F379" r:id="rId71" display="https://podminky.urs.cz/item/CS_URS_2024_01/741810001"/>
    <hyperlink ref="F381" r:id="rId72" display="https://podminky.urs.cz/item/CS_URS_2024_01/HZS2232"/>
    <hyperlink ref="F386" r:id="rId73" display="https://podminky.urs.cz/item/CS_URS_2024_01/46001002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3" customWidth="1"/>
    <col min="2" max="2" width="1.7109375" style="263" customWidth="1"/>
    <col min="3" max="4" width="5.00390625" style="263" customWidth="1"/>
    <col min="5" max="5" width="11.7109375" style="263" customWidth="1"/>
    <col min="6" max="6" width="9.140625" style="263" customWidth="1"/>
    <col min="7" max="7" width="5.00390625" style="263" customWidth="1"/>
    <col min="8" max="8" width="77.8515625" style="263" customWidth="1"/>
    <col min="9" max="10" width="20.00390625" style="263" customWidth="1"/>
    <col min="11" max="11" width="1.7109375" style="263" customWidth="1"/>
  </cols>
  <sheetData>
    <row r="1" s="1" customFormat="1" ht="37.5" customHeight="1"/>
    <row r="2" spans="2:11" s="1" customFormat="1" ht="7.5" customHeight="1">
      <c r="B2" s="264"/>
      <c r="C2" s="265"/>
      <c r="D2" s="265"/>
      <c r="E2" s="265"/>
      <c r="F2" s="265"/>
      <c r="G2" s="265"/>
      <c r="H2" s="265"/>
      <c r="I2" s="265"/>
      <c r="J2" s="265"/>
      <c r="K2" s="266"/>
    </row>
    <row r="3" spans="2:11" s="15" customFormat="1" ht="45" customHeight="1">
      <c r="B3" s="267"/>
      <c r="C3" s="268" t="s">
        <v>817</v>
      </c>
      <c r="D3" s="268"/>
      <c r="E3" s="268"/>
      <c r="F3" s="268"/>
      <c r="G3" s="268"/>
      <c r="H3" s="268"/>
      <c r="I3" s="268"/>
      <c r="J3" s="268"/>
      <c r="K3" s="269"/>
    </row>
    <row r="4" spans="2:11" s="1" customFormat="1" ht="25.5" customHeight="1">
      <c r="B4" s="270"/>
      <c r="C4" s="271" t="s">
        <v>818</v>
      </c>
      <c r="D4" s="271"/>
      <c r="E4" s="271"/>
      <c r="F4" s="271"/>
      <c r="G4" s="271"/>
      <c r="H4" s="271"/>
      <c r="I4" s="271"/>
      <c r="J4" s="271"/>
      <c r="K4" s="272"/>
    </row>
    <row r="5" spans="2:11" s="1" customFormat="1" ht="5.25" customHeight="1">
      <c r="B5" s="270"/>
      <c r="C5" s="273"/>
      <c r="D5" s="273"/>
      <c r="E5" s="273"/>
      <c r="F5" s="273"/>
      <c r="G5" s="273"/>
      <c r="H5" s="273"/>
      <c r="I5" s="273"/>
      <c r="J5" s="273"/>
      <c r="K5" s="272"/>
    </row>
    <row r="6" spans="2:11" s="1" customFormat="1" ht="15" customHeight="1">
      <c r="B6" s="270"/>
      <c r="C6" s="274" t="s">
        <v>819</v>
      </c>
      <c r="D6" s="274"/>
      <c r="E6" s="274"/>
      <c r="F6" s="274"/>
      <c r="G6" s="274"/>
      <c r="H6" s="274"/>
      <c r="I6" s="274"/>
      <c r="J6" s="274"/>
      <c r="K6" s="272"/>
    </row>
    <row r="7" spans="2:11" s="1" customFormat="1" ht="15" customHeight="1">
      <c r="B7" s="275"/>
      <c r="C7" s="274" t="s">
        <v>820</v>
      </c>
      <c r="D7" s="274"/>
      <c r="E7" s="274"/>
      <c r="F7" s="274"/>
      <c r="G7" s="274"/>
      <c r="H7" s="274"/>
      <c r="I7" s="274"/>
      <c r="J7" s="274"/>
      <c r="K7" s="272"/>
    </row>
    <row r="8" spans="2:11" s="1" customFormat="1" ht="12.75" customHeight="1">
      <c r="B8" s="275"/>
      <c r="C8" s="274"/>
      <c r="D8" s="274"/>
      <c r="E8" s="274"/>
      <c r="F8" s="274"/>
      <c r="G8" s="274"/>
      <c r="H8" s="274"/>
      <c r="I8" s="274"/>
      <c r="J8" s="274"/>
      <c r="K8" s="272"/>
    </row>
    <row r="9" spans="2:11" s="1" customFormat="1" ht="15" customHeight="1">
      <c r="B9" s="275"/>
      <c r="C9" s="274" t="s">
        <v>821</v>
      </c>
      <c r="D9" s="274"/>
      <c r="E9" s="274"/>
      <c r="F9" s="274"/>
      <c r="G9" s="274"/>
      <c r="H9" s="274"/>
      <c r="I9" s="274"/>
      <c r="J9" s="274"/>
      <c r="K9" s="272"/>
    </row>
    <row r="10" spans="2:11" s="1" customFormat="1" ht="15" customHeight="1">
      <c r="B10" s="275"/>
      <c r="C10" s="274"/>
      <c r="D10" s="274" t="s">
        <v>822</v>
      </c>
      <c r="E10" s="274"/>
      <c r="F10" s="274"/>
      <c r="G10" s="274"/>
      <c r="H10" s="274"/>
      <c r="I10" s="274"/>
      <c r="J10" s="274"/>
      <c r="K10" s="272"/>
    </row>
    <row r="11" spans="2:11" s="1" customFormat="1" ht="15" customHeight="1">
      <c r="B11" s="275"/>
      <c r="C11" s="276"/>
      <c r="D11" s="274" t="s">
        <v>823</v>
      </c>
      <c r="E11" s="274"/>
      <c r="F11" s="274"/>
      <c r="G11" s="274"/>
      <c r="H11" s="274"/>
      <c r="I11" s="274"/>
      <c r="J11" s="274"/>
      <c r="K11" s="272"/>
    </row>
    <row r="12" spans="2:11" s="1" customFormat="1" ht="15" customHeight="1">
      <c r="B12" s="275"/>
      <c r="C12" s="276"/>
      <c r="D12" s="274"/>
      <c r="E12" s="274"/>
      <c r="F12" s="274"/>
      <c r="G12" s="274"/>
      <c r="H12" s="274"/>
      <c r="I12" s="274"/>
      <c r="J12" s="274"/>
      <c r="K12" s="272"/>
    </row>
    <row r="13" spans="2:11" s="1" customFormat="1" ht="15" customHeight="1">
      <c r="B13" s="275"/>
      <c r="C13" s="276"/>
      <c r="D13" s="277" t="s">
        <v>824</v>
      </c>
      <c r="E13" s="274"/>
      <c r="F13" s="274"/>
      <c r="G13" s="274"/>
      <c r="H13" s="274"/>
      <c r="I13" s="274"/>
      <c r="J13" s="274"/>
      <c r="K13" s="272"/>
    </row>
    <row r="14" spans="2:11" s="1" customFormat="1" ht="12.75" customHeight="1">
      <c r="B14" s="275"/>
      <c r="C14" s="276"/>
      <c r="D14" s="276"/>
      <c r="E14" s="276"/>
      <c r="F14" s="276"/>
      <c r="G14" s="276"/>
      <c r="H14" s="276"/>
      <c r="I14" s="276"/>
      <c r="J14" s="276"/>
      <c r="K14" s="272"/>
    </row>
    <row r="15" spans="2:11" s="1" customFormat="1" ht="15" customHeight="1">
      <c r="B15" s="275"/>
      <c r="C15" s="276"/>
      <c r="D15" s="274" t="s">
        <v>825</v>
      </c>
      <c r="E15" s="274"/>
      <c r="F15" s="274"/>
      <c r="G15" s="274"/>
      <c r="H15" s="274"/>
      <c r="I15" s="274"/>
      <c r="J15" s="274"/>
      <c r="K15" s="272"/>
    </row>
    <row r="16" spans="2:11" s="1" customFormat="1" ht="15" customHeight="1">
      <c r="B16" s="275"/>
      <c r="C16" s="276"/>
      <c r="D16" s="274" t="s">
        <v>826</v>
      </c>
      <c r="E16" s="274"/>
      <c r="F16" s="274"/>
      <c r="G16" s="274"/>
      <c r="H16" s="274"/>
      <c r="I16" s="274"/>
      <c r="J16" s="274"/>
      <c r="K16" s="272"/>
    </row>
    <row r="17" spans="2:11" s="1" customFormat="1" ht="15" customHeight="1">
      <c r="B17" s="275"/>
      <c r="C17" s="276"/>
      <c r="D17" s="274" t="s">
        <v>827</v>
      </c>
      <c r="E17" s="274"/>
      <c r="F17" s="274"/>
      <c r="G17" s="274"/>
      <c r="H17" s="274"/>
      <c r="I17" s="274"/>
      <c r="J17" s="274"/>
      <c r="K17" s="272"/>
    </row>
    <row r="18" spans="2:11" s="1" customFormat="1" ht="15" customHeight="1">
      <c r="B18" s="275"/>
      <c r="C18" s="276"/>
      <c r="D18" s="276"/>
      <c r="E18" s="278" t="s">
        <v>76</v>
      </c>
      <c r="F18" s="274" t="s">
        <v>828</v>
      </c>
      <c r="G18" s="274"/>
      <c r="H18" s="274"/>
      <c r="I18" s="274"/>
      <c r="J18" s="274"/>
      <c r="K18" s="272"/>
    </row>
    <row r="19" spans="2:11" s="1" customFormat="1" ht="15" customHeight="1">
      <c r="B19" s="275"/>
      <c r="C19" s="276"/>
      <c r="D19" s="276"/>
      <c r="E19" s="278" t="s">
        <v>829</v>
      </c>
      <c r="F19" s="274" t="s">
        <v>830</v>
      </c>
      <c r="G19" s="274"/>
      <c r="H19" s="274"/>
      <c r="I19" s="274"/>
      <c r="J19" s="274"/>
      <c r="K19" s="272"/>
    </row>
    <row r="20" spans="2:11" s="1" customFormat="1" ht="15" customHeight="1">
      <c r="B20" s="275"/>
      <c r="C20" s="276"/>
      <c r="D20" s="276"/>
      <c r="E20" s="278" t="s">
        <v>831</v>
      </c>
      <c r="F20" s="274" t="s">
        <v>832</v>
      </c>
      <c r="G20" s="274"/>
      <c r="H20" s="274"/>
      <c r="I20" s="274"/>
      <c r="J20" s="274"/>
      <c r="K20" s="272"/>
    </row>
    <row r="21" spans="2:11" s="1" customFormat="1" ht="15" customHeight="1">
      <c r="B21" s="275"/>
      <c r="C21" s="276"/>
      <c r="D21" s="276"/>
      <c r="E21" s="278" t="s">
        <v>833</v>
      </c>
      <c r="F21" s="274" t="s">
        <v>834</v>
      </c>
      <c r="G21" s="274"/>
      <c r="H21" s="274"/>
      <c r="I21" s="274"/>
      <c r="J21" s="274"/>
      <c r="K21" s="272"/>
    </row>
    <row r="22" spans="2:11" s="1" customFormat="1" ht="15" customHeight="1">
      <c r="B22" s="275"/>
      <c r="C22" s="276"/>
      <c r="D22" s="276"/>
      <c r="E22" s="278" t="s">
        <v>835</v>
      </c>
      <c r="F22" s="274" t="s">
        <v>836</v>
      </c>
      <c r="G22" s="274"/>
      <c r="H22" s="274"/>
      <c r="I22" s="274"/>
      <c r="J22" s="274"/>
      <c r="K22" s="272"/>
    </row>
    <row r="23" spans="2:11" s="1" customFormat="1" ht="15" customHeight="1">
      <c r="B23" s="275"/>
      <c r="C23" s="276"/>
      <c r="D23" s="276"/>
      <c r="E23" s="278" t="s">
        <v>837</v>
      </c>
      <c r="F23" s="274" t="s">
        <v>838</v>
      </c>
      <c r="G23" s="274"/>
      <c r="H23" s="274"/>
      <c r="I23" s="274"/>
      <c r="J23" s="274"/>
      <c r="K23" s="272"/>
    </row>
    <row r="24" spans="2:11" s="1" customFormat="1" ht="12.75" customHeight="1">
      <c r="B24" s="275"/>
      <c r="C24" s="276"/>
      <c r="D24" s="276"/>
      <c r="E24" s="276"/>
      <c r="F24" s="276"/>
      <c r="G24" s="276"/>
      <c r="H24" s="276"/>
      <c r="I24" s="276"/>
      <c r="J24" s="276"/>
      <c r="K24" s="272"/>
    </row>
    <row r="25" spans="2:11" s="1" customFormat="1" ht="15" customHeight="1">
      <c r="B25" s="275"/>
      <c r="C25" s="274" t="s">
        <v>839</v>
      </c>
      <c r="D25" s="274"/>
      <c r="E25" s="274"/>
      <c r="F25" s="274"/>
      <c r="G25" s="274"/>
      <c r="H25" s="274"/>
      <c r="I25" s="274"/>
      <c r="J25" s="274"/>
      <c r="K25" s="272"/>
    </row>
    <row r="26" spans="2:11" s="1" customFormat="1" ht="15" customHeight="1">
      <c r="B26" s="275"/>
      <c r="C26" s="274" t="s">
        <v>840</v>
      </c>
      <c r="D26" s="274"/>
      <c r="E26" s="274"/>
      <c r="F26" s="274"/>
      <c r="G26" s="274"/>
      <c r="H26" s="274"/>
      <c r="I26" s="274"/>
      <c r="J26" s="274"/>
      <c r="K26" s="272"/>
    </row>
    <row r="27" spans="2:11" s="1" customFormat="1" ht="15" customHeight="1">
      <c r="B27" s="275"/>
      <c r="C27" s="274"/>
      <c r="D27" s="274" t="s">
        <v>841</v>
      </c>
      <c r="E27" s="274"/>
      <c r="F27" s="274"/>
      <c r="G27" s="274"/>
      <c r="H27" s="274"/>
      <c r="I27" s="274"/>
      <c r="J27" s="274"/>
      <c r="K27" s="272"/>
    </row>
    <row r="28" spans="2:11" s="1" customFormat="1" ht="15" customHeight="1">
      <c r="B28" s="275"/>
      <c r="C28" s="276"/>
      <c r="D28" s="274" t="s">
        <v>842</v>
      </c>
      <c r="E28" s="274"/>
      <c r="F28" s="274"/>
      <c r="G28" s="274"/>
      <c r="H28" s="274"/>
      <c r="I28" s="274"/>
      <c r="J28" s="274"/>
      <c r="K28" s="272"/>
    </row>
    <row r="29" spans="2:11" s="1" customFormat="1" ht="12.75" customHeight="1">
      <c r="B29" s="275"/>
      <c r="C29" s="276"/>
      <c r="D29" s="276"/>
      <c r="E29" s="276"/>
      <c r="F29" s="276"/>
      <c r="G29" s="276"/>
      <c r="H29" s="276"/>
      <c r="I29" s="276"/>
      <c r="J29" s="276"/>
      <c r="K29" s="272"/>
    </row>
    <row r="30" spans="2:11" s="1" customFormat="1" ht="15" customHeight="1">
      <c r="B30" s="275"/>
      <c r="C30" s="276"/>
      <c r="D30" s="274" t="s">
        <v>843</v>
      </c>
      <c r="E30" s="274"/>
      <c r="F30" s="274"/>
      <c r="G30" s="274"/>
      <c r="H30" s="274"/>
      <c r="I30" s="274"/>
      <c r="J30" s="274"/>
      <c r="K30" s="272"/>
    </row>
    <row r="31" spans="2:11" s="1" customFormat="1" ht="15" customHeight="1">
      <c r="B31" s="275"/>
      <c r="C31" s="276"/>
      <c r="D31" s="274" t="s">
        <v>844</v>
      </c>
      <c r="E31" s="274"/>
      <c r="F31" s="274"/>
      <c r="G31" s="274"/>
      <c r="H31" s="274"/>
      <c r="I31" s="274"/>
      <c r="J31" s="274"/>
      <c r="K31" s="272"/>
    </row>
    <row r="32" spans="2:11" s="1" customFormat="1" ht="12.75" customHeight="1">
      <c r="B32" s="275"/>
      <c r="C32" s="276"/>
      <c r="D32" s="276"/>
      <c r="E32" s="276"/>
      <c r="F32" s="276"/>
      <c r="G32" s="276"/>
      <c r="H32" s="276"/>
      <c r="I32" s="276"/>
      <c r="J32" s="276"/>
      <c r="K32" s="272"/>
    </row>
    <row r="33" spans="2:11" s="1" customFormat="1" ht="15" customHeight="1">
      <c r="B33" s="275"/>
      <c r="C33" s="276"/>
      <c r="D33" s="274" t="s">
        <v>845</v>
      </c>
      <c r="E33" s="274"/>
      <c r="F33" s="274"/>
      <c r="G33" s="274"/>
      <c r="H33" s="274"/>
      <c r="I33" s="274"/>
      <c r="J33" s="274"/>
      <c r="K33" s="272"/>
    </row>
    <row r="34" spans="2:11" s="1" customFormat="1" ht="15" customHeight="1">
      <c r="B34" s="275"/>
      <c r="C34" s="276"/>
      <c r="D34" s="274" t="s">
        <v>846</v>
      </c>
      <c r="E34" s="274"/>
      <c r="F34" s="274"/>
      <c r="G34" s="274"/>
      <c r="H34" s="274"/>
      <c r="I34" s="274"/>
      <c r="J34" s="274"/>
      <c r="K34" s="272"/>
    </row>
    <row r="35" spans="2:11" s="1" customFormat="1" ht="15" customHeight="1">
      <c r="B35" s="275"/>
      <c r="C35" s="276"/>
      <c r="D35" s="274" t="s">
        <v>847</v>
      </c>
      <c r="E35" s="274"/>
      <c r="F35" s="274"/>
      <c r="G35" s="274"/>
      <c r="H35" s="274"/>
      <c r="I35" s="274"/>
      <c r="J35" s="274"/>
      <c r="K35" s="272"/>
    </row>
    <row r="36" spans="2:11" s="1" customFormat="1" ht="15" customHeight="1">
      <c r="B36" s="275"/>
      <c r="C36" s="276"/>
      <c r="D36" s="274"/>
      <c r="E36" s="277" t="s">
        <v>95</v>
      </c>
      <c r="F36" s="274"/>
      <c r="G36" s="274" t="s">
        <v>848</v>
      </c>
      <c r="H36" s="274"/>
      <c r="I36" s="274"/>
      <c r="J36" s="274"/>
      <c r="K36" s="272"/>
    </row>
    <row r="37" spans="2:11" s="1" customFormat="1" ht="30.75" customHeight="1">
      <c r="B37" s="275"/>
      <c r="C37" s="276"/>
      <c r="D37" s="274"/>
      <c r="E37" s="277" t="s">
        <v>849</v>
      </c>
      <c r="F37" s="274"/>
      <c r="G37" s="274" t="s">
        <v>850</v>
      </c>
      <c r="H37" s="274"/>
      <c r="I37" s="274"/>
      <c r="J37" s="274"/>
      <c r="K37" s="272"/>
    </row>
    <row r="38" spans="2:11" s="1" customFormat="1" ht="15" customHeight="1">
      <c r="B38" s="275"/>
      <c r="C38" s="276"/>
      <c r="D38" s="274"/>
      <c r="E38" s="277" t="s">
        <v>50</v>
      </c>
      <c r="F38" s="274"/>
      <c r="G38" s="274" t="s">
        <v>851</v>
      </c>
      <c r="H38" s="274"/>
      <c r="I38" s="274"/>
      <c r="J38" s="274"/>
      <c r="K38" s="272"/>
    </row>
    <row r="39" spans="2:11" s="1" customFormat="1" ht="15" customHeight="1">
      <c r="B39" s="275"/>
      <c r="C39" s="276"/>
      <c r="D39" s="274"/>
      <c r="E39" s="277" t="s">
        <v>51</v>
      </c>
      <c r="F39" s="274"/>
      <c r="G39" s="274" t="s">
        <v>852</v>
      </c>
      <c r="H39" s="274"/>
      <c r="I39" s="274"/>
      <c r="J39" s="274"/>
      <c r="K39" s="272"/>
    </row>
    <row r="40" spans="2:11" s="1" customFormat="1" ht="15" customHeight="1">
      <c r="B40" s="275"/>
      <c r="C40" s="276"/>
      <c r="D40" s="274"/>
      <c r="E40" s="277" t="s">
        <v>96</v>
      </c>
      <c r="F40" s="274"/>
      <c r="G40" s="274" t="s">
        <v>853</v>
      </c>
      <c r="H40" s="274"/>
      <c r="I40" s="274"/>
      <c r="J40" s="274"/>
      <c r="K40" s="272"/>
    </row>
    <row r="41" spans="2:11" s="1" customFormat="1" ht="15" customHeight="1">
      <c r="B41" s="275"/>
      <c r="C41" s="276"/>
      <c r="D41" s="274"/>
      <c r="E41" s="277" t="s">
        <v>97</v>
      </c>
      <c r="F41" s="274"/>
      <c r="G41" s="274" t="s">
        <v>854</v>
      </c>
      <c r="H41" s="274"/>
      <c r="I41" s="274"/>
      <c r="J41" s="274"/>
      <c r="K41" s="272"/>
    </row>
    <row r="42" spans="2:11" s="1" customFormat="1" ht="15" customHeight="1">
      <c r="B42" s="275"/>
      <c r="C42" s="276"/>
      <c r="D42" s="274"/>
      <c r="E42" s="277" t="s">
        <v>855</v>
      </c>
      <c r="F42" s="274"/>
      <c r="G42" s="274" t="s">
        <v>856</v>
      </c>
      <c r="H42" s="274"/>
      <c r="I42" s="274"/>
      <c r="J42" s="274"/>
      <c r="K42" s="272"/>
    </row>
    <row r="43" spans="2:11" s="1" customFormat="1" ht="15" customHeight="1">
      <c r="B43" s="275"/>
      <c r="C43" s="276"/>
      <c r="D43" s="274"/>
      <c r="E43" s="277"/>
      <c r="F43" s="274"/>
      <c r="G43" s="274" t="s">
        <v>857</v>
      </c>
      <c r="H43" s="274"/>
      <c r="I43" s="274"/>
      <c r="J43" s="274"/>
      <c r="K43" s="272"/>
    </row>
    <row r="44" spans="2:11" s="1" customFormat="1" ht="15" customHeight="1">
      <c r="B44" s="275"/>
      <c r="C44" s="276"/>
      <c r="D44" s="274"/>
      <c r="E44" s="277" t="s">
        <v>858</v>
      </c>
      <c r="F44" s="274"/>
      <c r="G44" s="274" t="s">
        <v>859</v>
      </c>
      <c r="H44" s="274"/>
      <c r="I44" s="274"/>
      <c r="J44" s="274"/>
      <c r="K44" s="272"/>
    </row>
    <row r="45" spans="2:11" s="1" customFormat="1" ht="15" customHeight="1">
      <c r="B45" s="275"/>
      <c r="C45" s="276"/>
      <c r="D45" s="274"/>
      <c r="E45" s="277" t="s">
        <v>99</v>
      </c>
      <c r="F45" s="274"/>
      <c r="G45" s="274" t="s">
        <v>860</v>
      </c>
      <c r="H45" s="274"/>
      <c r="I45" s="274"/>
      <c r="J45" s="274"/>
      <c r="K45" s="272"/>
    </row>
    <row r="46" spans="2:11" s="1" customFormat="1" ht="12.75" customHeight="1">
      <c r="B46" s="275"/>
      <c r="C46" s="276"/>
      <c r="D46" s="274"/>
      <c r="E46" s="274"/>
      <c r="F46" s="274"/>
      <c r="G46" s="274"/>
      <c r="H46" s="274"/>
      <c r="I46" s="274"/>
      <c r="J46" s="274"/>
      <c r="K46" s="272"/>
    </row>
    <row r="47" spans="2:11" s="1" customFormat="1" ht="15" customHeight="1">
      <c r="B47" s="275"/>
      <c r="C47" s="276"/>
      <c r="D47" s="274" t="s">
        <v>861</v>
      </c>
      <c r="E47" s="274"/>
      <c r="F47" s="274"/>
      <c r="G47" s="274"/>
      <c r="H47" s="274"/>
      <c r="I47" s="274"/>
      <c r="J47" s="274"/>
      <c r="K47" s="272"/>
    </row>
    <row r="48" spans="2:11" s="1" customFormat="1" ht="15" customHeight="1">
      <c r="B48" s="275"/>
      <c r="C48" s="276"/>
      <c r="D48" s="276"/>
      <c r="E48" s="274" t="s">
        <v>862</v>
      </c>
      <c r="F48" s="274"/>
      <c r="G48" s="274"/>
      <c r="H48" s="274"/>
      <c r="I48" s="274"/>
      <c r="J48" s="274"/>
      <c r="K48" s="272"/>
    </row>
    <row r="49" spans="2:11" s="1" customFormat="1" ht="15" customHeight="1">
      <c r="B49" s="275"/>
      <c r="C49" s="276"/>
      <c r="D49" s="276"/>
      <c r="E49" s="274" t="s">
        <v>863</v>
      </c>
      <c r="F49" s="274"/>
      <c r="G49" s="274"/>
      <c r="H49" s="274"/>
      <c r="I49" s="274"/>
      <c r="J49" s="274"/>
      <c r="K49" s="272"/>
    </row>
    <row r="50" spans="2:11" s="1" customFormat="1" ht="15" customHeight="1">
      <c r="B50" s="275"/>
      <c r="C50" s="276"/>
      <c r="D50" s="276"/>
      <c r="E50" s="274" t="s">
        <v>864</v>
      </c>
      <c r="F50" s="274"/>
      <c r="G50" s="274"/>
      <c r="H50" s="274"/>
      <c r="I50" s="274"/>
      <c r="J50" s="274"/>
      <c r="K50" s="272"/>
    </row>
    <row r="51" spans="2:11" s="1" customFormat="1" ht="15" customHeight="1">
      <c r="B51" s="275"/>
      <c r="C51" s="276"/>
      <c r="D51" s="274" t="s">
        <v>865</v>
      </c>
      <c r="E51" s="274"/>
      <c r="F51" s="274"/>
      <c r="G51" s="274"/>
      <c r="H51" s="274"/>
      <c r="I51" s="274"/>
      <c r="J51" s="274"/>
      <c r="K51" s="272"/>
    </row>
    <row r="52" spans="2:11" s="1" customFormat="1" ht="25.5" customHeight="1">
      <c r="B52" s="270"/>
      <c r="C52" s="271" t="s">
        <v>866</v>
      </c>
      <c r="D52" s="271"/>
      <c r="E52" s="271"/>
      <c r="F52" s="271"/>
      <c r="G52" s="271"/>
      <c r="H52" s="271"/>
      <c r="I52" s="271"/>
      <c r="J52" s="271"/>
      <c r="K52" s="272"/>
    </row>
    <row r="53" spans="2:11" s="1" customFormat="1" ht="5.25" customHeight="1">
      <c r="B53" s="270"/>
      <c r="C53" s="273"/>
      <c r="D53" s="273"/>
      <c r="E53" s="273"/>
      <c r="F53" s="273"/>
      <c r="G53" s="273"/>
      <c r="H53" s="273"/>
      <c r="I53" s="273"/>
      <c r="J53" s="273"/>
      <c r="K53" s="272"/>
    </row>
    <row r="54" spans="2:11" s="1" customFormat="1" ht="15" customHeight="1">
      <c r="B54" s="270"/>
      <c r="C54" s="274" t="s">
        <v>867</v>
      </c>
      <c r="D54" s="274"/>
      <c r="E54" s="274"/>
      <c r="F54" s="274"/>
      <c r="G54" s="274"/>
      <c r="H54" s="274"/>
      <c r="I54" s="274"/>
      <c r="J54" s="274"/>
      <c r="K54" s="272"/>
    </row>
    <row r="55" spans="2:11" s="1" customFormat="1" ht="15" customHeight="1">
      <c r="B55" s="270"/>
      <c r="C55" s="274" t="s">
        <v>868</v>
      </c>
      <c r="D55" s="274"/>
      <c r="E55" s="274"/>
      <c r="F55" s="274"/>
      <c r="G55" s="274"/>
      <c r="H55" s="274"/>
      <c r="I55" s="274"/>
      <c r="J55" s="274"/>
      <c r="K55" s="272"/>
    </row>
    <row r="56" spans="2:11" s="1" customFormat="1" ht="12.75" customHeight="1">
      <c r="B56" s="270"/>
      <c r="C56" s="274"/>
      <c r="D56" s="274"/>
      <c r="E56" s="274"/>
      <c r="F56" s="274"/>
      <c r="G56" s="274"/>
      <c r="H56" s="274"/>
      <c r="I56" s="274"/>
      <c r="J56" s="274"/>
      <c r="K56" s="272"/>
    </row>
    <row r="57" spans="2:11" s="1" customFormat="1" ht="15" customHeight="1">
      <c r="B57" s="270"/>
      <c r="C57" s="274" t="s">
        <v>869</v>
      </c>
      <c r="D57" s="274"/>
      <c r="E57" s="274"/>
      <c r="F57" s="274"/>
      <c r="G57" s="274"/>
      <c r="H57" s="274"/>
      <c r="I57" s="274"/>
      <c r="J57" s="274"/>
      <c r="K57" s="272"/>
    </row>
    <row r="58" spans="2:11" s="1" customFormat="1" ht="15" customHeight="1">
      <c r="B58" s="270"/>
      <c r="C58" s="276"/>
      <c r="D58" s="274" t="s">
        <v>870</v>
      </c>
      <c r="E58" s="274"/>
      <c r="F58" s="274"/>
      <c r="G58" s="274"/>
      <c r="H58" s="274"/>
      <c r="I58" s="274"/>
      <c r="J58" s="274"/>
      <c r="K58" s="272"/>
    </row>
    <row r="59" spans="2:11" s="1" customFormat="1" ht="15" customHeight="1">
      <c r="B59" s="270"/>
      <c r="C59" s="276"/>
      <c r="D59" s="274" t="s">
        <v>871</v>
      </c>
      <c r="E59" s="274"/>
      <c r="F59" s="274"/>
      <c r="G59" s="274"/>
      <c r="H59" s="274"/>
      <c r="I59" s="274"/>
      <c r="J59" s="274"/>
      <c r="K59" s="272"/>
    </row>
    <row r="60" spans="2:11" s="1" customFormat="1" ht="15" customHeight="1">
      <c r="B60" s="270"/>
      <c r="C60" s="276"/>
      <c r="D60" s="274" t="s">
        <v>872</v>
      </c>
      <c r="E60" s="274"/>
      <c r="F60" s="274"/>
      <c r="G60" s="274"/>
      <c r="H60" s="274"/>
      <c r="I60" s="274"/>
      <c r="J60" s="274"/>
      <c r="K60" s="272"/>
    </row>
    <row r="61" spans="2:11" s="1" customFormat="1" ht="15" customHeight="1">
      <c r="B61" s="270"/>
      <c r="C61" s="276"/>
      <c r="D61" s="274" t="s">
        <v>873</v>
      </c>
      <c r="E61" s="274"/>
      <c r="F61" s="274"/>
      <c r="G61" s="274"/>
      <c r="H61" s="274"/>
      <c r="I61" s="274"/>
      <c r="J61" s="274"/>
      <c r="K61" s="272"/>
    </row>
    <row r="62" spans="2:11" s="1" customFormat="1" ht="15" customHeight="1">
      <c r="B62" s="270"/>
      <c r="C62" s="276"/>
      <c r="D62" s="279" t="s">
        <v>874</v>
      </c>
      <c r="E62" s="279"/>
      <c r="F62" s="279"/>
      <c r="G62" s="279"/>
      <c r="H62" s="279"/>
      <c r="I62" s="279"/>
      <c r="J62" s="279"/>
      <c r="K62" s="272"/>
    </row>
    <row r="63" spans="2:11" s="1" customFormat="1" ht="15" customHeight="1">
      <c r="B63" s="270"/>
      <c r="C63" s="276"/>
      <c r="D63" s="274" t="s">
        <v>875</v>
      </c>
      <c r="E63" s="274"/>
      <c r="F63" s="274"/>
      <c r="G63" s="274"/>
      <c r="H63" s="274"/>
      <c r="I63" s="274"/>
      <c r="J63" s="274"/>
      <c r="K63" s="272"/>
    </row>
    <row r="64" spans="2:11" s="1" customFormat="1" ht="12.75" customHeight="1">
      <c r="B64" s="270"/>
      <c r="C64" s="276"/>
      <c r="D64" s="276"/>
      <c r="E64" s="280"/>
      <c r="F64" s="276"/>
      <c r="G64" s="276"/>
      <c r="H64" s="276"/>
      <c r="I64" s="276"/>
      <c r="J64" s="276"/>
      <c r="K64" s="272"/>
    </row>
    <row r="65" spans="2:11" s="1" customFormat="1" ht="15" customHeight="1">
      <c r="B65" s="270"/>
      <c r="C65" s="276"/>
      <c r="D65" s="274" t="s">
        <v>876</v>
      </c>
      <c r="E65" s="274"/>
      <c r="F65" s="274"/>
      <c r="G65" s="274"/>
      <c r="H65" s="274"/>
      <c r="I65" s="274"/>
      <c r="J65" s="274"/>
      <c r="K65" s="272"/>
    </row>
    <row r="66" spans="2:11" s="1" customFormat="1" ht="15" customHeight="1">
      <c r="B66" s="270"/>
      <c r="C66" s="276"/>
      <c r="D66" s="279" t="s">
        <v>877</v>
      </c>
      <c r="E66" s="279"/>
      <c r="F66" s="279"/>
      <c r="G66" s="279"/>
      <c r="H66" s="279"/>
      <c r="I66" s="279"/>
      <c r="J66" s="279"/>
      <c r="K66" s="272"/>
    </row>
    <row r="67" spans="2:11" s="1" customFormat="1" ht="15" customHeight="1">
      <c r="B67" s="270"/>
      <c r="C67" s="276"/>
      <c r="D67" s="274" t="s">
        <v>878</v>
      </c>
      <c r="E67" s="274"/>
      <c r="F67" s="274"/>
      <c r="G67" s="274"/>
      <c r="H67" s="274"/>
      <c r="I67" s="274"/>
      <c r="J67" s="274"/>
      <c r="K67" s="272"/>
    </row>
    <row r="68" spans="2:11" s="1" customFormat="1" ht="15" customHeight="1">
      <c r="B68" s="270"/>
      <c r="C68" s="276"/>
      <c r="D68" s="274" t="s">
        <v>879</v>
      </c>
      <c r="E68" s="274"/>
      <c r="F68" s="274"/>
      <c r="G68" s="274"/>
      <c r="H68" s="274"/>
      <c r="I68" s="274"/>
      <c r="J68" s="274"/>
      <c r="K68" s="272"/>
    </row>
    <row r="69" spans="2:11" s="1" customFormat="1" ht="15" customHeight="1">
      <c r="B69" s="270"/>
      <c r="C69" s="276"/>
      <c r="D69" s="274" t="s">
        <v>880</v>
      </c>
      <c r="E69" s="274"/>
      <c r="F69" s="274"/>
      <c r="G69" s="274"/>
      <c r="H69" s="274"/>
      <c r="I69" s="274"/>
      <c r="J69" s="274"/>
      <c r="K69" s="272"/>
    </row>
    <row r="70" spans="2:11" s="1" customFormat="1" ht="15" customHeight="1">
      <c r="B70" s="270"/>
      <c r="C70" s="276"/>
      <c r="D70" s="274" t="s">
        <v>881</v>
      </c>
      <c r="E70" s="274"/>
      <c r="F70" s="274"/>
      <c r="G70" s="274"/>
      <c r="H70" s="274"/>
      <c r="I70" s="274"/>
      <c r="J70" s="274"/>
      <c r="K70" s="272"/>
    </row>
    <row r="71" spans="2:11" s="1" customFormat="1" ht="12.75" customHeight="1">
      <c r="B71" s="281"/>
      <c r="C71" s="282"/>
      <c r="D71" s="282"/>
      <c r="E71" s="282"/>
      <c r="F71" s="282"/>
      <c r="G71" s="282"/>
      <c r="H71" s="282"/>
      <c r="I71" s="282"/>
      <c r="J71" s="282"/>
      <c r="K71" s="283"/>
    </row>
    <row r="72" spans="2:11" s="1" customFormat="1" ht="18.75" customHeight="1">
      <c r="B72" s="284"/>
      <c r="C72" s="284"/>
      <c r="D72" s="284"/>
      <c r="E72" s="284"/>
      <c r="F72" s="284"/>
      <c r="G72" s="284"/>
      <c r="H72" s="284"/>
      <c r="I72" s="284"/>
      <c r="J72" s="284"/>
      <c r="K72" s="285"/>
    </row>
    <row r="73" spans="2:11" s="1" customFormat="1" ht="18.75" customHeight="1">
      <c r="B73" s="285"/>
      <c r="C73" s="285"/>
      <c r="D73" s="285"/>
      <c r="E73" s="285"/>
      <c r="F73" s="285"/>
      <c r="G73" s="285"/>
      <c r="H73" s="285"/>
      <c r="I73" s="285"/>
      <c r="J73" s="285"/>
      <c r="K73" s="285"/>
    </row>
    <row r="74" spans="2:11" s="1" customFormat="1" ht="7.5" customHeight="1">
      <c r="B74" s="286"/>
      <c r="C74" s="287"/>
      <c r="D74" s="287"/>
      <c r="E74" s="287"/>
      <c r="F74" s="287"/>
      <c r="G74" s="287"/>
      <c r="H74" s="287"/>
      <c r="I74" s="287"/>
      <c r="J74" s="287"/>
      <c r="K74" s="288"/>
    </row>
    <row r="75" spans="2:11" s="1" customFormat="1" ht="45" customHeight="1">
      <c r="B75" s="289"/>
      <c r="C75" s="290" t="s">
        <v>882</v>
      </c>
      <c r="D75" s="290"/>
      <c r="E75" s="290"/>
      <c r="F75" s="290"/>
      <c r="G75" s="290"/>
      <c r="H75" s="290"/>
      <c r="I75" s="290"/>
      <c r="J75" s="290"/>
      <c r="K75" s="291"/>
    </row>
    <row r="76" spans="2:11" s="1" customFormat="1" ht="17.25" customHeight="1">
      <c r="B76" s="289"/>
      <c r="C76" s="292" t="s">
        <v>883</v>
      </c>
      <c r="D76" s="292"/>
      <c r="E76" s="292"/>
      <c r="F76" s="292" t="s">
        <v>884</v>
      </c>
      <c r="G76" s="293"/>
      <c r="H76" s="292" t="s">
        <v>51</v>
      </c>
      <c r="I76" s="292" t="s">
        <v>54</v>
      </c>
      <c r="J76" s="292" t="s">
        <v>885</v>
      </c>
      <c r="K76" s="291"/>
    </row>
    <row r="77" spans="2:11" s="1" customFormat="1" ht="17.25" customHeight="1">
      <c r="B77" s="289"/>
      <c r="C77" s="294" t="s">
        <v>886</v>
      </c>
      <c r="D77" s="294"/>
      <c r="E77" s="294"/>
      <c r="F77" s="295" t="s">
        <v>887</v>
      </c>
      <c r="G77" s="296"/>
      <c r="H77" s="294"/>
      <c r="I77" s="294"/>
      <c r="J77" s="294" t="s">
        <v>888</v>
      </c>
      <c r="K77" s="291"/>
    </row>
    <row r="78" spans="2:11" s="1" customFormat="1" ht="5.25" customHeight="1">
      <c r="B78" s="289"/>
      <c r="C78" s="297"/>
      <c r="D78" s="297"/>
      <c r="E78" s="297"/>
      <c r="F78" s="297"/>
      <c r="G78" s="298"/>
      <c r="H78" s="297"/>
      <c r="I78" s="297"/>
      <c r="J78" s="297"/>
      <c r="K78" s="291"/>
    </row>
    <row r="79" spans="2:11" s="1" customFormat="1" ht="15" customHeight="1">
      <c r="B79" s="289"/>
      <c r="C79" s="277" t="s">
        <v>50</v>
      </c>
      <c r="D79" s="299"/>
      <c r="E79" s="299"/>
      <c r="F79" s="300" t="s">
        <v>889</v>
      </c>
      <c r="G79" s="301"/>
      <c r="H79" s="277" t="s">
        <v>890</v>
      </c>
      <c r="I79" s="277" t="s">
        <v>891</v>
      </c>
      <c r="J79" s="277">
        <v>20</v>
      </c>
      <c r="K79" s="291"/>
    </row>
    <row r="80" spans="2:11" s="1" customFormat="1" ht="15" customHeight="1">
      <c r="B80" s="289"/>
      <c r="C80" s="277" t="s">
        <v>892</v>
      </c>
      <c r="D80" s="277"/>
      <c r="E80" s="277"/>
      <c r="F80" s="300" t="s">
        <v>889</v>
      </c>
      <c r="G80" s="301"/>
      <c r="H80" s="277" t="s">
        <v>893</v>
      </c>
      <c r="I80" s="277" t="s">
        <v>891</v>
      </c>
      <c r="J80" s="277">
        <v>120</v>
      </c>
      <c r="K80" s="291"/>
    </row>
    <row r="81" spans="2:11" s="1" customFormat="1" ht="15" customHeight="1">
      <c r="B81" s="302"/>
      <c r="C81" s="277" t="s">
        <v>894</v>
      </c>
      <c r="D81" s="277"/>
      <c r="E81" s="277"/>
      <c r="F81" s="300" t="s">
        <v>895</v>
      </c>
      <c r="G81" s="301"/>
      <c r="H81" s="277" t="s">
        <v>896</v>
      </c>
      <c r="I81" s="277" t="s">
        <v>891</v>
      </c>
      <c r="J81" s="277">
        <v>50</v>
      </c>
      <c r="K81" s="291"/>
    </row>
    <row r="82" spans="2:11" s="1" customFormat="1" ht="15" customHeight="1">
      <c r="B82" s="302"/>
      <c r="C82" s="277" t="s">
        <v>897</v>
      </c>
      <c r="D82" s="277"/>
      <c r="E82" s="277"/>
      <c r="F82" s="300" t="s">
        <v>889</v>
      </c>
      <c r="G82" s="301"/>
      <c r="H82" s="277" t="s">
        <v>898</v>
      </c>
      <c r="I82" s="277" t="s">
        <v>899</v>
      </c>
      <c r="J82" s="277"/>
      <c r="K82" s="291"/>
    </row>
    <row r="83" spans="2:11" s="1" customFormat="1" ht="15" customHeight="1">
      <c r="B83" s="302"/>
      <c r="C83" s="303" t="s">
        <v>900</v>
      </c>
      <c r="D83" s="303"/>
      <c r="E83" s="303"/>
      <c r="F83" s="304" t="s">
        <v>895</v>
      </c>
      <c r="G83" s="303"/>
      <c r="H83" s="303" t="s">
        <v>901</v>
      </c>
      <c r="I83" s="303" t="s">
        <v>891</v>
      </c>
      <c r="J83" s="303">
        <v>15</v>
      </c>
      <c r="K83" s="291"/>
    </row>
    <row r="84" spans="2:11" s="1" customFormat="1" ht="15" customHeight="1">
      <c r="B84" s="302"/>
      <c r="C84" s="303" t="s">
        <v>902</v>
      </c>
      <c r="D84" s="303"/>
      <c r="E84" s="303"/>
      <c r="F84" s="304" t="s">
        <v>895</v>
      </c>
      <c r="G84" s="303"/>
      <c r="H84" s="303" t="s">
        <v>903</v>
      </c>
      <c r="I84" s="303" t="s">
        <v>891</v>
      </c>
      <c r="J84" s="303">
        <v>15</v>
      </c>
      <c r="K84" s="291"/>
    </row>
    <row r="85" spans="2:11" s="1" customFormat="1" ht="15" customHeight="1">
      <c r="B85" s="302"/>
      <c r="C85" s="303" t="s">
        <v>904</v>
      </c>
      <c r="D85" s="303"/>
      <c r="E85" s="303"/>
      <c r="F85" s="304" t="s">
        <v>895</v>
      </c>
      <c r="G85" s="303"/>
      <c r="H85" s="303" t="s">
        <v>905</v>
      </c>
      <c r="I85" s="303" t="s">
        <v>891</v>
      </c>
      <c r="J85" s="303">
        <v>20</v>
      </c>
      <c r="K85" s="291"/>
    </row>
    <row r="86" spans="2:11" s="1" customFormat="1" ht="15" customHeight="1">
      <c r="B86" s="302"/>
      <c r="C86" s="303" t="s">
        <v>906</v>
      </c>
      <c r="D86" s="303"/>
      <c r="E86" s="303"/>
      <c r="F86" s="304" t="s">
        <v>895</v>
      </c>
      <c r="G86" s="303"/>
      <c r="H86" s="303" t="s">
        <v>907</v>
      </c>
      <c r="I86" s="303" t="s">
        <v>891</v>
      </c>
      <c r="J86" s="303">
        <v>20</v>
      </c>
      <c r="K86" s="291"/>
    </row>
    <row r="87" spans="2:11" s="1" customFormat="1" ht="15" customHeight="1">
      <c r="B87" s="302"/>
      <c r="C87" s="277" t="s">
        <v>908</v>
      </c>
      <c r="D87" s="277"/>
      <c r="E87" s="277"/>
      <c r="F87" s="300" t="s">
        <v>895</v>
      </c>
      <c r="G87" s="301"/>
      <c r="H87" s="277" t="s">
        <v>909</v>
      </c>
      <c r="I87" s="277" t="s">
        <v>891</v>
      </c>
      <c r="J87" s="277">
        <v>50</v>
      </c>
      <c r="K87" s="291"/>
    </row>
    <row r="88" spans="2:11" s="1" customFormat="1" ht="15" customHeight="1">
      <c r="B88" s="302"/>
      <c r="C88" s="277" t="s">
        <v>910</v>
      </c>
      <c r="D88" s="277"/>
      <c r="E88" s="277"/>
      <c r="F88" s="300" t="s">
        <v>895</v>
      </c>
      <c r="G88" s="301"/>
      <c r="H88" s="277" t="s">
        <v>911</v>
      </c>
      <c r="I88" s="277" t="s">
        <v>891</v>
      </c>
      <c r="J88" s="277">
        <v>20</v>
      </c>
      <c r="K88" s="291"/>
    </row>
    <row r="89" spans="2:11" s="1" customFormat="1" ht="15" customHeight="1">
      <c r="B89" s="302"/>
      <c r="C89" s="277" t="s">
        <v>912</v>
      </c>
      <c r="D89" s="277"/>
      <c r="E89" s="277"/>
      <c r="F89" s="300" t="s">
        <v>895</v>
      </c>
      <c r="G89" s="301"/>
      <c r="H89" s="277" t="s">
        <v>913</v>
      </c>
      <c r="I89" s="277" t="s">
        <v>891</v>
      </c>
      <c r="J89" s="277">
        <v>20</v>
      </c>
      <c r="K89" s="291"/>
    </row>
    <row r="90" spans="2:11" s="1" customFormat="1" ht="15" customHeight="1">
      <c r="B90" s="302"/>
      <c r="C90" s="277" t="s">
        <v>914</v>
      </c>
      <c r="D90" s="277"/>
      <c r="E90" s="277"/>
      <c r="F90" s="300" t="s">
        <v>895</v>
      </c>
      <c r="G90" s="301"/>
      <c r="H90" s="277" t="s">
        <v>915</v>
      </c>
      <c r="I90" s="277" t="s">
        <v>891</v>
      </c>
      <c r="J90" s="277">
        <v>50</v>
      </c>
      <c r="K90" s="291"/>
    </row>
    <row r="91" spans="2:11" s="1" customFormat="1" ht="15" customHeight="1">
      <c r="B91" s="302"/>
      <c r="C91" s="277" t="s">
        <v>916</v>
      </c>
      <c r="D91" s="277"/>
      <c r="E91" s="277"/>
      <c r="F91" s="300" t="s">
        <v>895</v>
      </c>
      <c r="G91" s="301"/>
      <c r="H91" s="277" t="s">
        <v>916</v>
      </c>
      <c r="I91" s="277" t="s">
        <v>891</v>
      </c>
      <c r="J91" s="277">
        <v>50</v>
      </c>
      <c r="K91" s="291"/>
    </row>
    <row r="92" spans="2:11" s="1" customFormat="1" ht="15" customHeight="1">
      <c r="B92" s="302"/>
      <c r="C92" s="277" t="s">
        <v>917</v>
      </c>
      <c r="D92" s="277"/>
      <c r="E92" s="277"/>
      <c r="F92" s="300" t="s">
        <v>895</v>
      </c>
      <c r="G92" s="301"/>
      <c r="H92" s="277" t="s">
        <v>918</v>
      </c>
      <c r="I92" s="277" t="s">
        <v>891</v>
      </c>
      <c r="J92" s="277">
        <v>255</v>
      </c>
      <c r="K92" s="291"/>
    </row>
    <row r="93" spans="2:11" s="1" customFormat="1" ht="15" customHeight="1">
      <c r="B93" s="302"/>
      <c r="C93" s="277" t="s">
        <v>919</v>
      </c>
      <c r="D93" s="277"/>
      <c r="E93" s="277"/>
      <c r="F93" s="300" t="s">
        <v>889</v>
      </c>
      <c r="G93" s="301"/>
      <c r="H93" s="277" t="s">
        <v>920</v>
      </c>
      <c r="I93" s="277" t="s">
        <v>921</v>
      </c>
      <c r="J93" s="277"/>
      <c r="K93" s="291"/>
    </row>
    <row r="94" spans="2:11" s="1" customFormat="1" ht="15" customHeight="1">
      <c r="B94" s="302"/>
      <c r="C94" s="277" t="s">
        <v>922</v>
      </c>
      <c r="D94" s="277"/>
      <c r="E94" s="277"/>
      <c r="F94" s="300" t="s">
        <v>889</v>
      </c>
      <c r="G94" s="301"/>
      <c r="H94" s="277" t="s">
        <v>923</v>
      </c>
      <c r="I94" s="277" t="s">
        <v>924</v>
      </c>
      <c r="J94" s="277"/>
      <c r="K94" s="291"/>
    </row>
    <row r="95" spans="2:11" s="1" customFormat="1" ht="15" customHeight="1">
      <c r="B95" s="302"/>
      <c r="C95" s="277" t="s">
        <v>925</v>
      </c>
      <c r="D95" s="277"/>
      <c r="E95" s="277"/>
      <c r="F95" s="300" t="s">
        <v>889</v>
      </c>
      <c r="G95" s="301"/>
      <c r="H95" s="277" t="s">
        <v>925</v>
      </c>
      <c r="I95" s="277" t="s">
        <v>924</v>
      </c>
      <c r="J95" s="277"/>
      <c r="K95" s="291"/>
    </row>
    <row r="96" spans="2:11" s="1" customFormat="1" ht="15" customHeight="1">
      <c r="B96" s="302"/>
      <c r="C96" s="277" t="s">
        <v>35</v>
      </c>
      <c r="D96" s="277"/>
      <c r="E96" s="277"/>
      <c r="F96" s="300" t="s">
        <v>889</v>
      </c>
      <c r="G96" s="301"/>
      <c r="H96" s="277" t="s">
        <v>926</v>
      </c>
      <c r="I96" s="277" t="s">
        <v>924</v>
      </c>
      <c r="J96" s="277"/>
      <c r="K96" s="291"/>
    </row>
    <row r="97" spans="2:11" s="1" customFormat="1" ht="15" customHeight="1">
      <c r="B97" s="302"/>
      <c r="C97" s="277" t="s">
        <v>45</v>
      </c>
      <c r="D97" s="277"/>
      <c r="E97" s="277"/>
      <c r="F97" s="300" t="s">
        <v>889</v>
      </c>
      <c r="G97" s="301"/>
      <c r="H97" s="277" t="s">
        <v>927</v>
      </c>
      <c r="I97" s="277" t="s">
        <v>924</v>
      </c>
      <c r="J97" s="277"/>
      <c r="K97" s="291"/>
    </row>
    <row r="98" spans="2:11" s="1" customFormat="1" ht="15" customHeight="1">
      <c r="B98" s="305"/>
      <c r="C98" s="306"/>
      <c r="D98" s="306"/>
      <c r="E98" s="306"/>
      <c r="F98" s="306"/>
      <c r="G98" s="306"/>
      <c r="H98" s="306"/>
      <c r="I98" s="306"/>
      <c r="J98" s="306"/>
      <c r="K98" s="307"/>
    </row>
    <row r="99" spans="2:11" s="1" customFormat="1" ht="18.75" customHeight="1">
      <c r="B99" s="308"/>
      <c r="C99" s="309"/>
      <c r="D99" s="309"/>
      <c r="E99" s="309"/>
      <c r="F99" s="309"/>
      <c r="G99" s="309"/>
      <c r="H99" s="309"/>
      <c r="I99" s="309"/>
      <c r="J99" s="309"/>
      <c r="K99" s="308"/>
    </row>
    <row r="100" spans="2:11" s="1" customFormat="1" ht="18.75" customHeight="1">
      <c r="B100" s="285"/>
      <c r="C100" s="285"/>
      <c r="D100" s="285"/>
      <c r="E100" s="285"/>
      <c r="F100" s="285"/>
      <c r="G100" s="285"/>
      <c r="H100" s="285"/>
      <c r="I100" s="285"/>
      <c r="J100" s="285"/>
      <c r="K100" s="285"/>
    </row>
    <row r="101" spans="2:11" s="1" customFormat="1" ht="7.5" customHeight="1">
      <c r="B101" s="286"/>
      <c r="C101" s="287"/>
      <c r="D101" s="287"/>
      <c r="E101" s="287"/>
      <c r="F101" s="287"/>
      <c r="G101" s="287"/>
      <c r="H101" s="287"/>
      <c r="I101" s="287"/>
      <c r="J101" s="287"/>
      <c r="K101" s="288"/>
    </row>
    <row r="102" spans="2:11" s="1" customFormat="1" ht="45" customHeight="1">
      <c r="B102" s="289"/>
      <c r="C102" s="290" t="s">
        <v>928</v>
      </c>
      <c r="D102" s="290"/>
      <c r="E102" s="290"/>
      <c r="F102" s="290"/>
      <c r="G102" s="290"/>
      <c r="H102" s="290"/>
      <c r="I102" s="290"/>
      <c r="J102" s="290"/>
      <c r="K102" s="291"/>
    </row>
    <row r="103" spans="2:11" s="1" customFormat="1" ht="17.25" customHeight="1">
      <c r="B103" s="289"/>
      <c r="C103" s="292" t="s">
        <v>883</v>
      </c>
      <c r="D103" s="292"/>
      <c r="E103" s="292"/>
      <c r="F103" s="292" t="s">
        <v>884</v>
      </c>
      <c r="G103" s="293"/>
      <c r="H103" s="292" t="s">
        <v>51</v>
      </c>
      <c r="I103" s="292" t="s">
        <v>54</v>
      </c>
      <c r="J103" s="292" t="s">
        <v>885</v>
      </c>
      <c r="K103" s="291"/>
    </row>
    <row r="104" spans="2:11" s="1" customFormat="1" ht="17.25" customHeight="1">
      <c r="B104" s="289"/>
      <c r="C104" s="294" t="s">
        <v>886</v>
      </c>
      <c r="D104" s="294"/>
      <c r="E104" s="294"/>
      <c r="F104" s="295" t="s">
        <v>887</v>
      </c>
      <c r="G104" s="296"/>
      <c r="H104" s="294"/>
      <c r="I104" s="294"/>
      <c r="J104" s="294" t="s">
        <v>888</v>
      </c>
      <c r="K104" s="291"/>
    </row>
    <row r="105" spans="2:11" s="1" customFormat="1" ht="5.25" customHeight="1">
      <c r="B105" s="289"/>
      <c r="C105" s="292"/>
      <c r="D105" s="292"/>
      <c r="E105" s="292"/>
      <c r="F105" s="292"/>
      <c r="G105" s="310"/>
      <c r="H105" s="292"/>
      <c r="I105" s="292"/>
      <c r="J105" s="292"/>
      <c r="K105" s="291"/>
    </row>
    <row r="106" spans="2:11" s="1" customFormat="1" ht="15" customHeight="1">
      <c r="B106" s="289"/>
      <c r="C106" s="277" t="s">
        <v>50</v>
      </c>
      <c r="D106" s="299"/>
      <c r="E106" s="299"/>
      <c r="F106" s="300" t="s">
        <v>889</v>
      </c>
      <c r="G106" s="277"/>
      <c r="H106" s="277" t="s">
        <v>929</v>
      </c>
      <c r="I106" s="277" t="s">
        <v>891</v>
      </c>
      <c r="J106" s="277">
        <v>20</v>
      </c>
      <c r="K106" s="291"/>
    </row>
    <row r="107" spans="2:11" s="1" customFormat="1" ht="15" customHeight="1">
      <c r="B107" s="289"/>
      <c r="C107" s="277" t="s">
        <v>892</v>
      </c>
      <c r="D107" s="277"/>
      <c r="E107" s="277"/>
      <c r="F107" s="300" t="s">
        <v>889</v>
      </c>
      <c r="G107" s="277"/>
      <c r="H107" s="277" t="s">
        <v>929</v>
      </c>
      <c r="I107" s="277" t="s">
        <v>891</v>
      </c>
      <c r="J107" s="277">
        <v>120</v>
      </c>
      <c r="K107" s="291"/>
    </row>
    <row r="108" spans="2:11" s="1" customFormat="1" ht="15" customHeight="1">
      <c r="B108" s="302"/>
      <c r="C108" s="277" t="s">
        <v>894</v>
      </c>
      <c r="D108" s="277"/>
      <c r="E108" s="277"/>
      <c r="F108" s="300" t="s">
        <v>895</v>
      </c>
      <c r="G108" s="277"/>
      <c r="H108" s="277" t="s">
        <v>929</v>
      </c>
      <c r="I108" s="277" t="s">
        <v>891</v>
      </c>
      <c r="J108" s="277">
        <v>50</v>
      </c>
      <c r="K108" s="291"/>
    </row>
    <row r="109" spans="2:11" s="1" customFormat="1" ht="15" customHeight="1">
      <c r="B109" s="302"/>
      <c r="C109" s="277" t="s">
        <v>897</v>
      </c>
      <c r="D109" s="277"/>
      <c r="E109" s="277"/>
      <c r="F109" s="300" t="s">
        <v>889</v>
      </c>
      <c r="G109" s="277"/>
      <c r="H109" s="277" t="s">
        <v>929</v>
      </c>
      <c r="I109" s="277" t="s">
        <v>899</v>
      </c>
      <c r="J109" s="277"/>
      <c r="K109" s="291"/>
    </row>
    <row r="110" spans="2:11" s="1" customFormat="1" ht="15" customHeight="1">
      <c r="B110" s="302"/>
      <c r="C110" s="277" t="s">
        <v>908</v>
      </c>
      <c r="D110" s="277"/>
      <c r="E110" s="277"/>
      <c r="F110" s="300" t="s">
        <v>895</v>
      </c>
      <c r="G110" s="277"/>
      <c r="H110" s="277" t="s">
        <v>929</v>
      </c>
      <c r="I110" s="277" t="s">
        <v>891</v>
      </c>
      <c r="J110" s="277">
        <v>50</v>
      </c>
      <c r="K110" s="291"/>
    </row>
    <row r="111" spans="2:11" s="1" customFormat="1" ht="15" customHeight="1">
      <c r="B111" s="302"/>
      <c r="C111" s="277" t="s">
        <v>916</v>
      </c>
      <c r="D111" s="277"/>
      <c r="E111" s="277"/>
      <c r="F111" s="300" t="s">
        <v>895</v>
      </c>
      <c r="G111" s="277"/>
      <c r="H111" s="277" t="s">
        <v>929</v>
      </c>
      <c r="I111" s="277" t="s">
        <v>891</v>
      </c>
      <c r="J111" s="277">
        <v>50</v>
      </c>
      <c r="K111" s="291"/>
    </row>
    <row r="112" spans="2:11" s="1" customFormat="1" ht="15" customHeight="1">
      <c r="B112" s="302"/>
      <c r="C112" s="277" t="s">
        <v>914</v>
      </c>
      <c r="D112" s="277"/>
      <c r="E112" s="277"/>
      <c r="F112" s="300" t="s">
        <v>895</v>
      </c>
      <c r="G112" s="277"/>
      <c r="H112" s="277" t="s">
        <v>929</v>
      </c>
      <c r="I112" s="277" t="s">
        <v>891</v>
      </c>
      <c r="J112" s="277">
        <v>50</v>
      </c>
      <c r="K112" s="291"/>
    </row>
    <row r="113" spans="2:11" s="1" customFormat="1" ht="15" customHeight="1">
      <c r="B113" s="302"/>
      <c r="C113" s="277" t="s">
        <v>50</v>
      </c>
      <c r="D113" s="277"/>
      <c r="E113" s="277"/>
      <c r="F113" s="300" t="s">
        <v>889</v>
      </c>
      <c r="G113" s="277"/>
      <c r="H113" s="277" t="s">
        <v>930</v>
      </c>
      <c r="I113" s="277" t="s">
        <v>891</v>
      </c>
      <c r="J113" s="277">
        <v>20</v>
      </c>
      <c r="K113" s="291"/>
    </row>
    <row r="114" spans="2:11" s="1" customFormat="1" ht="15" customHeight="1">
      <c r="B114" s="302"/>
      <c r="C114" s="277" t="s">
        <v>931</v>
      </c>
      <c r="D114" s="277"/>
      <c r="E114" s="277"/>
      <c r="F114" s="300" t="s">
        <v>889</v>
      </c>
      <c r="G114" s="277"/>
      <c r="H114" s="277" t="s">
        <v>932</v>
      </c>
      <c r="I114" s="277" t="s">
        <v>891</v>
      </c>
      <c r="J114" s="277">
        <v>120</v>
      </c>
      <c r="K114" s="291"/>
    </row>
    <row r="115" spans="2:11" s="1" customFormat="1" ht="15" customHeight="1">
      <c r="B115" s="302"/>
      <c r="C115" s="277" t="s">
        <v>35</v>
      </c>
      <c r="D115" s="277"/>
      <c r="E115" s="277"/>
      <c r="F115" s="300" t="s">
        <v>889</v>
      </c>
      <c r="G115" s="277"/>
      <c r="H115" s="277" t="s">
        <v>933</v>
      </c>
      <c r="I115" s="277" t="s">
        <v>924</v>
      </c>
      <c r="J115" s="277"/>
      <c r="K115" s="291"/>
    </row>
    <row r="116" spans="2:11" s="1" customFormat="1" ht="15" customHeight="1">
      <c r="B116" s="302"/>
      <c r="C116" s="277" t="s">
        <v>45</v>
      </c>
      <c r="D116" s="277"/>
      <c r="E116" s="277"/>
      <c r="F116" s="300" t="s">
        <v>889</v>
      </c>
      <c r="G116" s="277"/>
      <c r="H116" s="277" t="s">
        <v>934</v>
      </c>
      <c r="I116" s="277" t="s">
        <v>924</v>
      </c>
      <c r="J116" s="277"/>
      <c r="K116" s="291"/>
    </row>
    <row r="117" spans="2:11" s="1" customFormat="1" ht="15" customHeight="1">
      <c r="B117" s="302"/>
      <c r="C117" s="277" t="s">
        <v>54</v>
      </c>
      <c r="D117" s="277"/>
      <c r="E117" s="277"/>
      <c r="F117" s="300" t="s">
        <v>889</v>
      </c>
      <c r="G117" s="277"/>
      <c r="H117" s="277" t="s">
        <v>935</v>
      </c>
      <c r="I117" s="277" t="s">
        <v>936</v>
      </c>
      <c r="J117" s="277"/>
      <c r="K117" s="291"/>
    </row>
    <row r="118" spans="2:11" s="1" customFormat="1" ht="15" customHeight="1">
      <c r="B118" s="305"/>
      <c r="C118" s="311"/>
      <c r="D118" s="311"/>
      <c r="E118" s="311"/>
      <c r="F118" s="311"/>
      <c r="G118" s="311"/>
      <c r="H118" s="311"/>
      <c r="I118" s="311"/>
      <c r="J118" s="311"/>
      <c r="K118" s="307"/>
    </row>
    <row r="119" spans="2:11" s="1" customFormat="1" ht="18.75" customHeight="1">
      <c r="B119" s="312"/>
      <c r="C119" s="313"/>
      <c r="D119" s="313"/>
      <c r="E119" s="313"/>
      <c r="F119" s="314"/>
      <c r="G119" s="313"/>
      <c r="H119" s="313"/>
      <c r="I119" s="313"/>
      <c r="J119" s="313"/>
      <c r="K119" s="312"/>
    </row>
    <row r="120" spans="2:11" s="1" customFormat="1" ht="18.75" customHeight="1"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268" t="s">
        <v>937</v>
      </c>
      <c r="D122" s="268"/>
      <c r="E122" s="268"/>
      <c r="F122" s="268"/>
      <c r="G122" s="268"/>
      <c r="H122" s="268"/>
      <c r="I122" s="268"/>
      <c r="J122" s="268"/>
      <c r="K122" s="319"/>
    </row>
    <row r="123" spans="2:11" s="1" customFormat="1" ht="17.25" customHeight="1">
      <c r="B123" s="320"/>
      <c r="C123" s="292" t="s">
        <v>883</v>
      </c>
      <c r="D123" s="292"/>
      <c r="E123" s="292"/>
      <c r="F123" s="292" t="s">
        <v>884</v>
      </c>
      <c r="G123" s="293"/>
      <c r="H123" s="292" t="s">
        <v>51</v>
      </c>
      <c r="I123" s="292" t="s">
        <v>54</v>
      </c>
      <c r="J123" s="292" t="s">
        <v>885</v>
      </c>
      <c r="K123" s="321"/>
    </row>
    <row r="124" spans="2:11" s="1" customFormat="1" ht="17.25" customHeight="1">
      <c r="B124" s="320"/>
      <c r="C124" s="294" t="s">
        <v>886</v>
      </c>
      <c r="D124" s="294"/>
      <c r="E124" s="294"/>
      <c r="F124" s="295" t="s">
        <v>887</v>
      </c>
      <c r="G124" s="296"/>
      <c r="H124" s="294"/>
      <c r="I124" s="294"/>
      <c r="J124" s="294" t="s">
        <v>888</v>
      </c>
      <c r="K124" s="321"/>
    </row>
    <row r="125" spans="2:11" s="1" customFormat="1" ht="5.25" customHeight="1">
      <c r="B125" s="322"/>
      <c r="C125" s="297"/>
      <c r="D125" s="297"/>
      <c r="E125" s="297"/>
      <c r="F125" s="297"/>
      <c r="G125" s="323"/>
      <c r="H125" s="297"/>
      <c r="I125" s="297"/>
      <c r="J125" s="297"/>
      <c r="K125" s="324"/>
    </row>
    <row r="126" spans="2:11" s="1" customFormat="1" ht="15" customHeight="1">
      <c r="B126" s="322"/>
      <c r="C126" s="277" t="s">
        <v>892</v>
      </c>
      <c r="D126" s="299"/>
      <c r="E126" s="299"/>
      <c r="F126" s="300" t="s">
        <v>889</v>
      </c>
      <c r="G126" s="277"/>
      <c r="H126" s="277" t="s">
        <v>929</v>
      </c>
      <c r="I126" s="277" t="s">
        <v>891</v>
      </c>
      <c r="J126" s="277">
        <v>120</v>
      </c>
      <c r="K126" s="325"/>
    </row>
    <row r="127" spans="2:11" s="1" customFormat="1" ht="15" customHeight="1">
      <c r="B127" s="322"/>
      <c r="C127" s="277" t="s">
        <v>938</v>
      </c>
      <c r="D127" s="277"/>
      <c r="E127" s="277"/>
      <c r="F127" s="300" t="s">
        <v>889</v>
      </c>
      <c r="G127" s="277"/>
      <c r="H127" s="277" t="s">
        <v>939</v>
      </c>
      <c r="I127" s="277" t="s">
        <v>891</v>
      </c>
      <c r="J127" s="277" t="s">
        <v>940</v>
      </c>
      <c r="K127" s="325"/>
    </row>
    <row r="128" spans="2:11" s="1" customFormat="1" ht="15" customHeight="1">
      <c r="B128" s="322"/>
      <c r="C128" s="277" t="s">
        <v>837</v>
      </c>
      <c r="D128" s="277"/>
      <c r="E128" s="277"/>
      <c r="F128" s="300" t="s">
        <v>889</v>
      </c>
      <c r="G128" s="277"/>
      <c r="H128" s="277" t="s">
        <v>941</v>
      </c>
      <c r="I128" s="277" t="s">
        <v>891</v>
      </c>
      <c r="J128" s="277" t="s">
        <v>940</v>
      </c>
      <c r="K128" s="325"/>
    </row>
    <row r="129" spans="2:11" s="1" customFormat="1" ht="15" customHeight="1">
      <c r="B129" s="322"/>
      <c r="C129" s="277" t="s">
        <v>900</v>
      </c>
      <c r="D129" s="277"/>
      <c r="E129" s="277"/>
      <c r="F129" s="300" t="s">
        <v>895</v>
      </c>
      <c r="G129" s="277"/>
      <c r="H129" s="277" t="s">
        <v>901</v>
      </c>
      <c r="I129" s="277" t="s">
        <v>891</v>
      </c>
      <c r="J129" s="277">
        <v>15</v>
      </c>
      <c r="K129" s="325"/>
    </row>
    <row r="130" spans="2:11" s="1" customFormat="1" ht="15" customHeight="1">
      <c r="B130" s="322"/>
      <c r="C130" s="303" t="s">
        <v>902</v>
      </c>
      <c r="D130" s="303"/>
      <c r="E130" s="303"/>
      <c r="F130" s="304" t="s">
        <v>895</v>
      </c>
      <c r="G130" s="303"/>
      <c r="H130" s="303" t="s">
        <v>903</v>
      </c>
      <c r="I130" s="303" t="s">
        <v>891</v>
      </c>
      <c r="J130" s="303">
        <v>15</v>
      </c>
      <c r="K130" s="325"/>
    </row>
    <row r="131" spans="2:11" s="1" customFormat="1" ht="15" customHeight="1">
      <c r="B131" s="322"/>
      <c r="C131" s="303" t="s">
        <v>904</v>
      </c>
      <c r="D131" s="303"/>
      <c r="E131" s="303"/>
      <c r="F131" s="304" t="s">
        <v>895</v>
      </c>
      <c r="G131" s="303"/>
      <c r="H131" s="303" t="s">
        <v>905</v>
      </c>
      <c r="I131" s="303" t="s">
        <v>891</v>
      </c>
      <c r="J131" s="303">
        <v>20</v>
      </c>
      <c r="K131" s="325"/>
    </row>
    <row r="132" spans="2:11" s="1" customFormat="1" ht="15" customHeight="1">
      <c r="B132" s="322"/>
      <c r="C132" s="303" t="s">
        <v>906</v>
      </c>
      <c r="D132" s="303"/>
      <c r="E132" s="303"/>
      <c r="F132" s="304" t="s">
        <v>895</v>
      </c>
      <c r="G132" s="303"/>
      <c r="H132" s="303" t="s">
        <v>907</v>
      </c>
      <c r="I132" s="303" t="s">
        <v>891</v>
      </c>
      <c r="J132" s="303">
        <v>20</v>
      </c>
      <c r="K132" s="325"/>
    </row>
    <row r="133" spans="2:11" s="1" customFormat="1" ht="15" customHeight="1">
      <c r="B133" s="322"/>
      <c r="C133" s="277" t="s">
        <v>894</v>
      </c>
      <c r="D133" s="277"/>
      <c r="E133" s="277"/>
      <c r="F133" s="300" t="s">
        <v>895</v>
      </c>
      <c r="G133" s="277"/>
      <c r="H133" s="277" t="s">
        <v>929</v>
      </c>
      <c r="I133" s="277" t="s">
        <v>891</v>
      </c>
      <c r="J133" s="277">
        <v>50</v>
      </c>
      <c r="K133" s="325"/>
    </row>
    <row r="134" spans="2:11" s="1" customFormat="1" ht="15" customHeight="1">
      <c r="B134" s="322"/>
      <c r="C134" s="277" t="s">
        <v>908</v>
      </c>
      <c r="D134" s="277"/>
      <c r="E134" s="277"/>
      <c r="F134" s="300" t="s">
        <v>895</v>
      </c>
      <c r="G134" s="277"/>
      <c r="H134" s="277" t="s">
        <v>929</v>
      </c>
      <c r="I134" s="277" t="s">
        <v>891</v>
      </c>
      <c r="J134" s="277">
        <v>50</v>
      </c>
      <c r="K134" s="325"/>
    </row>
    <row r="135" spans="2:11" s="1" customFormat="1" ht="15" customHeight="1">
      <c r="B135" s="322"/>
      <c r="C135" s="277" t="s">
        <v>914</v>
      </c>
      <c r="D135" s="277"/>
      <c r="E135" s="277"/>
      <c r="F135" s="300" t="s">
        <v>895</v>
      </c>
      <c r="G135" s="277"/>
      <c r="H135" s="277" t="s">
        <v>929</v>
      </c>
      <c r="I135" s="277" t="s">
        <v>891</v>
      </c>
      <c r="J135" s="277">
        <v>50</v>
      </c>
      <c r="K135" s="325"/>
    </row>
    <row r="136" spans="2:11" s="1" customFormat="1" ht="15" customHeight="1">
      <c r="B136" s="322"/>
      <c r="C136" s="277" t="s">
        <v>916</v>
      </c>
      <c r="D136" s="277"/>
      <c r="E136" s="277"/>
      <c r="F136" s="300" t="s">
        <v>895</v>
      </c>
      <c r="G136" s="277"/>
      <c r="H136" s="277" t="s">
        <v>929</v>
      </c>
      <c r="I136" s="277" t="s">
        <v>891</v>
      </c>
      <c r="J136" s="277">
        <v>50</v>
      </c>
      <c r="K136" s="325"/>
    </row>
    <row r="137" spans="2:11" s="1" customFormat="1" ht="15" customHeight="1">
      <c r="B137" s="322"/>
      <c r="C137" s="277" t="s">
        <v>917</v>
      </c>
      <c r="D137" s="277"/>
      <c r="E137" s="277"/>
      <c r="F137" s="300" t="s">
        <v>895</v>
      </c>
      <c r="G137" s="277"/>
      <c r="H137" s="277" t="s">
        <v>942</v>
      </c>
      <c r="I137" s="277" t="s">
        <v>891</v>
      </c>
      <c r="J137" s="277">
        <v>255</v>
      </c>
      <c r="K137" s="325"/>
    </row>
    <row r="138" spans="2:11" s="1" customFormat="1" ht="15" customHeight="1">
      <c r="B138" s="322"/>
      <c r="C138" s="277" t="s">
        <v>919</v>
      </c>
      <c r="D138" s="277"/>
      <c r="E138" s="277"/>
      <c r="F138" s="300" t="s">
        <v>889</v>
      </c>
      <c r="G138" s="277"/>
      <c r="H138" s="277" t="s">
        <v>943</v>
      </c>
      <c r="I138" s="277" t="s">
        <v>921</v>
      </c>
      <c r="J138" s="277"/>
      <c r="K138" s="325"/>
    </row>
    <row r="139" spans="2:11" s="1" customFormat="1" ht="15" customHeight="1">
      <c r="B139" s="322"/>
      <c r="C139" s="277" t="s">
        <v>922</v>
      </c>
      <c r="D139" s="277"/>
      <c r="E139" s="277"/>
      <c r="F139" s="300" t="s">
        <v>889</v>
      </c>
      <c r="G139" s="277"/>
      <c r="H139" s="277" t="s">
        <v>944</v>
      </c>
      <c r="I139" s="277" t="s">
        <v>924</v>
      </c>
      <c r="J139" s="277"/>
      <c r="K139" s="325"/>
    </row>
    <row r="140" spans="2:11" s="1" customFormat="1" ht="15" customHeight="1">
      <c r="B140" s="322"/>
      <c r="C140" s="277" t="s">
        <v>925</v>
      </c>
      <c r="D140" s="277"/>
      <c r="E140" s="277"/>
      <c r="F140" s="300" t="s">
        <v>889</v>
      </c>
      <c r="G140" s="277"/>
      <c r="H140" s="277" t="s">
        <v>925</v>
      </c>
      <c r="I140" s="277" t="s">
        <v>924</v>
      </c>
      <c r="J140" s="277"/>
      <c r="K140" s="325"/>
    </row>
    <row r="141" spans="2:11" s="1" customFormat="1" ht="15" customHeight="1">
      <c r="B141" s="322"/>
      <c r="C141" s="277" t="s">
        <v>35</v>
      </c>
      <c r="D141" s="277"/>
      <c r="E141" s="277"/>
      <c r="F141" s="300" t="s">
        <v>889</v>
      </c>
      <c r="G141" s="277"/>
      <c r="H141" s="277" t="s">
        <v>945</v>
      </c>
      <c r="I141" s="277" t="s">
        <v>924</v>
      </c>
      <c r="J141" s="277"/>
      <c r="K141" s="325"/>
    </row>
    <row r="142" spans="2:11" s="1" customFormat="1" ht="15" customHeight="1">
      <c r="B142" s="322"/>
      <c r="C142" s="277" t="s">
        <v>946</v>
      </c>
      <c r="D142" s="277"/>
      <c r="E142" s="277"/>
      <c r="F142" s="300" t="s">
        <v>889</v>
      </c>
      <c r="G142" s="277"/>
      <c r="H142" s="277" t="s">
        <v>947</v>
      </c>
      <c r="I142" s="277" t="s">
        <v>924</v>
      </c>
      <c r="J142" s="277"/>
      <c r="K142" s="325"/>
    </row>
    <row r="143" spans="2:11" s="1" customFormat="1" ht="15" customHeight="1">
      <c r="B143" s="326"/>
      <c r="C143" s="327"/>
      <c r="D143" s="327"/>
      <c r="E143" s="327"/>
      <c r="F143" s="327"/>
      <c r="G143" s="327"/>
      <c r="H143" s="327"/>
      <c r="I143" s="327"/>
      <c r="J143" s="327"/>
      <c r="K143" s="328"/>
    </row>
    <row r="144" spans="2:11" s="1" customFormat="1" ht="18.75" customHeight="1">
      <c r="B144" s="313"/>
      <c r="C144" s="313"/>
      <c r="D144" s="313"/>
      <c r="E144" s="313"/>
      <c r="F144" s="314"/>
      <c r="G144" s="313"/>
      <c r="H144" s="313"/>
      <c r="I144" s="313"/>
      <c r="J144" s="313"/>
      <c r="K144" s="313"/>
    </row>
    <row r="145" spans="2:11" s="1" customFormat="1" ht="18.75" customHeight="1">
      <c r="B145" s="285"/>
      <c r="C145" s="285"/>
      <c r="D145" s="285"/>
      <c r="E145" s="285"/>
      <c r="F145" s="285"/>
      <c r="G145" s="285"/>
      <c r="H145" s="285"/>
      <c r="I145" s="285"/>
      <c r="J145" s="285"/>
      <c r="K145" s="285"/>
    </row>
    <row r="146" spans="2:11" s="1" customFormat="1" ht="7.5" customHeight="1">
      <c r="B146" s="286"/>
      <c r="C146" s="287"/>
      <c r="D146" s="287"/>
      <c r="E146" s="287"/>
      <c r="F146" s="287"/>
      <c r="G146" s="287"/>
      <c r="H146" s="287"/>
      <c r="I146" s="287"/>
      <c r="J146" s="287"/>
      <c r="K146" s="288"/>
    </row>
    <row r="147" spans="2:11" s="1" customFormat="1" ht="45" customHeight="1">
      <c r="B147" s="289"/>
      <c r="C147" s="290" t="s">
        <v>948</v>
      </c>
      <c r="D147" s="290"/>
      <c r="E147" s="290"/>
      <c r="F147" s="290"/>
      <c r="G147" s="290"/>
      <c r="H147" s="290"/>
      <c r="I147" s="290"/>
      <c r="J147" s="290"/>
      <c r="K147" s="291"/>
    </row>
    <row r="148" spans="2:11" s="1" customFormat="1" ht="17.25" customHeight="1">
      <c r="B148" s="289"/>
      <c r="C148" s="292" t="s">
        <v>883</v>
      </c>
      <c r="D148" s="292"/>
      <c r="E148" s="292"/>
      <c r="F148" s="292" t="s">
        <v>884</v>
      </c>
      <c r="G148" s="293"/>
      <c r="H148" s="292" t="s">
        <v>51</v>
      </c>
      <c r="I148" s="292" t="s">
        <v>54</v>
      </c>
      <c r="J148" s="292" t="s">
        <v>885</v>
      </c>
      <c r="K148" s="291"/>
    </row>
    <row r="149" spans="2:11" s="1" customFormat="1" ht="17.25" customHeight="1">
      <c r="B149" s="289"/>
      <c r="C149" s="294" t="s">
        <v>886</v>
      </c>
      <c r="D149" s="294"/>
      <c r="E149" s="294"/>
      <c r="F149" s="295" t="s">
        <v>887</v>
      </c>
      <c r="G149" s="296"/>
      <c r="H149" s="294"/>
      <c r="I149" s="294"/>
      <c r="J149" s="294" t="s">
        <v>888</v>
      </c>
      <c r="K149" s="291"/>
    </row>
    <row r="150" spans="2:11" s="1" customFormat="1" ht="5.25" customHeight="1">
      <c r="B150" s="302"/>
      <c r="C150" s="297"/>
      <c r="D150" s="297"/>
      <c r="E150" s="297"/>
      <c r="F150" s="297"/>
      <c r="G150" s="298"/>
      <c r="H150" s="297"/>
      <c r="I150" s="297"/>
      <c r="J150" s="297"/>
      <c r="K150" s="325"/>
    </row>
    <row r="151" spans="2:11" s="1" customFormat="1" ht="15" customHeight="1">
      <c r="B151" s="302"/>
      <c r="C151" s="329" t="s">
        <v>892</v>
      </c>
      <c r="D151" s="277"/>
      <c r="E151" s="277"/>
      <c r="F151" s="330" t="s">
        <v>889</v>
      </c>
      <c r="G151" s="277"/>
      <c r="H151" s="329" t="s">
        <v>929</v>
      </c>
      <c r="I151" s="329" t="s">
        <v>891</v>
      </c>
      <c r="J151" s="329">
        <v>120</v>
      </c>
      <c r="K151" s="325"/>
    </row>
    <row r="152" spans="2:11" s="1" customFormat="1" ht="15" customHeight="1">
      <c r="B152" s="302"/>
      <c r="C152" s="329" t="s">
        <v>938</v>
      </c>
      <c r="D152" s="277"/>
      <c r="E152" s="277"/>
      <c r="F152" s="330" t="s">
        <v>889</v>
      </c>
      <c r="G152" s="277"/>
      <c r="H152" s="329" t="s">
        <v>949</v>
      </c>
      <c r="I152" s="329" t="s">
        <v>891</v>
      </c>
      <c r="J152" s="329" t="s">
        <v>940</v>
      </c>
      <c r="K152" s="325"/>
    </row>
    <row r="153" spans="2:11" s="1" customFormat="1" ht="15" customHeight="1">
      <c r="B153" s="302"/>
      <c r="C153" s="329" t="s">
        <v>837</v>
      </c>
      <c r="D153" s="277"/>
      <c r="E153" s="277"/>
      <c r="F153" s="330" t="s">
        <v>889</v>
      </c>
      <c r="G153" s="277"/>
      <c r="H153" s="329" t="s">
        <v>950</v>
      </c>
      <c r="I153" s="329" t="s">
        <v>891</v>
      </c>
      <c r="J153" s="329" t="s">
        <v>940</v>
      </c>
      <c r="K153" s="325"/>
    </row>
    <row r="154" spans="2:11" s="1" customFormat="1" ht="15" customHeight="1">
      <c r="B154" s="302"/>
      <c r="C154" s="329" t="s">
        <v>894</v>
      </c>
      <c r="D154" s="277"/>
      <c r="E154" s="277"/>
      <c r="F154" s="330" t="s">
        <v>895</v>
      </c>
      <c r="G154" s="277"/>
      <c r="H154" s="329" t="s">
        <v>929</v>
      </c>
      <c r="I154" s="329" t="s">
        <v>891</v>
      </c>
      <c r="J154" s="329">
        <v>50</v>
      </c>
      <c r="K154" s="325"/>
    </row>
    <row r="155" spans="2:11" s="1" customFormat="1" ht="15" customHeight="1">
      <c r="B155" s="302"/>
      <c r="C155" s="329" t="s">
        <v>897</v>
      </c>
      <c r="D155" s="277"/>
      <c r="E155" s="277"/>
      <c r="F155" s="330" t="s">
        <v>889</v>
      </c>
      <c r="G155" s="277"/>
      <c r="H155" s="329" t="s">
        <v>929</v>
      </c>
      <c r="I155" s="329" t="s">
        <v>899</v>
      </c>
      <c r="J155" s="329"/>
      <c r="K155" s="325"/>
    </row>
    <row r="156" spans="2:11" s="1" customFormat="1" ht="15" customHeight="1">
      <c r="B156" s="302"/>
      <c r="C156" s="329" t="s">
        <v>908</v>
      </c>
      <c r="D156" s="277"/>
      <c r="E156" s="277"/>
      <c r="F156" s="330" t="s">
        <v>895</v>
      </c>
      <c r="G156" s="277"/>
      <c r="H156" s="329" t="s">
        <v>929</v>
      </c>
      <c r="I156" s="329" t="s">
        <v>891</v>
      </c>
      <c r="J156" s="329">
        <v>50</v>
      </c>
      <c r="K156" s="325"/>
    </row>
    <row r="157" spans="2:11" s="1" customFormat="1" ht="15" customHeight="1">
      <c r="B157" s="302"/>
      <c r="C157" s="329" t="s">
        <v>916</v>
      </c>
      <c r="D157" s="277"/>
      <c r="E157" s="277"/>
      <c r="F157" s="330" t="s">
        <v>895</v>
      </c>
      <c r="G157" s="277"/>
      <c r="H157" s="329" t="s">
        <v>929</v>
      </c>
      <c r="I157" s="329" t="s">
        <v>891</v>
      </c>
      <c r="J157" s="329">
        <v>50</v>
      </c>
      <c r="K157" s="325"/>
    </row>
    <row r="158" spans="2:11" s="1" customFormat="1" ht="15" customHeight="1">
      <c r="B158" s="302"/>
      <c r="C158" s="329" t="s">
        <v>914</v>
      </c>
      <c r="D158" s="277"/>
      <c r="E158" s="277"/>
      <c r="F158" s="330" t="s">
        <v>895</v>
      </c>
      <c r="G158" s="277"/>
      <c r="H158" s="329" t="s">
        <v>929</v>
      </c>
      <c r="I158" s="329" t="s">
        <v>891</v>
      </c>
      <c r="J158" s="329">
        <v>50</v>
      </c>
      <c r="K158" s="325"/>
    </row>
    <row r="159" spans="2:11" s="1" customFormat="1" ht="15" customHeight="1">
      <c r="B159" s="302"/>
      <c r="C159" s="329" t="s">
        <v>87</v>
      </c>
      <c r="D159" s="277"/>
      <c r="E159" s="277"/>
      <c r="F159" s="330" t="s">
        <v>889</v>
      </c>
      <c r="G159" s="277"/>
      <c r="H159" s="329" t="s">
        <v>951</v>
      </c>
      <c r="I159" s="329" t="s">
        <v>891</v>
      </c>
      <c r="J159" s="329" t="s">
        <v>952</v>
      </c>
      <c r="K159" s="325"/>
    </row>
    <row r="160" spans="2:11" s="1" customFormat="1" ht="15" customHeight="1">
      <c r="B160" s="302"/>
      <c r="C160" s="329" t="s">
        <v>953</v>
      </c>
      <c r="D160" s="277"/>
      <c r="E160" s="277"/>
      <c r="F160" s="330" t="s">
        <v>889</v>
      </c>
      <c r="G160" s="277"/>
      <c r="H160" s="329" t="s">
        <v>954</v>
      </c>
      <c r="I160" s="329" t="s">
        <v>924</v>
      </c>
      <c r="J160" s="329"/>
      <c r="K160" s="325"/>
    </row>
    <row r="161" spans="2:11" s="1" customFormat="1" ht="15" customHeight="1">
      <c r="B161" s="331"/>
      <c r="C161" s="311"/>
      <c r="D161" s="311"/>
      <c r="E161" s="311"/>
      <c r="F161" s="311"/>
      <c r="G161" s="311"/>
      <c r="H161" s="311"/>
      <c r="I161" s="311"/>
      <c r="J161" s="311"/>
      <c r="K161" s="332"/>
    </row>
    <row r="162" spans="2:11" s="1" customFormat="1" ht="18.75" customHeight="1">
      <c r="B162" s="313"/>
      <c r="C162" s="323"/>
      <c r="D162" s="323"/>
      <c r="E162" s="323"/>
      <c r="F162" s="333"/>
      <c r="G162" s="323"/>
      <c r="H162" s="323"/>
      <c r="I162" s="323"/>
      <c r="J162" s="323"/>
      <c r="K162" s="313"/>
    </row>
    <row r="163" spans="2:11" s="1" customFormat="1" ht="18.75" customHeight="1">
      <c r="B163" s="285"/>
      <c r="C163" s="285"/>
      <c r="D163" s="285"/>
      <c r="E163" s="285"/>
      <c r="F163" s="285"/>
      <c r="G163" s="285"/>
      <c r="H163" s="285"/>
      <c r="I163" s="285"/>
      <c r="J163" s="285"/>
      <c r="K163" s="285"/>
    </row>
    <row r="164" spans="2:11" s="1" customFormat="1" ht="7.5" customHeight="1">
      <c r="B164" s="264"/>
      <c r="C164" s="265"/>
      <c r="D164" s="265"/>
      <c r="E164" s="265"/>
      <c r="F164" s="265"/>
      <c r="G164" s="265"/>
      <c r="H164" s="265"/>
      <c r="I164" s="265"/>
      <c r="J164" s="265"/>
      <c r="K164" s="266"/>
    </row>
    <row r="165" spans="2:11" s="1" customFormat="1" ht="45" customHeight="1">
      <c r="B165" s="267"/>
      <c r="C165" s="268" t="s">
        <v>955</v>
      </c>
      <c r="D165" s="268"/>
      <c r="E165" s="268"/>
      <c r="F165" s="268"/>
      <c r="G165" s="268"/>
      <c r="H165" s="268"/>
      <c r="I165" s="268"/>
      <c r="J165" s="268"/>
      <c r="K165" s="269"/>
    </row>
    <row r="166" spans="2:11" s="1" customFormat="1" ht="17.25" customHeight="1">
      <c r="B166" s="267"/>
      <c r="C166" s="292" t="s">
        <v>883</v>
      </c>
      <c r="D166" s="292"/>
      <c r="E166" s="292"/>
      <c r="F166" s="292" t="s">
        <v>884</v>
      </c>
      <c r="G166" s="334"/>
      <c r="H166" s="335" t="s">
        <v>51</v>
      </c>
      <c r="I166" s="335" t="s">
        <v>54</v>
      </c>
      <c r="J166" s="292" t="s">
        <v>885</v>
      </c>
      <c r="K166" s="269"/>
    </row>
    <row r="167" spans="2:11" s="1" customFormat="1" ht="17.25" customHeight="1">
      <c r="B167" s="270"/>
      <c r="C167" s="294" t="s">
        <v>886</v>
      </c>
      <c r="D167" s="294"/>
      <c r="E167" s="294"/>
      <c r="F167" s="295" t="s">
        <v>887</v>
      </c>
      <c r="G167" s="336"/>
      <c r="H167" s="337"/>
      <c r="I167" s="337"/>
      <c r="J167" s="294" t="s">
        <v>888</v>
      </c>
      <c r="K167" s="272"/>
    </row>
    <row r="168" spans="2:11" s="1" customFormat="1" ht="5.25" customHeight="1">
      <c r="B168" s="302"/>
      <c r="C168" s="297"/>
      <c r="D168" s="297"/>
      <c r="E168" s="297"/>
      <c r="F168" s="297"/>
      <c r="G168" s="298"/>
      <c r="H168" s="297"/>
      <c r="I168" s="297"/>
      <c r="J168" s="297"/>
      <c r="K168" s="325"/>
    </row>
    <row r="169" spans="2:11" s="1" customFormat="1" ht="15" customHeight="1">
      <c r="B169" s="302"/>
      <c r="C169" s="277" t="s">
        <v>892</v>
      </c>
      <c r="D169" s="277"/>
      <c r="E169" s="277"/>
      <c r="F169" s="300" t="s">
        <v>889</v>
      </c>
      <c r="G169" s="277"/>
      <c r="H169" s="277" t="s">
        <v>929</v>
      </c>
      <c r="I169" s="277" t="s">
        <v>891</v>
      </c>
      <c r="J169" s="277">
        <v>120</v>
      </c>
      <c r="K169" s="325"/>
    </row>
    <row r="170" spans="2:11" s="1" customFormat="1" ht="15" customHeight="1">
      <c r="B170" s="302"/>
      <c r="C170" s="277" t="s">
        <v>938</v>
      </c>
      <c r="D170" s="277"/>
      <c r="E170" s="277"/>
      <c r="F170" s="300" t="s">
        <v>889</v>
      </c>
      <c r="G170" s="277"/>
      <c r="H170" s="277" t="s">
        <v>939</v>
      </c>
      <c r="I170" s="277" t="s">
        <v>891</v>
      </c>
      <c r="J170" s="277" t="s">
        <v>940</v>
      </c>
      <c r="K170" s="325"/>
    </row>
    <row r="171" spans="2:11" s="1" customFormat="1" ht="15" customHeight="1">
      <c r="B171" s="302"/>
      <c r="C171" s="277" t="s">
        <v>837</v>
      </c>
      <c r="D171" s="277"/>
      <c r="E171" s="277"/>
      <c r="F171" s="300" t="s">
        <v>889</v>
      </c>
      <c r="G171" s="277"/>
      <c r="H171" s="277" t="s">
        <v>956</v>
      </c>
      <c r="I171" s="277" t="s">
        <v>891</v>
      </c>
      <c r="J171" s="277" t="s">
        <v>940</v>
      </c>
      <c r="K171" s="325"/>
    </row>
    <row r="172" spans="2:11" s="1" customFormat="1" ht="15" customHeight="1">
      <c r="B172" s="302"/>
      <c r="C172" s="277" t="s">
        <v>894</v>
      </c>
      <c r="D172" s="277"/>
      <c r="E172" s="277"/>
      <c r="F172" s="300" t="s">
        <v>895</v>
      </c>
      <c r="G172" s="277"/>
      <c r="H172" s="277" t="s">
        <v>956</v>
      </c>
      <c r="I172" s="277" t="s">
        <v>891</v>
      </c>
      <c r="J172" s="277">
        <v>50</v>
      </c>
      <c r="K172" s="325"/>
    </row>
    <row r="173" spans="2:11" s="1" customFormat="1" ht="15" customHeight="1">
      <c r="B173" s="302"/>
      <c r="C173" s="277" t="s">
        <v>897</v>
      </c>
      <c r="D173" s="277"/>
      <c r="E173" s="277"/>
      <c r="F173" s="300" t="s">
        <v>889</v>
      </c>
      <c r="G173" s="277"/>
      <c r="H173" s="277" t="s">
        <v>956</v>
      </c>
      <c r="I173" s="277" t="s">
        <v>899</v>
      </c>
      <c r="J173" s="277"/>
      <c r="K173" s="325"/>
    </row>
    <row r="174" spans="2:11" s="1" customFormat="1" ht="15" customHeight="1">
      <c r="B174" s="302"/>
      <c r="C174" s="277" t="s">
        <v>908</v>
      </c>
      <c r="D174" s="277"/>
      <c r="E174" s="277"/>
      <c r="F174" s="300" t="s">
        <v>895</v>
      </c>
      <c r="G174" s="277"/>
      <c r="H174" s="277" t="s">
        <v>956</v>
      </c>
      <c r="I174" s="277" t="s">
        <v>891</v>
      </c>
      <c r="J174" s="277">
        <v>50</v>
      </c>
      <c r="K174" s="325"/>
    </row>
    <row r="175" spans="2:11" s="1" customFormat="1" ht="15" customHeight="1">
      <c r="B175" s="302"/>
      <c r="C175" s="277" t="s">
        <v>916</v>
      </c>
      <c r="D175" s="277"/>
      <c r="E175" s="277"/>
      <c r="F175" s="300" t="s">
        <v>895</v>
      </c>
      <c r="G175" s="277"/>
      <c r="H175" s="277" t="s">
        <v>956</v>
      </c>
      <c r="I175" s="277" t="s">
        <v>891</v>
      </c>
      <c r="J175" s="277">
        <v>50</v>
      </c>
      <c r="K175" s="325"/>
    </row>
    <row r="176" spans="2:11" s="1" customFormat="1" ht="15" customHeight="1">
      <c r="B176" s="302"/>
      <c r="C176" s="277" t="s">
        <v>914</v>
      </c>
      <c r="D176" s="277"/>
      <c r="E176" s="277"/>
      <c r="F176" s="300" t="s">
        <v>895</v>
      </c>
      <c r="G176" s="277"/>
      <c r="H176" s="277" t="s">
        <v>956</v>
      </c>
      <c r="I176" s="277" t="s">
        <v>891</v>
      </c>
      <c r="J176" s="277">
        <v>50</v>
      </c>
      <c r="K176" s="325"/>
    </row>
    <row r="177" spans="2:11" s="1" customFormat="1" ht="15" customHeight="1">
      <c r="B177" s="302"/>
      <c r="C177" s="277" t="s">
        <v>95</v>
      </c>
      <c r="D177" s="277"/>
      <c r="E177" s="277"/>
      <c r="F177" s="300" t="s">
        <v>889</v>
      </c>
      <c r="G177" s="277"/>
      <c r="H177" s="277" t="s">
        <v>957</v>
      </c>
      <c r="I177" s="277" t="s">
        <v>958</v>
      </c>
      <c r="J177" s="277"/>
      <c r="K177" s="325"/>
    </row>
    <row r="178" spans="2:11" s="1" customFormat="1" ht="15" customHeight="1">
      <c r="B178" s="302"/>
      <c r="C178" s="277" t="s">
        <v>54</v>
      </c>
      <c r="D178" s="277"/>
      <c r="E178" s="277"/>
      <c r="F178" s="300" t="s">
        <v>889</v>
      </c>
      <c r="G178" s="277"/>
      <c r="H178" s="277" t="s">
        <v>959</v>
      </c>
      <c r="I178" s="277" t="s">
        <v>960</v>
      </c>
      <c r="J178" s="277">
        <v>1</v>
      </c>
      <c r="K178" s="325"/>
    </row>
    <row r="179" spans="2:11" s="1" customFormat="1" ht="15" customHeight="1">
      <c r="B179" s="302"/>
      <c r="C179" s="277" t="s">
        <v>50</v>
      </c>
      <c r="D179" s="277"/>
      <c r="E179" s="277"/>
      <c r="F179" s="300" t="s">
        <v>889</v>
      </c>
      <c r="G179" s="277"/>
      <c r="H179" s="277" t="s">
        <v>961</v>
      </c>
      <c r="I179" s="277" t="s">
        <v>891</v>
      </c>
      <c r="J179" s="277">
        <v>20</v>
      </c>
      <c r="K179" s="325"/>
    </row>
    <row r="180" spans="2:11" s="1" customFormat="1" ht="15" customHeight="1">
      <c r="B180" s="302"/>
      <c r="C180" s="277" t="s">
        <v>51</v>
      </c>
      <c r="D180" s="277"/>
      <c r="E180" s="277"/>
      <c r="F180" s="300" t="s">
        <v>889</v>
      </c>
      <c r="G180" s="277"/>
      <c r="H180" s="277" t="s">
        <v>962</v>
      </c>
      <c r="I180" s="277" t="s">
        <v>891</v>
      </c>
      <c r="J180" s="277">
        <v>255</v>
      </c>
      <c r="K180" s="325"/>
    </row>
    <row r="181" spans="2:11" s="1" customFormat="1" ht="15" customHeight="1">
      <c r="B181" s="302"/>
      <c r="C181" s="277" t="s">
        <v>96</v>
      </c>
      <c r="D181" s="277"/>
      <c r="E181" s="277"/>
      <c r="F181" s="300" t="s">
        <v>889</v>
      </c>
      <c r="G181" s="277"/>
      <c r="H181" s="277" t="s">
        <v>853</v>
      </c>
      <c r="I181" s="277" t="s">
        <v>891</v>
      </c>
      <c r="J181" s="277">
        <v>10</v>
      </c>
      <c r="K181" s="325"/>
    </row>
    <row r="182" spans="2:11" s="1" customFormat="1" ht="15" customHeight="1">
      <c r="B182" s="302"/>
      <c r="C182" s="277" t="s">
        <v>97</v>
      </c>
      <c r="D182" s="277"/>
      <c r="E182" s="277"/>
      <c r="F182" s="300" t="s">
        <v>889</v>
      </c>
      <c r="G182" s="277"/>
      <c r="H182" s="277" t="s">
        <v>963</v>
      </c>
      <c r="I182" s="277" t="s">
        <v>924</v>
      </c>
      <c r="J182" s="277"/>
      <c r="K182" s="325"/>
    </row>
    <row r="183" spans="2:11" s="1" customFormat="1" ht="15" customHeight="1">
      <c r="B183" s="302"/>
      <c r="C183" s="277" t="s">
        <v>964</v>
      </c>
      <c r="D183" s="277"/>
      <c r="E183" s="277"/>
      <c r="F183" s="300" t="s">
        <v>889</v>
      </c>
      <c r="G183" s="277"/>
      <c r="H183" s="277" t="s">
        <v>965</v>
      </c>
      <c r="I183" s="277" t="s">
        <v>924</v>
      </c>
      <c r="J183" s="277"/>
      <c r="K183" s="325"/>
    </row>
    <row r="184" spans="2:11" s="1" customFormat="1" ht="15" customHeight="1">
      <c r="B184" s="302"/>
      <c r="C184" s="277" t="s">
        <v>953</v>
      </c>
      <c r="D184" s="277"/>
      <c r="E184" s="277"/>
      <c r="F184" s="300" t="s">
        <v>889</v>
      </c>
      <c r="G184" s="277"/>
      <c r="H184" s="277" t="s">
        <v>966</v>
      </c>
      <c r="I184" s="277" t="s">
        <v>924</v>
      </c>
      <c r="J184" s="277"/>
      <c r="K184" s="325"/>
    </row>
    <row r="185" spans="2:11" s="1" customFormat="1" ht="15" customHeight="1">
      <c r="B185" s="302"/>
      <c r="C185" s="277" t="s">
        <v>99</v>
      </c>
      <c r="D185" s="277"/>
      <c r="E185" s="277"/>
      <c r="F185" s="300" t="s">
        <v>895</v>
      </c>
      <c r="G185" s="277"/>
      <c r="H185" s="277" t="s">
        <v>967</v>
      </c>
      <c r="I185" s="277" t="s">
        <v>891</v>
      </c>
      <c r="J185" s="277">
        <v>50</v>
      </c>
      <c r="K185" s="325"/>
    </row>
    <row r="186" spans="2:11" s="1" customFormat="1" ht="15" customHeight="1">
      <c r="B186" s="302"/>
      <c r="C186" s="277" t="s">
        <v>968</v>
      </c>
      <c r="D186" s="277"/>
      <c r="E186" s="277"/>
      <c r="F186" s="300" t="s">
        <v>895</v>
      </c>
      <c r="G186" s="277"/>
      <c r="H186" s="277" t="s">
        <v>969</v>
      </c>
      <c r="I186" s="277" t="s">
        <v>970</v>
      </c>
      <c r="J186" s="277"/>
      <c r="K186" s="325"/>
    </row>
    <row r="187" spans="2:11" s="1" customFormat="1" ht="15" customHeight="1">
      <c r="B187" s="302"/>
      <c r="C187" s="277" t="s">
        <v>971</v>
      </c>
      <c r="D187" s="277"/>
      <c r="E187" s="277"/>
      <c r="F187" s="300" t="s">
        <v>895</v>
      </c>
      <c r="G187" s="277"/>
      <c r="H187" s="277" t="s">
        <v>972</v>
      </c>
      <c r="I187" s="277" t="s">
        <v>970</v>
      </c>
      <c r="J187" s="277"/>
      <c r="K187" s="325"/>
    </row>
    <row r="188" spans="2:11" s="1" customFormat="1" ht="15" customHeight="1">
      <c r="B188" s="302"/>
      <c r="C188" s="277" t="s">
        <v>973</v>
      </c>
      <c r="D188" s="277"/>
      <c r="E188" s="277"/>
      <c r="F188" s="300" t="s">
        <v>895</v>
      </c>
      <c r="G188" s="277"/>
      <c r="H188" s="277" t="s">
        <v>974</v>
      </c>
      <c r="I188" s="277" t="s">
        <v>970</v>
      </c>
      <c r="J188" s="277"/>
      <c r="K188" s="325"/>
    </row>
    <row r="189" spans="2:11" s="1" customFormat="1" ht="15" customHeight="1">
      <c r="B189" s="302"/>
      <c r="C189" s="338" t="s">
        <v>975</v>
      </c>
      <c r="D189" s="277"/>
      <c r="E189" s="277"/>
      <c r="F189" s="300" t="s">
        <v>895</v>
      </c>
      <c r="G189" s="277"/>
      <c r="H189" s="277" t="s">
        <v>976</v>
      </c>
      <c r="I189" s="277" t="s">
        <v>977</v>
      </c>
      <c r="J189" s="339" t="s">
        <v>978</v>
      </c>
      <c r="K189" s="325"/>
    </row>
    <row r="190" spans="2:11" s="16" customFormat="1" ht="15" customHeight="1">
      <c r="B190" s="340"/>
      <c r="C190" s="341" t="s">
        <v>979</v>
      </c>
      <c r="D190" s="342"/>
      <c r="E190" s="342"/>
      <c r="F190" s="343" t="s">
        <v>895</v>
      </c>
      <c r="G190" s="342"/>
      <c r="H190" s="342" t="s">
        <v>980</v>
      </c>
      <c r="I190" s="342" t="s">
        <v>977</v>
      </c>
      <c r="J190" s="344" t="s">
        <v>978</v>
      </c>
      <c r="K190" s="345"/>
    </row>
    <row r="191" spans="2:11" s="1" customFormat="1" ht="15" customHeight="1">
      <c r="B191" s="302"/>
      <c r="C191" s="338" t="s">
        <v>39</v>
      </c>
      <c r="D191" s="277"/>
      <c r="E191" s="277"/>
      <c r="F191" s="300" t="s">
        <v>889</v>
      </c>
      <c r="G191" s="277"/>
      <c r="H191" s="274" t="s">
        <v>981</v>
      </c>
      <c r="I191" s="277" t="s">
        <v>982</v>
      </c>
      <c r="J191" s="277"/>
      <c r="K191" s="325"/>
    </row>
    <row r="192" spans="2:11" s="1" customFormat="1" ht="15" customHeight="1">
      <c r="B192" s="302"/>
      <c r="C192" s="338" t="s">
        <v>983</v>
      </c>
      <c r="D192" s="277"/>
      <c r="E192" s="277"/>
      <c r="F192" s="300" t="s">
        <v>889</v>
      </c>
      <c r="G192" s="277"/>
      <c r="H192" s="277" t="s">
        <v>984</v>
      </c>
      <c r="I192" s="277" t="s">
        <v>924</v>
      </c>
      <c r="J192" s="277"/>
      <c r="K192" s="325"/>
    </row>
    <row r="193" spans="2:11" s="1" customFormat="1" ht="15" customHeight="1">
      <c r="B193" s="302"/>
      <c r="C193" s="338" t="s">
        <v>985</v>
      </c>
      <c r="D193" s="277"/>
      <c r="E193" s="277"/>
      <c r="F193" s="300" t="s">
        <v>889</v>
      </c>
      <c r="G193" s="277"/>
      <c r="H193" s="277" t="s">
        <v>986</v>
      </c>
      <c r="I193" s="277" t="s">
        <v>924</v>
      </c>
      <c r="J193" s="277"/>
      <c r="K193" s="325"/>
    </row>
    <row r="194" spans="2:11" s="1" customFormat="1" ht="15" customHeight="1">
      <c r="B194" s="302"/>
      <c r="C194" s="338" t="s">
        <v>987</v>
      </c>
      <c r="D194" s="277"/>
      <c r="E194" s="277"/>
      <c r="F194" s="300" t="s">
        <v>895</v>
      </c>
      <c r="G194" s="277"/>
      <c r="H194" s="277" t="s">
        <v>988</v>
      </c>
      <c r="I194" s="277" t="s">
        <v>924</v>
      </c>
      <c r="J194" s="277"/>
      <c r="K194" s="325"/>
    </row>
    <row r="195" spans="2:11" s="1" customFormat="1" ht="15" customHeight="1">
      <c r="B195" s="331"/>
      <c r="C195" s="346"/>
      <c r="D195" s="311"/>
      <c r="E195" s="311"/>
      <c r="F195" s="311"/>
      <c r="G195" s="311"/>
      <c r="H195" s="311"/>
      <c r="I195" s="311"/>
      <c r="J195" s="311"/>
      <c r="K195" s="332"/>
    </row>
    <row r="196" spans="2:11" s="1" customFormat="1" ht="18.75" customHeight="1">
      <c r="B196" s="313"/>
      <c r="C196" s="323"/>
      <c r="D196" s="323"/>
      <c r="E196" s="323"/>
      <c r="F196" s="333"/>
      <c r="G196" s="323"/>
      <c r="H196" s="323"/>
      <c r="I196" s="323"/>
      <c r="J196" s="323"/>
      <c r="K196" s="313"/>
    </row>
    <row r="197" spans="2:11" s="1" customFormat="1" ht="18.75" customHeight="1">
      <c r="B197" s="313"/>
      <c r="C197" s="323"/>
      <c r="D197" s="323"/>
      <c r="E197" s="323"/>
      <c r="F197" s="333"/>
      <c r="G197" s="323"/>
      <c r="H197" s="323"/>
      <c r="I197" s="323"/>
      <c r="J197" s="323"/>
      <c r="K197" s="313"/>
    </row>
    <row r="198" spans="2:11" s="1" customFormat="1" ht="18.75" customHeight="1">
      <c r="B198" s="285"/>
      <c r="C198" s="285"/>
      <c r="D198" s="285"/>
      <c r="E198" s="285"/>
      <c r="F198" s="285"/>
      <c r="G198" s="285"/>
      <c r="H198" s="285"/>
      <c r="I198" s="285"/>
      <c r="J198" s="285"/>
      <c r="K198" s="285"/>
    </row>
    <row r="199" spans="2:11" s="1" customFormat="1" ht="13.5">
      <c r="B199" s="264"/>
      <c r="C199" s="265"/>
      <c r="D199" s="265"/>
      <c r="E199" s="265"/>
      <c r="F199" s="265"/>
      <c r="G199" s="265"/>
      <c r="H199" s="265"/>
      <c r="I199" s="265"/>
      <c r="J199" s="265"/>
      <c r="K199" s="266"/>
    </row>
    <row r="200" spans="2:11" s="1" customFormat="1" ht="21">
      <c r="B200" s="267"/>
      <c r="C200" s="268" t="s">
        <v>989</v>
      </c>
      <c r="D200" s="268"/>
      <c r="E200" s="268"/>
      <c r="F200" s="268"/>
      <c r="G200" s="268"/>
      <c r="H200" s="268"/>
      <c r="I200" s="268"/>
      <c r="J200" s="268"/>
      <c r="K200" s="269"/>
    </row>
    <row r="201" spans="2:11" s="1" customFormat="1" ht="25.5" customHeight="1">
      <c r="B201" s="267"/>
      <c r="C201" s="347" t="s">
        <v>990</v>
      </c>
      <c r="D201" s="347"/>
      <c r="E201" s="347"/>
      <c r="F201" s="347" t="s">
        <v>991</v>
      </c>
      <c r="G201" s="348"/>
      <c r="H201" s="347" t="s">
        <v>992</v>
      </c>
      <c r="I201" s="347"/>
      <c r="J201" s="347"/>
      <c r="K201" s="269"/>
    </row>
    <row r="202" spans="2:11" s="1" customFormat="1" ht="5.25" customHeight="1">
      <c r="B202" s="302"/>
      <c r="C202" s="297"/>
      <c r="D202" s="297"/>
      <c r="E202" s="297"/>
      <c r="F202" s="297"/>
      <c r="G202" s="323"/>
      <c r="H202" s="297"/>
      <c r="I202" s="297"/>
      <c r="J202" s="297"/>
      <c r="K202" s="325"/>
    </row>
    <row r="203" spans="2:11" s="1" customFormat="1" ht="15" customHeight="1">
      <c r="B203" s="302"/>
      <c r="C203" s="277" t="s">
        <v>982</v>
      </c>
      <c r="D203" s="277"/>
      <c r="E203" s="277"/>
      <c r="F203" s="300" t="s">
        <v>40</v>
      </c>
      <c r="G203" s="277"/>
      <c r="H203" s="277" t="s">
        <v>993</v>
      </c>
      <c r="I203" s="277"/>
      <c r="J203" s="277"/>
      <c r="K203" s="325"/>
    </row>
    <row r="204" spans="2:11" s="1" customFormat="1" ht="15" customHeight="1">
      <c r="B204" s="302"/>
      <c r="C204" s="277"/>
      <c r="D204" s="277"/>
      <c r="E204" s="277"/>
      <c r="F204" s="300" t="s">
        <v>41</v>
      </c>
      <c r="G204" s="277"/>
      <c r="H204" s="277" t="s">
        <v>994</v>
      </c>
      <c r="I204" s="277"/>
      <c r="J204" s="277"/>
      <c r="K204" s="325"/>
    </row>
    <row r="205" spans="2:11" s="1" customFormat="1" ht="15" customHeight="1">
      <c r="B205" s="302"/>
      <c r="C205" s="277"/>
      <c r="D205" s="277"/>
      <c r="E205" s="277"/>
      <c r="F205" s="300" t="s">
        <v>44</v>
      </c>
      <c r="G205" s="277"/>
      <c r="H205" s="277" t="s">
        <v>995</v>
      </c>
      <c r="I205" s="277"/>
      <c r="J205" s="277"/>
      <c r="K205" s="325"/>
    </row>
    <row r="206" spans="2:11" s="1" customFormat="1" ht="15" customHeight="1">
      <c r="B206" s="302"/>
      <c r="C206" s="277"/>
      <c r="D206" s="277"/>
      <c r="E206" s="277"/>
      <c r="F206" s="300" t="s">
        <v>42</v>
      </c>
      <c r="G206" s="277"/>
      <c r="H206" s="277" t="s">
        <v>996</v>
      </c>
      <c r="I206" s="277"/>
      <c r="J206" s="277"/>
      <c r="K206" s="325"/>
    </row>
    <row r="207" spans="2:11" s="1" customFormat="1" ht="15" customHeight="1">
      <c r="B207" s="302"/>
      <c r="C207" s="277"/>
      <c r="D207" s="277"/>
      <c r="E207" s="277"/>
      <c r="F207" s="300" t="s">
        <v>43</v>
      </c>
      <c r="G207" s="277"/>
      <c r="H207" s="277" t="s">
        <v>997</v>
      </c>
      <c r="I207" s="277"/>
      <c r="J207" s="277"/>
      <c r="K207" s="325"/>
    </row>
    <row r="208" spans="2:11" s="1" customFormat="1" ht="15" customHeight="1">
      <c r="B208" s="302"/>
      <c r="C208" s="277"/>
      <c r="D208" s="277"/>
      <c r="E208" s="277"/>
      <c r="F208" s="300"/>
      <c r="G208" s="277"/>
      <c r="H208" s="277"/>
      <c r="I208" s="277"/>
      <c r="J208" s="277"/>
      <c r="K208" s="325"/>
    </row>
    <row r="209" spans="2:11" s="1" customFormat="1" ht="15" customHeight="1">
      <c r="B209" s="302"/>
      <c r="C209" s="277" t="s">
        <v>936</v>
      </c>
      <c r="D209" s="277"/>
      <c r="E209" s="277"/>
      <c r="F209" s="300" t="s">
        <v>76</v>
      </c>
      <c r="G209" s="277"/>
      <c r="H209" s="277" t="s">
        <v>998</v>
      </c>
      <c r="I209" s="277"/>
      <c r="J209" s="277"/>
      <c r="K209" s="325"/>
    </row>
    <row r="210" spans="2:11" s="1" customFormat="1" ht="15" customHeight="1">
      <c r="B210" s="302"/>
      <c r="C210" s="277"/>
      <c r="D210" s="277"/>
      <c r="E210" s="277"/>
      <c r="F210" s="300" t="s">
        <v>831</v>
      </c>
      <c r="G210" s="277"/>
      <c r="H210" s="277" t="s">
        <v>832</v>
      </c>
      <c r="I210" s="277"/>
      <c r="J210" s="277"/>
      <c r="K210" s="325"/>
    </row>
    <row r="211" spans="2:11" s="1" customFormat="1" ht="15" customHeight="1">
      <c r="B211" s="302"/>
      <c r="C211" s="277"/>
      <c r="D211" s="277"/>
      <c r="E211" s="277"/>
      <c r="F211" s="300" t="s">
        <v>829</v>
      </c>
      <c r="G211" s="277"/>
      <c r="H211" s="277" t="s">
        <v>999</v>
      </c>
      <c r="I211" s="277"/>
      <c r="J211" s="277"/>
      <c r="K211" s="325"/>
    </row>
    <row r="212" spans="2:11" s="1" customFormat="1" ht="15" customHeight="1">
      <c r="B212" s="349"/>
      <c r="C212" s="277"/>
      <c r="D212" s="277"/>
      <c r="E212" s="277"/>
      <c r="F212" s="300" t="s">
        <v>833</v>
      </c>
      <c r="G212" s="338"/>
      <c r="H212" s="329" t="s">
        <v>834</v>
      </c>
      <c r="I212" s="329"/>
      <c r="J212" s="329"/>
      <c r="K212" s="350"/>
    </row>
    <row r="213" spans="2:11" s="1" customFormat="1" ht="15" customHeight="1">
      <c r="B213" s="349"/>
      <c r="C213" s="277"/>
      <c r="D213" s="277"/>
      <c r="E213" s="277"/>
      <c r="F213" s="300" t="s">
        <v>835</v>
      </c>
      <c r="G213" s="338"/>
      <c r="H213" s="329" t="s">
        <v>1000</v>
      </c>
      <c r="I213" s="329"/>
      <c r="J213" s="329"/>
      <c r="K213" s="350"/>
    </row>
    <row r="214" spans="2:11" s="1" customFormat="1" ht="15" customHeight="1">
      <c r="B214" s="349"/>
      <c r="C214" s="277"/>
      <c r="D214" s="277"/>
      <c r="E214" s="277"/>
      <c r="F214" s="300"/>
      <c r="G214" s="338"/>
      <c r="H214" s="329"/>
      <c r="I214" s="329"/>
      <c r="J214" s="329"/>
      <c r="K214" s="350"/>
    </row>
    <row r="215" spans="2:11" s="1" customFormat="1" ht="15" customHeight="1">
      <c r="B215" s="349"/>
      <c r="C215" s="277" t="s">
        <v>960</v>
      </c>
      <c r="D215" s="277"/>
      <c r="E215" s="277"/>
      <c r="F215" s="300">
        <v>1</v>
      </c>
      <c r="G215" s="338"/>
      <c r="H215" s="329" t="s">
        <v>1001</v>
      </c>
      <c r="I215" s="329"/>
      <c r="J215" s="329"/>
      <c r="K215" s="350"/>
    </row>
    <row r="216" spans="2:11" s="1" customFormat="1" ht="15" customHeight="1">
      <c r="B216" s="349"/>
      <c r="C216" s="277"/>
      <c r="D216" s="277"/>
      <c r="E216" s="277"/>
      <c r="F216" s="300">
        <v>2</v>
      </c>
      <c r="G216" s="338"/>
      <c r="H216" s="329" t="s">
        <v>1002</v>
      </c>
      <c r="I216" s="329"/>
      <c r="J216" s="329"/>
      <c r="K216" s="350"/>
    </row>
    <row r="217" spans="2:11" s="1" customFormat="1" ht="15" customHeight="1">
      <c r="B217" s="349"/>
      <c r="C217" s="277"/>
      <c r="D217" s="277"/>
      <c r="E217" s="277"/>
      <c r="F217" s="300">
        <v>3</v>
      </c>
      <c r="G217" s="338"/>
      <c r="H217" s="329" t="s">
        <v>1003</v>
      </c>
      <c r="I217" s="329"/>
      <c r="J217" s="329"/>
      <c r="K217" s="350"/>
    </row>
    <row r="218" spans="2:11" s="1" customFormat="1" ht="15" customHeight="1">
      <c r="B218" s="349"/>
      <c r="C218" s="277"/>
      <c r="D218" s="277"/>
      <c r="E218" s="277"/>
      <c r="F218" s="300">
        <v>4</v>
      </c>
      <c r="G218" s="338"/>
      <c r="H218" s="329" t="s">
        <v>1004</v>
      </c>
      <c r="I218" s="329"/>
      <c r="J218" s="329"/>
      <c r="K218" s="350"/>
    </row>
    <row r="219" spans="2:11" s="1" customFormat="1" ht="12.75" customHeight="1">
      <c r="B219" s="351"/>
      <c r="C219" s="352"/>
      <c r="D219" s="352"/>
      <c r="E219" s="352"/>
      <c r="F219" s="352"/>
      <c r="G219" s="352"/>
      <c r="H219" s="352"/>
      <c r="I219" s="352"/>
      <c r="J219" s="352"/>
      <c r="K219" s="353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n</dc:creator>
  <cp:keywords/>
  <dc:description/>
  <cp:lastModifiedBy>j n</cp:lastModifiedBy>
  <dcterms:created xsi:type="dcterms:W3CDTF">2024-04-09T09:13:49Z</dcterms:created>
  <dcterms:modified xsi:type="dcterms:W3CDTF">2024-04-09T09:13:53Z</dcterms:modified>
  <cp:category/>
  <cp:version/>
  <cp:contentType/>
  <cp:contentStatus/>
</cp:coreProperties>
</file>