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ta\A-CAD\Projekt_2023\A - ROZPRACOVÁNO\87K2023_VO Fibichova_Němcová _ DUZP 13.12.2023\DPS 12_2023\"/>
    </mc:Choice>
  </mc:AlternateContent>
  <bookViews>
    <workbookView xWindow="0" yWindow="0" windowWidth="0" windowHeight="0"/>
  </bookViews>
  <sheets>
    <sheet name="Rekapitulace stavby" sheetId="1" r:id="rId1"/>
    <sheet name="87K2023 - Osvětlení podch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'87K2023 - Osvětlení podch...'!$C$120:$L$148</definedName>
    <definedName name="_xlnm.Print_Area" localSheetId="1">'87K2023 - Osvětlení podch...'!$C$4:$K$76,'87K2023 - Osvětlení podch...'!$C$82:$K$104,'87K2023 - Osvětlení podch...'!$C$110:$L$148</definedName>
    <definedName name="_xlnm.Print_Titles" localSheetId="1">'87K2023 - Osvětlení podch...'!$120:$120</definedName>
  </definedNames>
  <calcPr/>
</workbook>
</file>

<file path=xl/calcChain.xml><?xml version="1.0" encoding="utf-8"?>
<calcChain xmlns="http://schemas.openxmlformats.org/spreadsheetml/2006/main">
  <c i="2" l="1" r="K37"/>
  <c r="K36"/>
  <c i="1" r="BA95"/>
  <c i="2" r="K35"/>
  <c i="1" r="AZ95"/>
  <c i="2" r="BI148"/>
  <c r="BH148"/>
  <c r="BG148"/>
  <c r="BF148"/>
  <c r="X148"/>
  <c r="V148"/>
  <c r="T148"/>
  <c r="P148"/>
  <c r="BI147"/>
  <c r="BH147"/>
  <c r="BG147"/>
  <c r="BF147"/>
  <c r="X147"/>
  <c r="V147"/>
  <c r="T147"/>
  <c r="P147"/>
  <c r="BI145"/>
  <c r="BH145"/>
  <c r="BG145"/>
  <c r="BF145"/>
  <c r="X145"/>
  <c r="X144"/>
  <c r="V145"/>
  <c r="V144"/>
  <c r="T145"/>
  <c r="T144"/>
  <c r="P145"/>
  <c r="BI143"/>
  <c r="BH143"/>
  <c r="BG143"/>
  <c r="BF143"/>
  <c r="X143"/>
  <c r="X142"/>
  <c r="V143"/>
  <c r="V142"/>
  <c r="T143"/>
  <c r="T142"/>
  <c r="P143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2"/>
  <c r="BH132"/>
  <c r="BG132"/>
  <c r="BF132"/>
  <c r="X132"/>
  <c r="V132"/>
  <c r="T132"/>
  <c r="P132"/>
  <c r="BI131"/>
  <c r="BH131"/>
  <c r="BG131"/>
  <c r="BF131"/>
  <c r="X131"/>
  <c r="V131"/>
  <c r="T131"/>
  <c r="P131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5"/>
  <c r="BH125"/>
  <c r="BG125"/>
  <c r="BF125"/>
  <c r="X125"/>
  <c r="V125"/>
  <c r="T125"/>
  <c r="P125"/>
  <c r="BI124"/>
  <c r="BH124"/>
  <c r="BG124"/>
  <c r="BF124"/>
  <c r="X124"/>
  <c r="V124"/>
  <c r="T124"/>
  <c r="P124"/>
  <c r="J118"/>
  <c r="J117"/>
  <c r="F115"/>
  <c r="E113"/>
  <c r="J90"/>
  <c r="J89"/>
  <c r="F87"/>
  <c r="E85"/>
  <c r="J16"/>
  <c r="E16"/>
  <c r="F118"/>
  <c r="J15"/>
  <c r="J13"/>
  <c r="E13"/>
  <c r="F117"/>
  <c r="J12"/>
  <c r="J10"/>
  <c r="J87"/>
  <c i="1" r="L90"/>
  <c r="AM90"/>
  <c r="AM89"/>
  <c r="L89"/>
  <c r="AM87"/>
  <c r="L87"/>
  <c r="L85"/>
  <c r="L84"/>
  <c i="2" r="K34"/>
  <c r="Q124"/>
  <c r="Q140"/>
  <c r="BK140"/>
  <c r="BK125"/>
  <c r="BK132"/>
  <c r="K124"/>
  <c r="BE124"/>
  <c r="R134"/>
  <c i="1" r="AU94"/>
  <c i="2" r="R139"/>
  <c r="Q128"/>
  <c r="F37"/>
  <c r="Q136"/>
  <c r="Q133"/>
  <c r="R147"/>
  <c r="Q139"/>
  <c r="R127"/>
  <c r="Q125"/>
  <c r="Q145"/>
  <c r="BK128"/>
  <c r="BK133"/>
  <c r="BK139"/>
  <c r="Q135"/>
  <c r="F34"/>
  <c r="R145"/>
  <c r="BK134"/>
  <c r="BK127"/>
  <c r="K138"/>
  <c r="BE138"/>
  <c r="R135"/>
  <c r="Q132"/>
  <c r="F35"/>
  <c r="Q143"/>
  <c r="BK148"/>
  <c r="BK136"/>
  <c r="BK131"/>
  <c r="Q138"/>
  <c r="R133"/>
  <c r="K128"/>
  <c r="Q147"/>
  <c r="R138"/>
  <c r="Q131"/>
  <c r="Q127"/>
  <c r="R124"/>
  <c r="R136"/>
  <c r="Q148"/>
  <c r="K134"/>
  <c r="BE134"/>
  <c r="BK147"/>
  <c r="K143"/>
  <c r="BE143"/>
  <c r="BK135"/>
  <c r="R140"/>
  <c r="Q134"/>
  <c r="R131"/>
  <c r="R148"/>
  <c r="R143"/>
  <c r="R132"/>
  <c r="R128"/>
  <c r="R125"/>
  <c r="F36"/>
  <c r="BK145"/>
  <c l="1" r="Q123"/>
  <c r="X123"/>
  <c r="T126"/>
  <c r="R130"/>
  <c r="R129"/>
  <c r="J98"/>
  <c r="Q130"/>
  <c r="Q129"/>
  <c r="I98"/>
  <c r="BK146"/>
  <c r="K146"/>
  <c r="K103"/>
  <c r="Q126"/>
  <c r="I97"/>
  <c r="V130"/>
  <c r="V129"/>
  <c r="T146"/>
  <c r="T141"/>
  <c r="R123"/>
  <c r="V123"/>
  <c r="R126"/>
  <c r="J97"/>
  <c r="V146"/>
  <c r="V141"/>
  <c r="T123"/>
  <c r="T122"/>
  <c r="V126"/>
  <c r="T130"/>
  <c r="T129"/>
  <c r="Q146"/>
  <c r="I103"/>
  <c r="X126"/>
  <c r="X130"/>
  <c r="X129"/>
  <c r="X146"/>
  <c r="X141"/>
  <c r="BK126"/>
  <c r="K126"/>
  <c r="K97"/>
  <c r="R146"/>
  <c r="J103"/>
  <c r="R142"/>
  <c r="J101"/>
  <c r="BK144"/>
  <c r="K144"/>
  <c r="K102"/>
  <c r="Q144"/>
  <c r="I102"/>
  <c r="R144"/>
  <c r="J102"/>
  <c r="Q142"/>
  <c r="Q141"/>
  <c r="I100"/>
  <c i="1" r="BE95"/>
  <c r="BC95"/>
  <c r="BD95"/>
  <c i="2" r="F89"/>
  <c r="F90"/>
  <c r="J115"/>
  <c i="1" r="AY95"/>
  <c i="2" r="BE128"/>
  <c i="1" r="BF95"/>
  <c i="2" r="K140"/>
  <c r="BE140"/>
  <c r="K131"/>
  <c r="BE131"/>
  <c r="K145"/>
  <c r="BE145"/>
  <c r="K132"/>
  <c r="BE132"/>
  <c r="K135"/>
  <c r="BE135"/>
  <c r="K148"/>
  <c r="BE148"/>
  <c r="BK138"/>
  <c r="BK130"/>
  <c r="BK129"/>
  <c r="K129"/>
  <c r="K98"/>
  <c r="BK124"/>
  <c r="BK123"/>
  <c r="BK122"/>
  <c r="K136"/>
  <c r="BE136"/>
  <c i="1" r="BE94"/>
  <c r="W32"/>
  <c i="2" r="BK143"/>
  <c r="BK142"/>
  <c r="BK141"/>
  <c r="K141"/>
  <c r="K100"/>
  <c r="K133"/>
  <c r="BE133"/>
  <c i="1" r="BF94"/>
  <c r="W33"/>
  <c i="2" r="K139"/>
  <c r="BE139"/>
  <c r="K125"/>
  <c r="BE125"/>
  <c i="1" r="BD94"/>
  <c r="W31"/>
  <c i="2" r="K127"/>
  <c r="BE127"/>
  <c r="K147"/>
  <c r="BE147"/>
  <c i="1" r="BC94"/>
  <c r="W30"/>
  <c i="2" l="1" r="T121"/>
  <c i="1" r="AW95"/>
  <c i="2" r="R122"/>
  <c r="Q122"/>
  <c r="I95"/>
  <c r="V122"/>
  <c r="V121"/>
  <c r="X122"/>
  <c r="X121"/>
  <c r="I99"/>
  <c r="J99"/>
  <c r="I96"/>
  <c r="K123"/>
  <c r="K96"/>
  <c r="R141"/>
  <c r="J100"/>
  <c r="K142"/>
  <c r="K101"/>
  <c r="K130"/>
  <c r="K99"/>
  <c r="K122"/>
  <c r="K95"/>
  <c r="J96"/>
  <c r="I101"/>
  <c r="BK121"/>
  <c r="K121"/>
  <c r="K30"/>
  <c i="1" r="AG95"/>
  <c r="AG94"/>
  <c r="AK26"/>
  <c r="AW94"/>
  <c r="AZ94"/>
  <c i="2" r="K33"/>
  <c i="1" r="AX95"/>
  <c r="AV95"/>
  <c r="AN95"/>
  <c r="BA94"/>
  <c r="AY94"/>
  <c r="AK30"/>
  <c i="2" r="F33"/>
  <c i="1" r="BB95"/>
  <c r="BB94"/>
  <c r="W29"/>
  <c i="2" l="1" r="R121"/>
  <c r="J94"/>
  <c r="K29"/>
  <c i="1" r="AT95"/>
  <c i="2" r="J95"/>
  <c r="Q121"/>
  <c r="I94"/>
  <c r="K28"/>
  <c i="1" r="AS95"/>
  <c i="2" r="K94"/>
  <c r="K39"/>
  <c i="1" r="AT94"/>
  <c r="AX94"/>
  <c r="AK29"/>
  <c r="AK35"/>
  <c r="AS94"/>
  <c l="1" r="AV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<sst xmlns="http://schemas.openxmlformats.org/spreadsheetml/2006/main">
  <si>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</si>
  <si>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</si>
  <si>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</si>
  <si>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</si>
  <si>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</si>
  <si>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</si>
  <si>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{b38f6442-c731-41b9-bbb5-101b6a1d0aef}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</si>
  <si>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</si>
  <si>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</si>
  <si>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</si>
  <si>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</si>
  <si>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</si>
  <si>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</si>
  <si>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</si>
  <si>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</si>
  <si>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87K2023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</si>
  <si>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</si>
  <si>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</si>
  <si>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Osvětlení podchodu Fibichova 1951-1952</t>
  </si>
  <si>
    <t>KSO:</t>
  </si>
  <si>
    <t>CC-CZ:</t>
  </si>
  <si>
    <t>Místo:</t>
  </si>
  <si>
    <t xml:space="preserve"> </t>
  </si>
  <si>
    <t>Datum:</t>
  </si>
  <si>
    <t>7. 12. 2023</t>
  </si>
  <si>
    <t>Zadavatel:</t>
  </si>
  <si>
    <t>IČ:</t>
  </si>
  <si>
    <t>DIČ: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</si>
  <si>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</si>
  <si>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</si>
  <si>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</si>
  <si>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</si>
  <si>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</si>
  <si>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</si>
  <si>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</si>
  <si>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</si>
  <si>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</si>
  <si>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</si>
  <si>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</si>
  <si>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</si>
  <si>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</si>
  <si>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</si>
  <si>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</si>
  <si>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</si>
  <si>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</si>
  <si>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</si>
  <si>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</si>
  <si>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</si>
  <si>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</si>
  <si>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</si>
  <si>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</si>
  <si>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</si>
  <si>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</si>
  <si>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</si>
  <si>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</si>
  <si>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</si>
  <si>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</si>
  <si>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</si>
  <si>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</si>
  <si>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</si>
  <si>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</si>
  <si>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</si>
  <si>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</si>
  <si>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</si>
  <si>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</si>
  <si>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</si>
  <si>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</si>
  <si>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</si>
  <si>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</si>
  <si>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</si>
  <si>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</si>
  <si>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</si>
  <si>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</si>
  <si>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</si>
  <si>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</si>
  <si>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</si>
  <si>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</si>
  <si>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</si>
  <si>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</si>
  <si>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</si>
  <si>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</si>
  <si>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</si>
  <si>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</si>
  <si>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</si>
  <si>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</si>
  <si>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</si>
  <si>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</si>
  <si>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</si>
  <si>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</si>
  <si>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</si>
  <si>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</si>
  <si>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</si>
  <si>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</si>
  <si>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</si>
  <si>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</si>
  <si>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</si>
  <si>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</si>
  <si>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</si>
  <si>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</si>
  <si>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</si>
  <si>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</si>
  <si>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</si>
  <si>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</si>
  <si>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</si>
  <si>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VRN4 - Inženýrská činnost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</si>
  <si>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</si>
  <si>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</si>
  <si>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</si>
  <si>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</si>
  <si>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</si>
  <si>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</si>
  <si>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</si>
  <si>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</si>
  <si>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</si>
  <si>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</si>
  <si>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</si>
  <si>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</si>
  <si>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</si>
  <si>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</si>
  <si>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</si>
  <si>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</si>
  <si>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</si>
  <si>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</si>
  <si>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</si>
  <si>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</si>
  <si>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</si>
  <si>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</si>
  <si>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</si>
  <si>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611325101</t>
  </si>
  <si>
    <t>Vápenocementová hrubá omítka rýh ve stropech š do 150 mm</t>
  </si>
  <si>
    <t>m2</t>
  </si>
  <si>
    <t>CS ÚRS 2023 02</t>
  </si>
  <si>
    <t>4</t>
  </si>
  <si>
    <t>1171909572</t>
  </si>
  <si>
    <t>624635511</t>
  </si>
  <si>
    <t>Akrylátový nátěr spáry š přes 20 do 40 mm</t>
  </si>
  <si>
    <t>m</t>
  </si>
  <si>
    <t>-1931885770</t>
  </si>
  <si>
    <t>9</t>
  </si>
  <si>
    <t>Ostatní konstrukce a práce, bourání</t>
  </si>
  <si>
    <t>3</t>
  </si>
  <si>
    <t>953991211</t>
  </si>
  <si>
    <t>Dodání a osazení hmoždinek profilu 6 až 8 mm do zdiva z betonu</t>
  </si>
  <si>
    <t>kus</t>
  </si>
  <si>
    <t>-69358104</t>
  </si>
  <si>
    <t>977343121</t>
  </si>
  <si>
    <t>Frézování drážek ve stropech z betonu včetně omítky do 30x30 mm</t>
  </si>
  <si>
    <t>-1324640232</t>
  </si>
  <si>
    <t>PSV</t>
  </si>
  <si>
    <t>Práce a dodávky PSV</t>
  </si>
  <si>
    <t>741</t>
  </si>
  <si>
    <t>Elektroinstalace - silnoproud</t>
  </si>
  <si>
    <t>5</t>
  </si>
  <si>
    <t>741371843</t>
  </si>
  <si>
    <t>Demontáž svítidla interiérového se standardní paticí nebo int. zdrojem LED přisazeného stropního přes 0,09 m2 do 0,36 m2 bez zachování funkčnosti</t>
  </si>
  <si>
    <t>16</t>
  </si>
  <si>
    <t>2125142685</t>
  </si>
  <si>
    <t>741112103</t>
  </si>
  <si>
    <t>Montáž rozvodka zapuštěná plastová čtyřhranná</t>
  </si>
  <si>
    <t>-343786725</t>
  </si>
  <si>
    <t>7</t>
  </si>
  <si>
    <t>M</t>
  </si>
  <si>
    <t>1000113974</t>
  </si>
  <si>
    <t xml:space="preserve">KOPOS KSK 80 KA  KRABICE S KRYTÍM IP 66</t>
  </si>
  <si>
    <t>32</t>
  </si>
  <si>
    <t>-149836383</t>
  </si>
  <si>
    <t>8</t>
  </si>
  <si>
    <t>1000222563</t>
  </si>
  <si>
    <t xml:space="preserve">KOPOS TYP016 XX  SVORKA BEZŠROUBOVÁ 3x1.0-2.5</t>
  </si>
  <si>
    <t>-1464860792</t>
  </si>
  <si>
    <t>741122015</t>
  </si>
  <si>
    <t>Montáž kabel Cu bez ukončení uložený pod omítku plný kulatý 3x1,5 mm2 (např. CYKY)</t>
  </si>
  <si>
    <t>1434246196</t>
  </si>
  <si>
    <t>10</t>
  </si>
  <si>
    <t>34111030</t>
  </si>
  <si>
    <t>kabel instalační jádro Cu plné izolace PVC plášť PVC 450/750V (CYKY) 3x1,5mm2</t>
  </si>
  <si>
    <t>1226523611</t>
  </si>
  <si>
    <t>VV</t>
  </si>
  <si>
    <t>6*1,15 'Přepočtené koeficientem množství</t>
  </si>
  <si>
    <t>11</t>
  </si>
  <si>
    <t>741130001</t>
  </si>
  <si>
    <t>Ukončení vodič izolovaný do 2,5 mm2 v rozváděči nebo na přístroji</t>
  </si>
  <si>
    <t>-586494914</t>
  </si>
  <si>
    <t>12</t>
  </si>
  <si>
    <t>741372062</t>
  </si>
  <si>
    <t>Montáž svítidlo LED interiérové přisazené stropní hranaté nebo kruhové přes 0,09 do 0,36 m2 se zapojením vodičů</t>
  </si>
  <si>
    <t>1140059567</t>
  </si>
  <si>
    <t>13</t>
  </si>
  <si>
    <t>1568348</t>
  </si>
  <si>
    <t>SVITIDLO BOXER-LED-5800-4K IP65 /053497/</t>
  </si>
  <si>
    <t>1379315786</t>
  </si>
  <si>
    <t>VRN</t>
  </si>
  <si>
    <t>Vedlejší rozpočtové náklady</t>
  </si>
  <si>
    <t>VRN1</t>
  </si>
  <si>
    <t>Průzkumné, geodetické a projektové práce</t>
  </si>
  <si>
    <t>14</t>
  </si>
  <si>
    <t>013002000</t>
  </si>
  <si>
    <t>Projektové práce - dokumentace provádění stavby (DPS)</t>
  </si>
  <si>
    <t>pol</t>
  </si>
  <si>
    <t>1024</t>
  </si>
  <si>
    <t>475955337</t>
  </si>
  <si>
    <t>VRN2</t>
  </si>
  <si>
    <t>Příprava staveniště</t>
  </si>
  <si>
    <t>020001000</t>
  </si>
  <si>
    <t>-1964326132</t>
  </si>
  <si>
    <t>VRN4</t>
  </si>
  <si>
    <t>Inženýrská činnost</t>
  </si>
  <si>
    <t>040001000</t>
  </si>
  <si>
    <t>1414560502</t>
  </si>
  <si>
    <t>17</t>
  </si>
  <si>
    <t>044002000</t>
  </si>
  <si>
    <t>Revize</t>
  </si>
  <si>
    <t>dod</t>
  </si>
  <si>
    <t>584568579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</si>
</sst>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29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31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33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31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33</v>
      </c>
      <c r="AO20" s="20"/>
      <c r="AP20" s="20"/>
      <c r="AQ20" s="20"/>
      <c r="AR20" s="18"/>
      <c r="BG20" s="29"/>
      <c r="BS20" s="15" t="s">
        <v>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40</v>
      </c>
      <c r="E29" s="45"/>
      <c r="F29" s="30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ROUND(AX94,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ROUND(AY94,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29"/>
    </row>
    <row r="35" s="2" customFormat="1" ht="25.92" customHeight="1">
      <c r="A35" s="36"/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G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50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51</v>
      </c>
      <c r="AI60" s="40"/>
      <c r="AJ60" s="40"/>
      <c r="AK60" s="40"/>
      <c r="AL60" s="40"/>
      <c r="AM60" s="62" t="s">
        <v>52</v>
      </c>
      <c r="AN60" s="40"/>
      <c r="AO60" s="40"/>
      <c r="AP60" s="38"/>
      <c r="AQ60" s="38"/>
      <c r="AR60" s="42"/>
      <c r="BG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53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54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G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51</v>
      </c>
      <c r="AI75" s="40"/>
      <c r="AJ75" s="40"/>
      <c r="AK75" s="40"/>
      <c r="AL75" s="40"/>
      <c r="AM75" s="62" t="s">
        <v>52</v>
      </c>
      <c r="AN75" s="40"/>
      <c r="AO75" s="40"/>
      <c r="AP75" s="38"/>
      <c r="AQ75" s="38"/>
      <c r="AR75" s="42"/>
      <c r="BG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G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G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G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G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G83" s="36"/>
    </row>
    <row r="84" s="4" customFormat="1" ht="12" customHeight="1">
      <c r="A84" s="4"/>
      <c r="B84" s="68"/>
      <c r="C84" s="30" t="s">
        <v>14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87K2023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G84" s="4"/>
    </row>
    <row r="85" s="5" customFormat="1" ht="36.96" customHeight="1">
      <c r="A85" s="5"/>
      <c r="B85" s="71"/>
      <c r="C85" s="72" t="s">
        <v>17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Osvětlení podchodu Fibichova 1951-1952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G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G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7. 12. 2023</v>
      </c>
      <c r="AN87" s="77"/>
      <c r="AO87" s="38"/>
      <c r="AP87" s="38"/>
      <c r="AQ87" s="38"/>
      <c r="AR87" s="42"/>
      <c r="BG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G88" s="36"/>
    </row>
    <row r="89" s="2" customFormat="1" ht="15.15" customHeight="1">
      <c r="A89" s="36"/>
      <c r="B89" s="37"/>
      <c r="C89" s="30" t="s">
        <v>25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>Petr Kubala</v>
      </c>
      <c r="AN89" s="69"/>
      <c r="AO89" s="69"/>
      <c r="AP89" s="69"/>
      <c r="AQ89" s="38"/>
      <c r="AR89" s="42"/>
      <c r="AS89" s="79" t="s">
        <v>56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78" t="str">
        <f>IF(E20="","",E20)</f>
        <v>Petr Kubala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6"/>
      <c r="BG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90"/>
      <c r="BG91" s="36"/>
    </row>
    <row r="92" s="2" customFormat="1" ht="29.28" customHeight="1">
      <c r="A92" s="36"/>
      <c r="B92" s="37"/>
      <c r="C92" s="91" t="s">
        <v>57</v>
      </c>
      <c r="D92" s="92"/>
      <c r="E92" s="92"/>
      <c r="F92" s="92"/>
      <c r="G92" s="92"/>
      <c r="H92" s="93"/>
      <c r="I92" s="94" t="s">
        <v>58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59</v>
      </c>
      <c r="AH92" s="92"/>
      <c r="AI92" s="92"/>
      <c r="AJ92" s="92"/>
      <c r="AK92" s="92"/>
      <c r="AL92" s="92"/>
      <c r="AM92" s="92"/>
      <c r="AN92" s="94" t="s">
        <v>60</v>
      </c>
      <c r="AO92" s="92"/>
      <c r="AP92" s="96"/>
      <c r="AQ92" s="97" t="s">
        <v>61</v>
      </c>
      <c r="AR92" s="42"/>
      <c r="AS92" s="98" t="s">
        <v>62</v>
      </c>
      <c r="AT92" s="99" t="s">
        <v>63</v>
      </c>
      <c r="AU92" s="99" t="s">
        <v>64</v>
      </c>
      <c r="AV92" s="99" t="s">
        <v>65</v>
      </c>
      <c r="AW92" s="99" t="s">
        <v>66</v>
      </c>
      <c r="AX92" s="99" t="s">
        <v>67</v>
      </c>
      <c r="AY92" s="99" t="s">
        <v>68</v>
      </c>
      <c r="AZ92" s="99" t="s">
        <v>69</v>
      </c>
      <c r="BA92" s="99" t="s">
        <v>70</v>
      </c>
      <c r="BB92" s="99" t="s">
        <v>71</v>
      </c>
      <c r="BC92" s="99" t="s">
        <v>72</v>
      </c>
      <c r="BD92" s="99" t="s">
        <v>73</v>
      </c>
      <c r="BE92" s="99" t="s">
        <v>74</v>
      </c>
      <c r="BF92" s="100" t="s">
        <v>75</v>
      </c>
      <c r="BG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3"/>
      <c r="BG93" s="36"/>
    </row>
    <row r="94" s="6" customFormat="1" ht="32.4" customHeight="1">
      <c r="A94" s="6"/>
      <c r="B94" s="104"/>
      <c r="C94" s="105" t="s">
        <v>76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SUM(AG94,AV94)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ROUND(AT95,2)</f>
        <v>0</v>
      </c>
      <c r="AU94" s="113">
        <f>ROUND(AU95,2)</f>
        <v>0</v>
      </c>
      <c r="AV94" s="113">
        <f>ROUND(SUM(AX94:AY94),2)</f>
        <v>0</v>
      </c>
      <c r="AW94" s="114">
        <f>ROUND(AW95,5)</f>
        <v>0</v>
      </c>
      <c r="AX94" s="113">
        <f>ROUND(BB94*L29,2)</f>
        <v>0</v>
      </c>
      <c r="AY94" s="113">
        <f>ROUND(BC94*L30,2)</f>
        <v>0</v>
      </c>
      <c r="AZ94" s="113">
        <f>ROUND(BD94*L29,2)</f>
        <v>0</v>
      </c>
      <c r="BA94" s="113">
        <f>ROUND(BE94*L30,2)</f>
        <v>0</v>
      </c>
      <c r="BB94" s="113">
        <f>ROUND(BB95,2)</f>
        <v>0</v>
      </c>
      <c r="BC94" s="113">
        <f>ROUND(BC95,2)</f>
        <v>0</v>
      </c>
      <c r="BD94" s="113">
        <f>ROUND(BD95,2)</f>
        <v>0</v>
      </c>
      <c r="BE94" s="113">
        <f>ROUND(BE95,2)</f>
        <v>0</v>
      </c>
      <c r="BF94" s="115">
        <f>ROUND(BF95,2)</f>
        <v>0</v>
      </c>
      <c r="BG94" s="6"/>
      <c r="BS94" s="116" t="s">
        <v>77</v>
      </c>
      <c r="BT94" s="116" t="s">
        <v>78</v>
      </c>
      <c r="BV94" s="116" t="s">
        <v>79</v>
      </c>
      <c r="BW94" s="116" t="s">
        <v>6</v>
      </c>
      <c r="BX94" s="116" t="s">
        <v>80</v>
      </c>
      <c r="CL94" s="116" t="s">
        <v>1</v>
      </c>
    </row>
    <row r="95" s="7" customFormat="1" ht="16.5" customHeight="1">
      <c r="A95" s="117" t="s">
        <v>81</v>
      </c>
      <c r="B95" s="118"/>
      <c r="C95" s="119"/>
      <c r="D95" s="120" t="s">
        <v>15</v>
      </c>
      <c r="E95" s="120"/>
      <c r="F95" s="120"/>
      <c r="G95" s="120"/>
      <c r="H95" s="120"/>
      <c r="I95" s="121"/>
      <c r="J95" s="120" t="s">
        <v>18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'87K2023 - Osvětlení podch...'!K30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82</v>
      </c>
      <c r="AR95" s="124"/>
      <c r="AS95" s="125">
        <f>'87K2023 - Osvětlení podch...'!K28</f>
        <v>0</v>
      </c>
      <c r="AT95" s="126">
        <f>'87K2023 - Osvětlení podch...'!K29</f>
        <v>0</v>
      </c>
      <c r="AU95" s="126">
        <v>0</v>
      </c>
      <c r="AV95" s="126">
        <f>ROUND(SUM(AX95:AY95),2)</f>
        <v>0</v>
      </c>
      <c r="AW95" s="127">
        <f>'87K2023 - Osvětlení podch...'!T121</f>
        <v>0</v>
      </c>
      <c r="AX95" s="126">
        <f>'87K2023 - Osvětlení podch...'!K33</f>
        <v>0</v>
      </c>
      <c r="AY95" s="126">
        <f>'87K2023 - Osvětlení podch...'!K34</f>
        <v>0</v>
      </c>
      <c r="AZ95" s="126">
        <f>'87K2023 - Osvětlení podch...'!K35</f>
        <v>0</v>
      </c>
      <c r="BA95" s="126">
        <f>'87K2023 - Osvětlení podch...'!K36</f>
        <v>0</v>
      </c>
      <c r="BB95" s="126">
        <f>'87K2023 - Osvětlení podch...'!F33</f>
        <v>0</v>
      </c>
      <c r="BC95" s="126">
        <f>'87K2023 - Osvětlení podch...'!F34</f>
        <v>0</v>
      </c>
      <c r="BD95" s="126">
        <f>'87K2023 - Osvětlení podch...'!F35</f>
        <v>0</v>
      </c>
      <c r="BE95" s="126">
        <f>'87K2023 - Osvětlení podch...'!F36</f>
        <v>0</v>
      </c>
      <c r="BF95" s="128">
        <f>'87K2023 - Osvětlení podch...'!F37</f>
        <v>0</v>
      </c>
      <c r="BG95" s="7"/>
      <c r="BT95" s="129" t="s">
        <v>83</v>
      </c>
      <c r="BU95" s="129" t="s">
        <v>84</v>
      </c>
      <c r="BV95" s="129" t="s">
        <v>79</v>
      </c>
      <c r="BW95" s="129" t="s">
        <v>6</v>
      </c>
      <c r="BX95" s="129" t="s">
        <v>80</v>
      </c>
      <c r="CL95" s="129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</row>
  </sheetData>
  <sheetProtection sheet="1" formatColumns="0" formatRows="0" objects="1" scenarios="1" spinCount="100000" saltValue="uthbIdfP8jxJYa5Q6L8+H+02KoKqzB2w8UjCdA76gCcrIccG2zqxY4T/8CgCTSDpvPMxd4qSzKnBqZaPPav8QA==" hashValue="w+wPk+l7gmoNgpCzgo1tdV1zRvUcSQoaU/flZ6+Blb0+phMS4tkj8W14oDAcLVkQdNOE4/NtgZhaJwR36qBN9Q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87K2023 - Osvětlení podc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8"/>
      <c r="AT3" s="15" t="s">
        <v>85</v>
      </c>
    </row>
    <row r="4" s="1" customFormat="1" ht="24.96" customHeight="1">
      <c r="B4" s="18"/>
      <c r="D4" s="132" t="s">
        <v>86</v>
      </c>
      <c r="M4" s="18"/>
      <c r="N4" s="133" t="s">
        <v>11</v>
      </c>
      <c r="AT4" s="15" t="s">
        <v>4</v>
      </c>
    </row>
    <row r="5" s="1" customFormat="1" ht="6.96" customHeight="1">
      <c r="B5" s="18"/>
      <c r="M5" s="18"/>
    </row>
    <row r="6" s="2" customFormat="1" ht="12" customHeight="1">
      <c r="A6" s="36"/>
      <c r="B6" s="42"/>
      <c r="C6" s="36"/>
      <c r="D6" s="134" t="s">
        <v>17</v>
      </c>
      <c r="E6" s="36"/>
      <c r="F6" s="36"/>
      <c r="G6" s="36"/>
      <c r="H6" s="36"/>
      <c r="I6" s="36"/>
      <c r="J6" s="36"/>
      <c r="K6" s="36"/>
      <c r="L6" s="36"/>
      <c r="M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5" t="s">
        <v>18</v>
      </c>
      <c r="F7" s="36"/>
      <c r="G7" s="36"/>
      <c r="H7" s="36"/>
      <c r="I7" s="36"/>
      <c r="J7" s="36"/>
      <c r="K7" s="36"/>
      <c r="L7" s="36"/>
      <c r="M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4" t="s">
        <v>19</v>
      </c>
      <c r="E9" s="36"/>
      <c r="F9" s="136" t="s">
        <v>1</v>
      </c>
      <c r="G9" s="36"/>
      <c r="H9" s="36"/>
      <c r="I9" s="134" t="s">
        <v>20</v>
      </c>
      <c r="J9" s="136" t="s">
        <v>1</v>
      </c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4" t="s">
        <v>21</v>
      </c>
      <c r="E10" s="36"/>
      <c r="F10" s="136" t="s">
        <v>22</v>
      </c>
      <c r="G10" s="36"/>
      <c r="H10" s="36"/>
      <c r="I10" s="134" t="s">
        <v>23</v>
      </c>
      <c r="J10" s="137" t="str">
        <f>'Rekapitulace stavby'!AN8</f>
        <v>7. 12. 2023</v>
      </c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25</v>
      </c>
      <c r="E12" s="36"/>
      <c r="F12" s="36"/>
      <c r="G12" s="36"/>
      <c r="H12" s="36"/>
      <c r="I12" s="134" t="s">
        <v>26</v>
      </c>
      <c r="J12" s="136" t="str">
        <f>IF('Rekapitulace stavby'!AN10="","",'Rekapitulace stavby'!AN10)</f>
        <v/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6" t="str">
        <f>IF('Rekapitulace stavby'!E11="","",'Rekapitulace stavby'!E11)</f>
        <v xml:space="preserve"> </v>
      </c>
      <c r="F13" s="36"/>
      <c r="G13" s="36"/>
      <c r="H13" s="36"/>
      <c r="I13" s="134" t="s">
        <v>27</v>
      </c>
      <c r="J13" s="136" t="str">
        <f>IF('Rekapitulace stavby'!AN11="","",'Rekapitulace stavby'!AN11)</f>
        <v/>
      </c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4" t="s">
        <v>28</v>
      </c>
      <c r="E15" s="36"/>
      <c r="F15" s="36"/>
      <c r="G15" s="36"/>
      <c r="H15" s="36"/>
      <c r="I15" s="134" t="s">
        <v>26</v>
      </c>
      <c r="J15" s="31" t="str">
        <f>'Rekapitulace stavby'!AN13</f>
        <v>Vyplň údaj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6"/>
      <c r="G16" s="136"/>
      <c r="H16" s="136"/>
      <c r="I16" s="134" t="s">
        <v>27</v>
      </c>
      <c r="J16" s="31" t="str">
        <f>'Rekapitulace stavby'!AN14</f>
        <v>Vyplň údaj</v>
      </c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4" t="s">
        <v>30</v>
      </c>
      <c r="E18" s="36"/>
      <c r="F18" s="36"/>
      <c r="G18" s="36"/>
      <c r="H18" s="36"/>
      <c r="I18" s="134" t="s">
        <v>26</v>
      </c>
      <c r="J18" s="136" t="s">
        <v>31</v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6" t="s">
        <v>32</v>
      </c>
      <c r="F19" s="36"/>
      <c r="G19" s="36"/>
      <c r="H19" s="36"/>
      <c r="I19" s="134" t="s">
        <v>27</v>
      </c>
      <c r="J19" s="136" t="s">
        <v>33</v>
      </c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4" t="s">
        <v>34</v>
      </c>
      <c r="E21" s="36"/>
      <c r="F21" s="36"/>
      <c r="G21" s="36"/>
      <c r="H21" s="36"/>
      <c r="I21" s="134" t="s">
        <v>26</v>
      </c>
      <c r="J21" s="136" t="s">
        <v>31</v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6" t="s">
        <v>32</v>
      </c>
      <c r="F22" s="36"/>
      <c r="G22" s="36"/>
      <c r="H22" s="36"/>
      <c r="I22" s="134" t="s">
        <v>27</v>
      </c>
      <c r="J22" s="136" t="s">
        <v>33</v>
      </c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4" t="s">
        <v>35</v>
      </c>
      <c r="E24" s="36"/>
      <c r="F24" s="36"/>
      <c r="G24" s="36"/>
      <c r="H24" s="36"/>
      <c r="I24" s="36"/>
      <c r="J24" s="36"/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38"/>
      <c r="M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2"/>
      <c r="E27" s="142"/>
      <c r="F27" s="142"/>
      <c r="G27" s="142"/>
      <c r="H27" s="142"/>
      <c r="I27" s="142"/>
      <c r="J27" s="142"/>
      <c r="K27" s="142"/>
      <c r="L27" s="142"/>
      <c r="M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>
      <c r="A28" s="36"/>
      <c r="B28" s="42"/>
      <c r="C28" s="36"/>
      <c r="D28" s="36"/>
      <c r="E28" s="134" t="s">
        <v>87</v>
      </c>
      <c r="F28" s="36"/>
      <c r="G28" s="36"/>
      <c r="H28" s="36"/>
      <c r="I28" s="36"/>
      <c r="J28" s="36"/>
      <c r="K28" s="143">
        <f>I94</f>
        <v>0</v>
      </c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>
      <c r="A29" s="36"/>
      <c r="B29" s="42"/>
      <c r="C29" s="36"/>
      <c r="D29" s="36"/>
      <c r="E29" s="134" t="s">
        <v>88</v>
      </c>
      <c r="F29" s="36"/>
      <c r="G29" s="36"/>
      <c r="H29" s="36"/>
      <c r="I29" s="36"/>
      <c r="J29" s="36"/>
      <c r="K29" s="143">
        <f>J94</f>
        <v>0</v>
      </c>
      <c r="L29" s="36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36</v>
      </c>
      <c r="E30" s="36"/>
      <c r="F30" s="36"/>
      <c r="G30" s="36"/>
      <c r="H30" s="36"/>
      <c r="I30" s="36"/>
      <c r="J30" s="36"/>
      <c r="K30" s="145">
        <f>ROUND(K121, 2)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2"/>
      <c r="E31" s="142"/>
      <c r="F31" s="142"/>
      <c r="G31" s="142"/>
      <c r="H31" s="142"/>
      <c r="I31" s="142"/>
      <c r="J31" s="142"/>
      <c r="K31" s="142"/>
      <c r="L31" s="142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38</v>
      </c>
      <c r="G32" s="36"/>
      <c r="H32" s="36"/>
      <c r="I32" s="146" t="s">
        <v>37</v>
      </c>
      <c r="J32" s="36"/>
      <c r="K32" s="146" t="s">
        <v>39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40</v>
      </c>
      <c r="E33" s="134" t="s">
        <v>41</v>
      </c>
      <c r="F33" s="143">
        <f>ROUND((SUM(BE121:BE148)),  2)</f>
        <v>0</v>
      </c>
      <c r="G33" s="36"/>
      <c r="H33" s="36"/>
      <c r="I33" s="148">
        <v>0.20999999999999999</v>
      </c>
      <c r="J33" s="36"/>
      <c r="K33" s="143">
        <f>ROUND(((SUM(BE121:BE148))*I33),  2)</f>
        <v>0</v>
      </c>
      <c r="L33" s="36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42</v>
      </c>
      <c r="F34" s="143">
        <f>ROUND((SUM(BF121:BF148)),  2)</f>
        <v>0</v>
      </c>
      <c r="G34" s="36"/>
      <c r="H34" s="36"/>
      <c r="I34" s="148">
        <v>0.14999999999999999</v>
      </c>
      <c r="J34" s="36"/>
      <c r="K34" s="143">
        <f>ROUND(((SUM(BF121:BF148))*I34),  2)</f>
        <v>0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43</v>
      </c>
      <c r="F35" s="143">
        <f>ROUND((SUM(BG121:BG148)),  2)</f>
        <v>0</v>
      </c>
      <c r="G35" s="36"/>
      <c r="H35" s="36"/>
      <c r="I35" s="148">
        <v>0.20999999999999999</v>
      </c>
      <c r="J35" s="36"/>
      <c r="K35" s="143">
        <f>0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44</v>
      </c>
      <c r="F36" s="143">
        <f>ROUND((SUM(BH121:BH148)),  2)</f>
        <v>0</v>
      </c>
      <c r="G36" s="36"/>
      <c r="H36" s="36"/>
      <c r="I36" s="148">
        <v>0.14999999999999999</v>
      </c>
      <c r="J36" s="36"/>
      <c r="K36" s="143">
        <f>0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45</v>
      </c>
      <c r="F37" s="143">
        <f>ROUND((SUM(BI121:BI148)),  2)</f>
        <v>0</v>
      </c>
      <c r="G37" s="36"/>
      <c r="H37" s="36"/>
      <c r="I37" s="148">
        <v>0</v>
      </c>
      <c r="J37" s="36"/>
      <c r="K37" s="143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9"/>
      <c r="D39" s="150" t="s">
        <v>46</v>
      </c>
      <c r="E39" s="151"/>
      <c r="F39" s="151"/>
      <c r="G39" s="152" t="s">
        <v>47</v>
      </c>
      <c r="H39" s="153" t="s">
        <v>48</v>
      </c>
      <c r="I39" s="151"/>
      <c r="J39" s="151"/>
      <c r="K39" s="154">
        <f>SUM(K30:K37)</f>
        <v>0</v>
      </c>
      <c r="L39" s="155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M41" s="18"/>
    </row>
    <row r="42" s="1" customFormat="1" ht="14.4" customHeight="1">
      <c r="B42" s="18"/>
      <c r="M42" s="18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61"/>
      <c r="D50" s="156" t="s">
        <v>49</v>
      </c>
      <c r="E50" s="157"/>
      <c r="F50" s="157"/>
      <c r="G50" s="156" t="s">
        <v>50</v>
      </c>
      <c r="H50" s="157"/>
      <c r="I50" s="157"/>
      <c r="J50" s="157"/>
      <c r="K50" s="157"/>
      <c r="L50" s="157"/>
      <c r="M50" s="6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6"/>
      <c r="B61" s="42"/>
      <c r="C61" s="36"/>
      <c r="D61" s="158" t="s">
        <v>51</v>
      </c>
      <c r="E61" s="159"/>
      <c r="F61" s="160" t="s">
        <v>52</v>
      </c>
      <c r="G61" s="158" t="s">
        <v>51</v>
      </c>
      <c r="H61" s="159"/>
      <c r="I61" s="159"/>
      <c r="J61" s="161" t="s">
        <v>52</v>
      </c>
      <c r="K61" s="159"/>
      <c r="L61" s="159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6"/>
      <c r="B65" s="42"/>
      <c r="C65" s="36"/>
      <c r="D65" s="156" t="s">
        <v>53</v>
      </c>
      <c r="E65" s="162"/>
      <c r="F65" s="162"/>
      <c r="G65" s="156" t="s">
        <v>54</v>
      </c>
      <c r="H65" s="162"/>
      <c r="I65" s="162"/>
      <c r="J65" s="162"/>
      <c r="K65" s="162"/>
      <c r="L65" s="162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6"/>
      <c r="B76" s="42"/>
      <c r="C76" s="36"/>
      <c r="D76" s="158" t="s">
        <v>51</v>
      </c>
      <c r="E76" s="159"/>
      <c r="F76" s="160" t="s">
        <v>52</v>
      </c>
      <c r="G76" s="158" t="s">
        <v>51</v>
      </c>
      <c r="H76" s="159"/>
      <c r="I76" s="159"/>
      <c r="J76" s="161" t="s">
        <v>52</v>
      </c>
      <c r="K76" s="159"/>
      <c r="L76" s="159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89</v>
      </c>
      <c r="D82" s="38"/>
      <c r="E82" s="38"/>
      <c r="F82" s="38"/>
      <c r="G82" s="38"/>
      <c r="H82" s="38"/>
      <c r="I82" s="38"/>
      <c r="J82" s="38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38"/>
      <c r="J84" s="38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Osvětlení podchodu Fibichova 1951-1952</v>
      </c>
      <c r="F85" s="38"/>
      <c r="G85" s="38"/>
      <c r="H85" s="38"/>
      <c r="I85" s="38"/>
      <c r="J85" s="38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21</v>
      </c>
      <c r="D87" s="38"/>
      <c r="E87" s="38"/>
      <c r="F87" s="25" t="str">
        <f>F10</f>
        <v xml:space="preserve"> </v>
      </c>
      <c r="G87" s="38"/>
      <c r="H87" s="38"/>
      <c r="I87" s="30" t="s">
        <v>23</v>
      </c>
      <c r="J87" s="77" t="str">
        <f>IF(J10="","",J10)</f>
        <v>7. 12. 2023</v>
      </c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25</v>
      </c>
      <c r="D89" s="38"/>
      <c r="E89" s="38"/>
      <c r="F89" s="25" t="str">
        <f>E13</f>
        <v xml:space="preserve"> </v>
      </c>
      <c r="G89" s="38"/>
      <c r="H89" s="38"/>
      <c r="I89" s="30" t="s">
        <v>30</v>
      </c>
      <c r="J89" s="34" t="str">
        <f>E19</f>
        <v>Petr Kubala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28</v>
      </c>
      <c r="D90" s="38"/>
      <c r="E90" s="38"/>
      <c r="F90" s="25" t="str">
        <f>IF(E16="","",E16)</f>
        <v>Vyplň údaj</v>
      </c>
      <c r="G90" s="38"/>
      <c r="H90" s="38"/>
      <c r="I90" s="30" t="s">
        <v>34</v>
      </c>
      <c r="J90" s="34" t="str">
        <f>E22</f>
        <v>Petr Kubala</v>
      </c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7" t="s">
        <v>90</v>
      </c>
      <c r="D92" s="168"/>
      <c r="E92" s="168"/>
      <c r="F92" s="168"/>
      <c r="G92" s="168"/>
      <c r="H92" s="168"/>
      <c r="I92" s="169" t="s">
        <v>91</v>
      </c>
      <c r="J92" s="169" t="s">
        <v>92</v>
      </c>
      <c r="K92" s="169" t="s">
        <v>93</v>
      </c>
      <c r="L92" s="168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70" t="s">
        <v>94</v>
      </c>
      <c r="D94" s="38"/>
      <c r="E94" s="38"/>
      <c r="F94" s="38"/>
      <c r="G94" s="38"/>
      <c r="H94" s="38"/>
      <c r="I94" s="108">
        <f>Q121</f>
        <v>0</v>
      </c>
      <c r="J94" s="108">
        <f>R121</f>
        <v>0</v>
      </c>
      <c r="K94" s="108">
        <f>K121</f>
        <v>0</v>
      </c>
      <c r="L94" s="38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95</v>
      </c>
    </row>
    <row r="95" s="9" customFormat="1" ht="24.96" customHeight="1">
      <c r="A95" s="9"/>
      <c r="B95" s="171"/>
      <c r="C95" s="172"/>
      <c r="D95" s="173" t="s">
        <v>96</v>
      </c>
      <c r="E95" s="174"/>
      <c r="F95" s="174"/>
      <c r="G95" s="174"/>
      <c r="H95" s="174"/>
      <c r="I95" s="175">
        <f>Q122</f>
        <v>0</v>
      </c>
      <c r="J95" s="175">
        <f>R122</f>
        <v>0</v>
      </c>
      <c r="K95" s="175">
        <f>K122</f>
        <v>0</v>
      </c>
      <c r="L95" s="172"/>
      <c r="M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97</v>
      </c>
      <c r="E96" s="180"/>
      <c r="F96" s="180"/>
      <c r="G96" s="180"/>
      <c r="H96" s="180"/>
      <c r="I96" s="181">
        <f>Q123</f>
        <v>0</v>
      </c>
      <c r="J96" s="181">
        <f>R123</f>
        <v>0</v>
      </c>
      <c r="K96" s="181">
        <f>K123</f>
        <v>0</v>
      </c>
      <c r="L96" s="178"/>
      <c r="M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98</v>
      </c>
      <c r="E97" s="180"/>
      <c r="F97" s="180"/>
      <c r="G97" s="180"/>
      <c r="H97" s="180"/>
      <c r="I97" s="181">
        <f>Q126</f>
        <v>0</v>
      </c>
      <c r="J97" s="181">
        <f>R126</f>
        <v>0</v>
      </c>
      <c r="K97" s="181">
        <f>K126</f>
        <v>0</v>
      </c>
      <c r="L97" s="178"/>
      <c r="M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71"/>
      <c r="C98" s="172"/>
      <c r="D98" s="173" t="s">
        <v>99</v>
      </c>
      <c r="E98" s="174"/>
      <c r="F98" s="174"/>
      <c r="G98" s="174"/>
      <c r="H98" s="174"/>
      <c r="I98" s="175">
        <f>Q129</f>
        <v>0</v>
      </c>
      <c r="J98" s="175">
        <f>R129</f>
        <v>0</v>
      </c>
      <c r="K98" s="175">
        <f>K129</f>
        <v>0</v>
      </c>
      <c r="L98" s="172"/>
      <c r="M98" s="17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77"/>
      <c r="C99" s="178"/>
      <c r="D99" s="179" t="s">
        <v>100</v>
      </c>
      <c r="E99" s="180"/>
      <c r="F99" s="180"/>
      <c r="G99" s="180"/>
      <c r="H99" s="180"/>
      <c r="I99" s="181">
        <f>Q130</f>
        <v>0</v>
      </c>
      <c r="J99" s="181">
        <f>R130</f>
        <v>0</v>
      </c>
      <c r="K99" s="181">
        <f>K130</f>
        <v>0</v>
      </c>
      <c r="L99" s="178"/>
      <c r="M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1"/>
      <c r="C100" s="172"/>
      <c r="D100" s="173" t="s">
        <v>101</v>
      </c>
      <c r="E100" s="174"/>
      <c r="F100" s="174"/>
      <c r="G100" s="174"/>
      <c r="H100" s="174"/>
      <c r="I100" s="175">
        <f>Q141</f>
        <v>0</v>
      </c>
      <c r="J100" s="175">
        <f>R141</f>
        <v>0</v>
      </c>
      <c r="K100" s="175">
        <f>K141</f>
        <v>0</v>
      </c>
      <c r="L100" s="172"/>
      <c r="M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7"/>
      <c r="C101" s="178"/>
      <c r="D101" s="179" t="s">
        <v>102</v>
      </c>
      <c r="E101" s="180"/>
      <c r="F101" s="180"/>
      <c r="G101" s="180"/>
      <c r="H101" s="180"/>
      <c r="I101" s="181">
        <f>Q142</f>
        <v>0</v>
      </c>
      <c r="J101" s="181">
        <f>R142</f>
        <v>0</v>
      </c>
      <c r="K101" s="181">
        <f>K142</f>
        <v>0</v>
      </c>
      <c r="L101" s="178"/>
      <c r="M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103</v>
      </c>
      <c r="E102" s="180"/>
      <c r="F102" s="180"/>
      <c r="G102" s="180"/>
      <c r="H102" s="180"/>
      <c r="I102" s="181">
        <f>Q144</f>
        <v>0</v>
      </c>
      <c r="J102" s="181">
        <f>R144</f>
        <v>0</v>
      </c>
      <c r="K102" s="181">
        <f>K144</f>
        <v>0</v>
      </c>
      <c r="L102" s="178"/>
      <c r="M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104</v>
      </c>
      <c r="E103" s="180"/>
      <c r="F103" s="180"/>
      <c r="G103" s="180"/>
      <c r="H103" s="180"/>
      <c r="I103" s="181">
        <f>Q146</f>
        <v>0</v>
      </c>
      <c r="J103" s="181">
        <f>R146</f>
        <v>0</v>
      </c>
      <c r="K103" s="181">
        <f>K146</f>
        <v>0</v>
      </c>
      <c r="L103" s="178"/>
      <c r="M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6"/>
      <c r="B104" s="37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61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="2" customFormat="1" ht="6.96" customHeight="1">
      <c r="A105" s="36"/>
      <c r="B105" s="64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9" s="2" customFormat="1" ht="6.96" customHeight="1">
      <c r="A109" s="36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1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24.96" customHeight="1">
      <c r="A110" s="36"/>
      <c r="B110" s="37"/>
      <c r="C110" s="21" t="s">
        <v>105</v>
      </c>
      <c r="D110" s="38"/>
      <c r="E110" s="38"/>
      <c r="F110" s="38"/>
      <c r="G110" s="38"/>
      <c r="H110" s="38"/>
      <c r="I110" s="38"/>
      <c r="J110" s="38"/>
      <c r="K110" s="38"/>
      <c r="L110" s="38"/>
      <c r="M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2" customHeight="1">
      <c r="A112" s="36"/>
      <c r="B112" s="37"/>
      <c r="C112" s="30" t="s">
        <v>17</v>
      </c>
      <c r="D112" s="38"/>
      <c r="E112" s="38"/>
      <c r="F112" s="38"/>
      <c r="G112" s="38"/>
      <c r="H112" s="38"/>
      <c r="I112" s="38"/>
      <c r="J112" s="38"/>
      <c r="K112" s="38"/>
      <c r="L112" s="38"/>
      <c r="M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6.5" customHeight="1">
      <c r="A113" s="36"/>
      <c r="B113" s="37"/>
      <c r="C113" s="38"/>
      <c r="D113" s="38"/>
      <c r="E113" s="74" t="str">
        <f>E7</f>
        <v>Osvětlení podchodu Fibichova 1951-1952</v>
      </c>
      <c r="F113" s="38"/>
      <c r="G113" s="38"/>
      <c r="H113" s="38"/>
      <c r="I113" s="38"/>
      <c r="J113" s="38"/>
      <c r="K113" s="38"/>
      <c r="L113" s="38"/>
      <c r="M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21</v>
      </c>
      <c r="D115" s="38"/>
      <c r="E115" s="38"/>
      <c r="F115" s="25" t="str">
        <f>F10</f>
        <v xml:space="preserve"> </v>
      </c>
      <c r="G115" s="38"/>
      <c r="H115" s="38"/>
      <c r="I115" s="30" t="s">
        <v>23</v>
      </c>
      <c r="J115" s="77" t="str">
        <f>IF(J10="","",J10)</f>
        <v>7. 12. 2023</v>
      </c>
      <c r="K115" s="38"/>
      <c r="L115" s="38"/>
      <c r="M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5.15" customHeight="1">
      <c r="A117" s="36"/>
      <c r="B117" s="37"/>
      <c r="C117" s="30" t="s">
        <v>25</v>
      </c>
      <c r="D117" s="38"/>
      <c r="E117" s="38"/>
      <c r="F117" s="25" t="str">
        <f>E13</f>
        <v xml:space="preserve"> </v>
      </c>
      <c r="G117" s="38"/>
      <c r="H117" s="38"/>
      <c r="I117" s="30" t="s">
        <v>30</v>
      </c>
      <c r="J117" s="34" t="str">
        <f>E19</f>
        <v>Petr Kubala</v>
      </c>
      <c r="K117" s="38"/>
      <c r="L117" s="38"/>
      <c r="M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28</v>
      </c>
      <c r="D118" s="38"/>
      <c r="E118" s="38"/>
      <c r="F118" s="25" t="str">
        <f>IF(E16="","",E16)</f>
        <v>Vyplň údaj</v>
      </c>
      <c r="G118" s="38"/>
      <c r="H118" s="38"/>
      <c r="I118" s="30" t="s">
        <v>34</v>
      </c>
      <c r="J118" s="34" t="str">
        <f>E22</f>
        <v>Petr Kubala</v>
      </c>
      <c r="K118" s="38"/>
      <c r="L118" s="38"/>
      <c r="M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0.32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11" customFormat="1" ht="29.28" customHeight="1">
      <c r="A120" s="183"/>
      <c r="B120" s="184"/>
      <c r="C120" s="185" t="s">
        <v>106</v>
      </c>
      <c r="D120" s="186" t="s">
        <v>61</v>
      </c>
      <c r="E120" s="186" t="s">
        <v>57</v>
      </c>
      <c r="F120" s="186" t="s">
        <v>58</v>
      </c>
      <c r="G120" s="186" t="s">
        <v>107</v>
      </c>
      <c r="H120" s="186" t="s">
        <v>108</v>
      </c>
      <c r="I120" s="186" t="s">
        <v>109</v>
      </c>
      <c r="J120" s="186" t="s">
        <v>110</v>
      </c>
      <c r="K120" s="186" t="s">
        <v>93</v>
      </c>
      <c r="L120" s="187" t="s">
        <v>111</v>
      </c>
      <c r="M120" s="188"/>
      <c r="N120" s="98" t="s">
        <v>1</v>
      </c>
      <c r="O120" s="99" t="s">
        <v>40</v>
      </c>
      <c r="P120" s="99" t="s">
        <v>112</v>
      </c>
      <c r="Q120" s="99" t="s">
        <v>113</v>
      </c>
      <c r="R120" s="99" t="s">
        <v>114</v>
      </c>
      <c r="S120" s="99" t="s">
        <v>115</v>
      </c>
      <c r="T120" s="99" t="s">
        <v>116</v>
      </c>
      <c r="U120" s="99" t="s">
        <v>117</v>
      </c>
      <c r="V120" s="99" t="s">
        <v>118</v>
      </c>
      <c r="W120" s="99" t="s">
        <v>119</v>
      </c>
      <c r="X120" s="100" t="s">
        <v>120</v>
      </c>
      <c r="Y120" s="183"/>
      <c r="Z120" s="183"/>
      <c r="AA120" s="183"/>
      <c r="AB120" s="183"/>
      <c r="AC120" s="183"/>
      <c r="AD120" s="183"/>
      <c r="AE120" s="183"/>
    </row>
    <row r="121" s="2" customFormat="1" ht="22.8" customHeight="1">
      <c r="A121" s="36"/>
      <c r="B121" s="37"/>
      <c r="C121" s="105" t="s">
        <v>121</v>
      </c>
      <c r="D121" s="38"/>
      <c r="E121" s="38"/>
      <c r="F121" s="38"/>
      <c r="G121" s="38"/>
      <c r="H121" s="38"/>
      <c r="I121" s="38"/>
      <c r="J121" s="38"/>
      <c r="K121" s="189">
        <f>BK121</f>
        <v>0</v>
      </c>
      <c r="L121" s="38"/>
      <c r="M121" s="42"/>
      <c r="N121" s="101"/>
      <c r="O121" s="190"/>
      <c r="P121" s="102"/>
      <c r="Q121" s="191">
        <f>Q122+Q129+Q141</f>
        <v>0</v>
      </c>
      <c r="R121" s="191">
        <f>R122+R129+R141</f>
        <v>0</v>
      </c>
      <c r="S121" s="102"/>
      <c r="T121" s="192">
        <f>T122+T129+T141</f>
        <v>0</v>
      </c>
      <c r="U121" s="102"/>
      <c r="V121" s="192">
        <f>V122+V129+V141</f>
        <v>0.027112999999999998</v>
      </c>
      <c r="W121" s="102"/>
      <c r="X121" s="193">
        <f>X122+X129+X141</f>
        <v>0.010999999999999999</v>
      </c>
      <c r="Y121" s="36"/>
      <c r="Z121" s="36"/>
      <c r="AA121" s="36"/>
      <c r="AB121" s="36"/>
      <c r="AC121" s="36"/>
      <c r="AD121" s="36"/>
      <c r="AE121" s="36"/>
      <c r="AT121" s="15" t="s">
        <v>77</v>
      </c>
      <c r="AU121" s="15" t="s">
        <v>95</v>
      </c>
      <c r="BK121" s="194">
        <f>BK122+BK129+BK141</f>
        <v>0</v>
      </c>
    </row>
    <row r="122" s="12" customFormat="1" ht="25.92" customHeight="1">
      <c r="A122" s="12"/>
      <c r="B122" s="195"/>
      <c r="C122" s="196"/>
      <c r="D122" s="197" t="s">
        <v>77</v>
      </c>
      <c r="E122" s="198" t="s">
        <v>122</v>
      </c>
      <c r="F122" s="198" t="s">
        <v>123</v>
      </c>
      <c r="G122" s="196"/>
      <c r="H122" s="196"/>
      <c r="I122" s="199"/>
      <c r="J122" s="199"/>
      <c r="K122" s="200">
        <f>BK122</f>
        <v>0</v>
      </c>
      <c r="L122" s="196"/>
      <c r="M122" s="201"/>
      <c r="N122" s="202"/>
      <c r="O122" s="203"/>
      <c r="P122" s="203"/>
      <c r="Q122" s="204">
        <f>Q123+Q126</f>
        <v>0</v>
      </c>
      <c r="R122" s="204">
        <f>R123+R126</f>
        <v>0</v>
      </c>
      <c r="S122" s="203"/>
      <c r="T122" s="205">
        <f>T123+T126</f>
        <v>0</v>
      </c>
      <c r="U122" s="203"/>
      <c r="V122" s="205">
        <f>V123+V126</f>
        <v>0.011724999999999999</v>
      </c>
      <c r="W122" s="203"/>
      <c r="X122" s="206">
        <f>X123+X126</f>
        <v>0.01</v>
      </c>
      <c r="Y122" s="12"/>
      <c r="Z122" s="12"/>
      <c r="AA122" s="12"/>
      <c r="AB122" s="12"/>
      <c r="AC122" s="12"/>
      <c r="AD122" s="12"/>
      <c r="AE122" s="12"/>
      <c r="AR122" s="207" t="s">
        <v>83</v>
      </c>
      <c r="AT122" s="208" t="s">
        <v>77</v>
      </c>
      <c r="AU122" s="208" t="s">
        <v>78</v>
      </c>
      <c r="AY122" s="207" t="s">
        <v>124</v>
      </c>
      <c r="BK122" s="209">
        <f>BK123+BK126</f>
        <v>0</v>
      </c>
    </row>
    <row r="123" s="12" customFormat="1" ht="22.8" customHeight="1">
      <c r="A123" s="12"/>
      <c r="B123" s="195"/>
      <c r="C123" s="196"/>
      <c r="D123" s="197" t="s">
        <v>77</v>
      </c>
      <c r="E123" s="210" t="s">
        <v>125</v>
      </c>
      <c r="F123" s="210" t="s">
        <v>126</v>
      </c>
      <c r="G123" s="196"/>
      <c r="H123" s="196"/>
      <c r="I123" s="199"/>
      <c r="J123" s="199"/>
      <c r="K123" s="211">
        <f>BK123</f>
        <v>0</v>
      </c>
      <c r="L123" s="196"/>
      <c r="M123" s="201"/>
      <c r="N123" s="202"/>
      <c r="O123" s="203"/>
      <c r="P123" s="203"/>
      <c r="Q123" s="204">
        <f>SUM(Q124:Q125)</f>
        <v>0</v>
      </c>
      <c r="R123" s="204">
        <f>SUM(R124:R125)</f>
        <v>0</v>
      </c>
      <c r="S123" s="203"/>
      <c r="T123" s="205">
        <f>SUM(T124:T125)</f>
        <v>0</v>
      </c>
      <c r="U123" s="203"/>
      <c r="V123" s="205">
        <f>SUM(V124:V125)</f>
        <v>0.011524999999999999</v>
      </c>
      <c r="W123" s="203"/>
      <c r="X123" s="206">
        <f>SUM(X124:X125)</f>
        <v>0</v>
      </c>
      <c r="Y123" s="12"/>
      <c r="Z123" s="12"/>
      <c r="AA123" s="12"/>
      <c r="AB123" s="12"/>
      <c r="AC123" s="12"/>
      <c r="AD123" s="12"/>
      <c r="AE123" s="12"/>
      <c r="AR123" s="207" t="s">
        <v>83</v>
      </c>
      <c r="AT123" s="208" t="s">
        <v>77</v>
      </c>
      <c r="AU123" s="208" t="s">
        <v>83</v>
      </c>
      <c r="AY123" s="207" t="s">
        <v>124</v>
      </c>
      <c r="BK123" s="209">
        <f>SUM(BK124:BK125)</f>
        <v>0</v>
      </c>
    </row>
    <row r="124" s="2" customFormat="1" ht="24.15" customHeight="1">
      <c r="A124" s="36"/>
      <c r="B124" s="37"/>
      <c r="C124" s="212" t="s">
        <v>83</v>
      </c>
      <c r="D124" s="212" t="s">
        <v>127</v>
      </c>
      <c r="E124" s="213" t="s">
        <v>128</v>
      </c>
      <c r="F124" s="214" t="s">
        <v>129</v>
      </c>
      <c r="G124" s="215" t="s">
        <v>130</v>
      </c>
      <c r="H124" s="216">
        <v>0.25</v>
      </c>
      <c r="I124" s="217"/>
      <c r="J124" s="217"/>
      <c r="K124" s="218">
        <f>ROUND(P124*H124,2)</f>
        <v>0</v>
      </c>
      <c r="L124" s="214" t="s">
        <v>131</v>
      </c>
      <c r="M124" s="42"/>
      <c r="N124" s="219" t="s">
        <v>1</v>
      </c>
      <c r="O124" s="220" t="s">
        <v>41</v>
      </c>
      <c r="P124" s="221">
        <f>I124+J124</f>
        <v>0</v>
      </c>
      <c r="Q124" s="221">
        <f>ROUND(I124*H124,2)</f>
        <v>0</v>
      </c>
      <c r="R124" s="221">
        <f>ROUND(J124*H124,2)</f>
        <v>0</v>
      </c>
      <c r="S124" s="89"/>
      <c r="T124" s="222">
        <f>S124*H124</f>
        <v>0</v>
      </c>
      <c r="U124" s="222">
        <v>0.038899999999999997</v>
      </c>
      <c r="V124" s="222">
        <f>U124*H124</f>
        <v>0.0097249999999999993</v>
      </c>
      <c r="W124" s="222">
        <v>0</v>
      </c>
      <c r="X124" s="223">
        <f>W124*H124</f>
        <v>0</v>
      </c>
      <c r="Y124" s="36"/>
      <c r="Z124" s="36"/>
      <c r="AA124" s="36"/>
      <c r="AB124" s="36"/>
      <c r="AC124" s="36"/>
      <c r="AD124" s="36"/>
      <c r="AE124" s="36"/>
      <c r="AR124" s="224" t="s">
        <v>132</v>
      </c>
      <c r="AT124" s="224" t="s">
        <v>127</v>
      </c>
      <c r="AU124" s="224" t="s">
        <v>85</v>
      </c>
      <c r="AY124" s="15" t="s">
        <v>124</v>
      </c>
      <c r="BE124" s="225">
        <f>IF(O124="základní",K124,0)</f>
        <v>0</v>
      </c>
      <c r="BF124" s="225">
        <f>IF(O124="snížená",K124,0)</f>
        <v>0</v>
      </c>
      <c r="BG124" s="225">
        <f>IF(O124="zákl. přenesená",K124,0)</f>
        <v>0</v>
      </c>
      <c r="BH124" s="225">
        <f>IF(O124="sníž. přenesená",K124,0)</f>
        <v>0</v>
      </c>
      <c r="BI124" s="225">
        <f>IF(O124="nulová",K124,0)</f>
        <v>0</v>
      </c>
      <c r="BJ124" s="15" t="s">
        <v>83</v>
      </c>
      <c r="BK124" s="225">
        <f>ROUND(P124*H124,2)</f>
        <v>0</v>
      </c>
      <c r="BL124" s="15" t="s">
        <v>132</v>
      </c>
      <c r="BM124" s="224" t="s">
        <v>133</v>
      </c>
    </row>
    <row r="125" s="2" customFormat="1" ht="24.15" customHeight="1">
      <c r="A125" s="36"/>
      <c r="B125" s="37"/>
      <c r="C125" s="212" t="s">
        <v>85</v>
      </c>
      <c r="D125" s="212" t="s">
        <v>127</v>
      </c>
      <c r="E125" s="213" t="s">
        <v>134</v>
      </c>
      <c r="F125" s="214" t="s">
        <v>135</v>
      </c>
      <c r="G125" s="215" t="s">
        <v>136</v>
      </c>
      <c r="H125" s="216">
        <v>5</v>
      </c>
      <c r="I125" s="217"/>
      <c r="J125" s="217"/>
      <c r="K125" s="218">
        <f>ROUND(P125*H125,2)</f>
        <v>0</v>
      </c>
      <c r="L125" s="214" t="s">
        <v>131</v>
      </c>
      <c r="M125" s="42"/>
      <c r="N125" s="219" t="s">
        <v>1</v>
      </c>
      <c r="O125" s="220" t="s">
        <v>41</v>
      </c>
      <c r="P125" s="221">
        <f>I125+J125</f>
        <v>0</v>
      </c>
      <c r="Q125" s="221">
        <f>ROUND(I125*H125,2)</f>
        <v>0</v>
      </c>
      <c r="R125" s="221">
        <f>ROUND(J125*H125,2)</f>
        <v>0</v>
      </c>
      <c r="S125" s="89"/>
      <c r="T125" s="222">
        <f>S125*H125</f>
        <v>0</v>
      </c>
      <c r="U125" s="222">
        <v>0.00036000000000000002</v>
      </c>
      <c r="V125" s="222">
        <f>U125*H125</f>
        <v>0.0018000000000000002</v>
      </c>
      <c r="W125" s="222">
        <v>0</v>
      </c>
      <c r="X125" s="223">
        <f>W125*H125</f>
        <v>0</v>
      </c>
      <c r="Y125" s="36"/>
      <c r="Z125" s="36"/>
      <c r="AA125" s="36"/>
      <c r="AB125" s="36"/>
      <c r="AC125" s="36"/>
      <c r="AD125" s="36"/>
      <c r="AE125" s="36"/>
      <c r="AR125" s="224" t="s">
        <v>132</v>
      </c>
      <c r="AT125" s="224" t="s">
        <v>127</v>
      </c>
      <c r="AU125" s="224" t="s">
        <v>85</v>
      </c>
      <c r="AY125" s="15" t="s">
        <v>124</v>
      </c>
      <c r="BE125" s="225">
        <f>IF(O125="základní",K125,0)</f>
        <v>0</v>
      </c>
      <c r="BF125" s="225">
        <f>IF(O125="snížená",K125,0)</f>
        <v>0</v>
      </c>
      <c r="BG125" s="225">
        <f>IF(O125="zákl. přenesená",K125,0)</f>
        <v>0</v>
      </c>
      <c r="BH125" s="225">
        <f>IF(O125="sníž. přenesená",K125,0)</f>
        <v>0</v>
      </c>
      <c r="BI125" s="225">
        <f>IF(O125="nulová",K125,0)</f>
        <v>0</v>
      </c>
      <c r="BJ125" s="15" t="s">
        <v>83</v>
      </c>
      <c r="BK125" s="225">
        <f>ROUND(P125*H125,2)</f>
        <v>0</v>
      </c>
      <c r="BL125" s="15" t="s">
        <v>132</v>
      </c>
      <c r="BM125" s="224" t="s">
        <v>137</v>
      </c>
    </row>
    <row r="126" s="12" customFormat="1" ht="22.8" customHeight="1">
      <c r="A126" s="12"/>
      <c r="B126" s="195"/>
      <c r="C126" s="196"/>
      <c r="D126" s="197" t="s">
        <v>77</v>
      </c>
      <c r="E126" s="210" t="s">
        <v>138</v>
      </c>
      <c r="F126" s="210" t="s">
        <v>139</v>
      </c>
      <c r="G126" s="196"/>
      <c r="H126" s="196"/>
      <c r="I126" s="199"/>
      <c r="J126" s="199"/>
      <c r="K126" s="211">
        <f>BK126</f>
        <v>0</v>
      </c>
      <c r="L126" s="196"/>
      <c r="M126" s="201"/>
      <c r="N126" s="202"/>
      <c r="O126" s="203"/>
      <c r="P126" s="203"/>
      <c r="Q126" s="204">
        <f>SUM(Q127:Q128)</f>
        <v>0</v>
      </c>
      <c r="R126" s="204">
        <f>SUM(R127:R128)</f>
        <v>0</v>
      </c>
      <c r="S126" s="203"/>
      <c r="T126" s="205">
        <f>SUM(T127:T128)</f>
        <v>0</v>
      </c>
      <c r="U126" s="203"/>
      <c r="V126" s="205">
        <f>SUM(V127:V128)</f>
        <v>0.00020000000000000001</v>
      </c>
      <c r="W126" s="203"/>
      <c r="X126" s="206">
        <f>SUM(X127:X128)</f>
        <v>0.01</v>
      </c>
      <c r="Y126" s="12"/>
      <c r="Z126" s="12"/>
      <c r="AA126" s="12"/>
      <c r="AB126" s="12"/>
      <c r="AC126" s="12"/>
      <c r="AD126" s="12"/>
      <c r="AE126" s="12"/>
      <c r="AR126" s="207" t="s">
        <v>83</v>
      </c>
      <c r="AT126" s="208" t="s">
        <v>77</v>
      </c>
      <c r="AU126" s="208" t="s">
        <v>83</v>
      </c>
      <c r="AY126" s="207" t="s">
        <v>124</v>
      </c>
      <c r="BK126" s="209">
        <f>SUM(BK127:BK128)</f>
        <v>0</v>
      </c>
    </row>
    <row r="127" s="2" customFormat="1" ht="24.15" customHeight="1">
      <c r="A127" s="36"/>
      <c r="B127" s="37"/>
      <c r="C127" s="212" t="s">
        <v>140</v>
      </c>
      <c r="D127" s="212" t="s">
        <v>127</v>
      </c>
      <c r="E127" s="213" t="s">
        <v>141</v>
      </c>
      <c r="F127" s="214" t="s">
        <v>142</v>
      </c>
      <c r="G127" s="215" t="s">
        <v>143</v>
      </c>
      <c r="H127" s="216">
        <v>14</v>
      </c>
      <c r="I127" s="217"/>
      <c r="J127" s="217"/>
      <c r="K127" s="218">
        <f>ROUND(P127*H127,2)</f>
        <v>0</v>
      </c>
      <c r="L127" s="214" t="s">
        <v>131</v>
      </c>
      <c r="M127" s="42"/>
      <c r="N127" s="219" t="s">
        <v>1</v>
      </c>
      <c r="O127" s="220" t="s">
        <v>41</v>
      </c>
      <c r="P127" s="221">
        <f>I127+J127</f>
        <v>0</v>
      </c>
      <c r="Q127" s="221">
        <f>ROUND(I127*H127,2)</f>
        <v>0</v>
      </c>
      <c r="R127" s="221">
        <f>ROUND(J127*H127,2)</f>
        <v>0</v>
      </c>
      <c r="S127" s="89"/>
      <c r="T127" s="222">
        <f>S127*H127</f>
        <v>0</v>
      </c>
      <c r="U127" s="222">
        <v>0</v>
      </c>
      <c r="V127" s="222">
        <f>U127*H127</f>
        <v>0</v>
      </c>
      <c r="W127" s="222">
        <v>0</v>
      </c>
      <c r="X127" s="223">
        <f>W127*H127</f>
        <v>0</v>
      </c>
      <c r="Y127" s="36"/>
      <c r="Z127" s="36"/>
      <c r="AA127" s="36"/>
      <c r="AB127" s="36"/>
      <c r="AC127" s="36"/>
      <c r="AD127" s="36"/>
      <c r="AE127" s="36"/>
      <c r="AR127" s="224" t="s">
        <v>132</v>
      </c>
      <c r="AT127" s="224" t="s">
        <v>127</v>
      </c>
      <c r="AU127" s="224" t="s">
        <v>85</v>
      </c>
      <c r="AY127" s="15" t="s">
        <v>124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15" t="s">
        <v>83</v>
      </c>
      <c r="BK127" s="225">
        <f>ROUND(P127*H127,2)</f>
        <v>0</v>
      </c>
      <c r="BL127" s="15" t="s">
        <v>132</v>
      </c>
      <c r="BM127" s="224" t="s">
        <v>144</v>
      </c>
    </row>
    <row r="128" s="2" customFormat="1" ht="24.15" customHeight="1">
      <c r="A128" s="36"/>
      <c r="B128" s="37"/>
      <c r="C128" s="212" t="s">
        <v>132</v>
      </c>
      <c r="D128" s="212" t="s">
        <v>127</v>
      </c>
      <c r="E128" s="213" t="s">
        <v>145</v>
      </c>
      <c r="F128" s="214" t="s">
        <v>146</v>
      </c>
      <c r="G128" s="215" t="s">
        <v>136</v>
      </c>
      <c r="H128" s="216">
        <v>5</v>
      </c>
      <c r="I128" s="217"/>
      <c r="J128" s="217"/>
      <c r="K128" s="218">
        <f>ROUND(P128*H128,2)</f>
        <v>0</v>
      </c>
      <c r="L128" s="214" t="s">
        <v>131</v>
      </c>
      <c r="M128" s="42"/>
      <c r="N128" s="219" t="s">
        <v>1</v>
      </c>
      <c r="O128" s="220" t="s">
        <v>41</v>
      </c>
      <c r="P128" s="221">
        <f>I128+J128</f>
        <v>0</v>
      </c>
      <c r="Q128" s="221">
        <f>ROUND(I128*H128,2)</f>
        <v>0</v>
      </c>
      <c r="R128" s="221">
        <f>ROUND(J128*H128,2)</f>
        <v>0</v>
      </c>
      <c r="S128" s="89"/>
      <c r="T128" s="222">
        <f>S128*H128</f>
        <v>0</v>
      </c>
      <c r="U128" s="222">
        <v>4.0000000000000003E-05</v>
      </c>
      <c r="V128" s="222">
        <f>U128*H128</f>
        <v>0.00020000000000000001</v>
      </c>
      <c r="W128" s="222">
        <v>0.002</v>
      </c>
      <c r="X128" s="223">
        <f>W128*H128</f>
        <v>0.01</v>
      </c>
      <c r="Y128" s="36"/>
      <c r="Z128" s="36"/>
      <c r="AA128" s="36"/>
      <c r="AB128" s="36"/>
      <c r="AC128" s="36"/>
      <c r="AD128" s="36"/>
      <c r="AE128" s="36"/>
      <c r="AR128" s="224" t="s">
        <v>132</v>
      </c>
      <c r="AT128" s="224" t="s">
        <v>127</v>
      </c>
      <c r="AU128" s="224" t="s">
        <v>85</v>
      </c>
      <c r="AY128" s="15" t="s">
        <v>124</v>
      </c>
      <c r="BE128" s="225">
        <f>IF(O128="základní",K128,0)</f>
        <v>0</v>
      </c>
      <c r="BF128" s="225">
        <f>IF(O128="snížená",K128,0)</f>
        <v>0</v>
      </c>
      <c r="BG128" s="225">
        <f>IF(O128="zákl. přenesená",K128,0)</f>
        <v>0</v>
      </c>
      <c r="BH128" s="225">
        <f>IF(O128="sníž. přenesená",K128,0)</f>
        <v>0</v>
      </c>
      <c r="BI128" s="225">
        <f>IF(O128="nulová",K128,0)</f>
        <v>0</v>
      </c>
      <c r="BJ128" s="15" t="s">
        <v>83</v>
      </c>
      <c r="BK128" s="225">
        <f>ROUND(P128*H128,2)</f>
        <v>0</v>
      </c>
      <c r="BL128" s="15" t="s">
        <v>132</v>
      </c>
      <c r="BM128" s="224" t="s">
        <v>147</v>
      </c>
    </row>
    <row r="129" s="12" customFormat="1" ht="25.92" customHeight="1">
      <c r="A129" s="12"/>
      <c r="B129" s="195"/>
      <c r="C129" s="196"/>
      <c r="D129" s="197" t="s">
        <v>77</v>
      </c>
      <c r="E129" s="198" t="s">
        <v>148</v>
      </c>
      <c r="F129" s="198" t="s">
        <v>149</v>
      </c>
      <c r="G129" s="196"/>
      <c r="H129" s="196"/>
      <c r="I129" s="199"/>
      <c r="J129" s="199"/>
      <c r="K129" s="200">
        <f>BK129</f>
        <v>0</v>
      </c>
      <c r="L129" s="196"/>
      <c r="M129" s="201"/>
      <c r="N129" s="202"/>
      <c r="O129" s="203"/>
      <c r="P129" s="203"/>
      <c r="Q129" s="204">
        <f>Q130</f>
        <v>0</v>
      </c>
      <c r="R129" s="204">
        <f>R130</f>
        <v>0</v>
      </c>
      <c r="S129" s="203"/>
      <c r="T129" s="205">
        <f>T130</f>
        <v>0</v>
      </c>
      <c r="U129" s="203"/>
      <c r="V129" s="205">
        <f>V130</f>
        <v>0.015388000000000001</v>
      </c>
      <c r="W129" s="203"/>
      <c r="X129" s="206">
        <f>X130</f>
        <v>0.001</v>
      </c>
      <c r="Y129" s="12"/>
      <c r="Z129" s="12"/>
      <c r="AA129" s="12"/>
      <c r="AB129" s="12"/>
      <c r="AC129" s="12"/>
      <c r="AD129" s="12"/>
      <c r="AE129" s="12"/>
      <c r="AR129" s="207" t="s">
        <v>85</v>
      </c>
      <c r="AT129" s="208" t="s">
        <v>77</v>
      </c>
      <c r="AU129" s="208" t="s">
        <v>78</v>
      </c>
      <c r="AY129" s="207" t="s">
        <v>124</v>
      </c>
      <c r="BK129" s="209">
        <f>BK130</f>
        <v>0</v>
      </c>
    </row>
    <row r="130" s="12" customFormat="1" ht="22.8" customHeight="1">
      <c r="A130" s="12"/>
      <c r="B130" s="195"/>
      <c r="C130" s="196"/>
      <c r="D130" s="197" t="s">
        <v>77</v>
      </c>
      <c r="E130" s="210" t="s">
        <v>150</v>
      </c>
      <c r="F130" s="210" t="s">
        <v>151</v>
      </c>
      <c r="G130" s="196"/>
      <c r="H130" s="196"/>
      <c r="I130" s="199"/>
      <c r="J130" s="199"/>
      <c r="K130" s="211">
        <f>BK130</f>
        <v>0</v>
      </c>
      <c r="L130" s="196"/>
      <c r="M130" s="201"/>
      <c r="N130" s="202"/>
      <c r="O130" s="203"/>
      <c r="P130" s="203"/>
      <c r="Q130" s="204">
        <f>SUM(Q131:Q140)</f>
        <v>0</v>
      </c>
      <c r="R130" s="204">
        <f>SUM(R131:R140)</f>
        <v>0</v>
      </c>
      <c r="S130" s="203"/>
      <c r="T130" s="205">
        <f>SUM(T131:T140)</f>
        <v>0</v>
      </c>
      <c r="U130" s="203"/>
      <c r="V130" s="205">
        <f>SUM(V131:V140)</f>
        <v>0.015388000000000001</v>
      </c>
      <c r="W130" s="203"/>
      <c r="X130" s="206">
        <f>SUM(X131:X140)</f>
        <v>0.001</v>
      </c>
      <c r="Y130" s="12"/>
      <c r="Z130" s="12"/>
      <c r="AA130" s="12"/>
      <c r="AB130" s="12"/>
      <c r="AC130" s="12"/>
      <c r="AD130" s="12"/>
      <c r="AE130" s="12"/>
      <c r="AR130" s="207" t="s">
        <v>85</v>
      </c>
      <c r="AT130" s="208" t="s">
        <v>77</v>
      </c>
      <c r="AU130" s="208" t="s">
        <v>83</v>
      </c>
      <c r="AY130" s="207" t="s">
        <v>124</v>
      </c>
      <c r="BK130" s="209">
        <f>SUM(BK131:BK140)</f>
        <v>0</v>
      </c>
    </row>
    <row r="131" s="2" customFormat="1" ht="44.25" customHeight="1">
      <c r="A131" s="36"/>
      <c r="B131" s="37"/>
      <c r="C131" s="212" t="s">
        <v>152</v>
      </c>
      <c r="D131" s="212" t="s">
        <v>127</v>
      </c>
      <c r="E131" s="213" t="s">
        <v>153</v>
      </c>
      <c r="F131" s="214" t="s">
        <v>154</v>
      </c>
      <c r="G131" s="215" t="s">
        <v>143</v>
      </c>
      <c r="H131" s="216">
        <v>1</v>
      </c>
      <c r="I131" s="217"/>
      <c r="J131" s="217"/>
      <c r="K131" s="218">
        <f>ROUND(P131*H131,2)</f>
        <v>0</v>
      </c>
      <c r="L131" s="214" t="s">
        <v>131</v>
      </c>
      <c r="M131" s="42"/>
      <c r="N131" s="219" t="s">
        <v>1</v>
      </c>
      <c r="O131" s="220" t="s">
        <v>41</v>
      </c>
      <c r="P131" s="221">
        <f>I131+J131</f>
        <v>0</v>
      </c>
      <c r="Q131" s="221">
        <f>ROUND(I131*H131,2)</f>
        <v>0</v>
      </c>
      <c r="R131" s="221">
        <f>ROUND(J131*H131,2)</f>
        <v>0</v>
      </c>
      <c r="S131" s="89"/>
      <c r="T131" s="222">
        <f>S131*H131</f>
        <v>0</v>
      </c>
      <c r="U131" s="222">
        <v>0</v>
      </c>
      <c r="V131" s="222">
        <f>U131*H131</f>
        <v>0</v>
      </c>
      <c r="W131" s="222">
        <v>0.001</v>
      </c>
      <c r="X131" s="223">
        <f>W131*H131</f>
        <v>0.001</v>
      </c>
      <c r="Y131" s="36"/>
      <c r="Z131" s="36"/>
      <c r="AA131" s="36"/>
      <c r="AB131" s="36"/>
      <c r="AC131" s="36"/>
      <c r="AD131" s="36"/>
      <c r="AE131" s="36"/>
      <c r="AR131" s="224" t="s">
        <v>155</v>
      </c>
      <c r="AT131" s="224" t="s">
        <v>127</v>
      </c>
      <c r="AU131" s="224" t="s">
        <v>85</v>
      </c>
      <c r="AY131" s="15" t="s">
        <v>124</v>
      </c>
      <c r="BE131" s="225">
        <f>IF(O131="základní",K131,0)</f>
        <v>0</v>
      </c>
      <c r="BF131" s="225">
        <f>IF(O131="snížená",K131,0)</f>
        <v>0</v>
      </c>
      <c r="BG131" s="225">
        <f>IF(O131="zákl. přenesená",K131,0)</f>
        <v>0</v>
      </c>
      <c r="BH131" s="225">
        <f>IF(O131="sníž. přenesená",K131,0)</f>
        <v>0</v>
      </c>
      <c r="BI131" s="225">
        <f>IF(O131="nulová",K131,0)</f>
        <v>0</v>
      </c>
      <c r="BJ131" s="15" t="s">
        <v>83</v>
      </c>
      <c r="BK131" s="225">
        <f>ROUND(P131*H131,2)</f>
        <v>0</v>
      </c>
      <c r="BL131" s="15" t="s">
        <v>155</v>
      </c>
      <c r="BM131" s="224" t="s">
        <v>156</v>
      </c>
    </row>
    <row r="132" s="2" customFormat="1" ht="24.15" customHeight="1">
      <c r="A132" s="36"/>
      <c r="B132" s="37"/>
      <c r="C132" s="212" t="s">
        <v>125</v>
      </c>
      <c r="D132" s="212" t="s">
        <v>127</v>
      </c>
      <c r="E132" s="213" t="s">
        <v>157</v>
      </c>
      <c r="F132" s="214" t="s">
        <v>158</v>
      </c>
      <c r="G132" s="215" t="s">
        <v>143</v>
      </c>
      <c r="H132" s="216">
        <v>1</v>
      </c>
      <c r="I132" s="217"/>
      <c r="J132" s="217"/>
      <c r="K132" s="218">
        <f>ROUND(P132*H132,2)</f>
        <v>0</v>
      </c>
      <c r="L132" s="214" t="s">
        <v>131</v>
      </c>
      <c r="M132" s="42"/>
      <c r="N132" s="219" t="s">
        <v>1</v>
      </c>
      <c r="O132" s="220" t="s">
        <v>41</v>
      </c>
      <c r="P132" s="221">
        <f>I132+J132</f>
        <v>0</v>
      </c>
      <c r="Q132" s="221">
        <f>ROUND(I132*H132,2)</f>
        <v>0</v>
      </c>
      <c r="R132" s="221">
        <f>ROUND(J132*H132,2)</f>
        <v>0</v>
      </c>
      <c r="S132" s="89"/>
      <c r="T132" s="222">
        <f>S132*H132</f>
        <v>0</v>
      </c>
      <c r="U132" s="222">
        <v>0</v>
      </c>
      <c r="V132" s="222">
        <f>U132*H132</f>
        <v>0</v>
      </c>
      <c r="W132" s="222">
        <v>0</v>
      </c>
      <c r="X132" s="223">
        <f>W132*H132</f>
        <v>0</v>
      </c>
      <c r="Y132" s="36"/>
      <c r="Z132" s="36"/>
      <c r="AA132" s="36"/>
      <c r="AB132" s="36"/>
      <c r="AC132" s="36"/>
      <c r="AD132" s="36"/>
      <c r="AE132" s="36"/>
      <c r="AR132" s="224" t="s">
        <v>155</v>
      </c>
      <c r="AT132" s="224" t="s">
        <v>127</v>
      </c>
      <c r="AU132" s="224" t="s">
        <v>85</v>
      </c>
      <c r="AY132" s="15" t="s">
        <v>124</v>
      </c>
      <c r="BE132" s="225">
        <f>IF(O132="základní",K132,0)</f>
        <v>0</v>
      </c>
      <c r="BF132" s="225">
        <f>IF(O132="snížená",K132,0)</f>
        <v>0</v>
      </c>
      <c r="BG132" s="225">
        <f>IF(O132="zákl. přenesená",K132,0)</f>
        <v>0</v>
      </c>
      <c r="BH132" s="225">
        <f>IF(O132="sníž. přenesená",K132,0)</f>
        <v>0</v>
      </c>
      <c r="BI132" s="225">
        <f>IF(O132="nulová",K132,0)</f>
        <v>0</v>
      </c>
      <c r="BJ132" s="15" t="s">
        <v>83</v>
      </c>
      <c r="BK132" s="225">
        <f>ROUND(P132*H132,2)</f>
        <v>0</v>
      </c>
      <c r="BL132" s="15" t="s">
        <v>155</v>
      </c>
      <c r="BM132" s="224" t="s">
        <v>159</v>
      </c>
    </row>
    <row r="133" s="2" customFormat="1" ht="21.75" customHeight="1">
      <c r="A133" s="36"/>
      <c r="B133" s="37"/>
      <c r="C133" s="226" t="s">
        <v>160</v>
      </c>
      <c r="D133" s="226" t="s">
        <v>161</v>
      </c>
      <c r="E133" s="227" t="s">
        <v>162</v>
      </c>
      <c r="F133" s="228" t="s">
        <v>163</v>
      </c>
      <c r="G133" s="229" t="s">
        <v>143</v>
      </c>
      <c r="H133" s="230">
        <v>1</v>
      </c>
      <c r="I133" s="231"/>
      <c r="J133" s="232"/>
      <c r="K133" s="233">
        <f>ROUND(P133*H133,2)</f>
        <v>0</v>
      </c>
      <c r="L133" s="228" t="s">
        <v>1</v>
      </c>
      <c r="M133" s="234"/>
      <c r="N133" s="235" t="s">
        <v>1</v>
      </c>
      <c r="O133" s="220" t="s">
        <v>41</v>
      </c>
      <c r="P133" s="221">
        <f>I133+J133</f>
        <v>0</v>
      </c>
      <c r="Q133" s="221">
        <f>ROUND(I133*H133,2)</f>
        <v>0</v>
      </c>
      <c r="R133" s="221">
        <f>ROUND(J133*H133,2)</f>
        <v>0</v>
      </c>
      <c r="S133" s="89"/>
      <c r="T133" s="222">
        <f>S133*H133</f>
        <v>0</v>
      </c>
      <c r="U133" s="222">
        <v>0</v>
      </c>
      <c r="V133" s="222">
        <f>U133*H133</f>
        <v>0</v>
      </c>
      <c r="W133" s="222">
        <v>0</v>
      </c>
      <c r="X133" s="223">
        <f>W133*H133</f>
        <v>0</v>
      </c>
      <c r="Y133" s="36"/>
      <c r="Z133" s="36"/>
      <c r="AA133" s="36"/>
      <c r="AB133" s="36"/>
      <c r="AC133" s="36"/>
      <c r="AD133" s="36"/>
      <c r="AE133" s="36"/>
      <c r="AR133" s="224" t="s">
        <v>164</v>
      </c>
      <c r="AT133" s="224" t="s">
        <v>161</v>
      </c>
      <c r="AU133" s="224" t="s">
        <v>85</v>
      </c>
      <c r="AY133" s="15" t="s">
        <v>124</v>
      </c>
      <c r="BE133" s="225">
        <f>IF(O133="základní",K133,0)</f>
        <v>0</v>
      </c>
      <c r="BF133" s="225">
        <f>IF(O133="snížená",K133,0)</f>
        <v>0</v>
      </c>
      <c r="BG133" s="225">
        <f>IF(O133="zákl. přenesená",K133,0)</f>
        <v>0</v>
      </c>
      <c r="BH133" s="225">
        <f>IF(O133="sníž. přenesená",K133,0)</f>
        <v>0</v>
      </c>
      <c r="BI133" s="225">
        <f>IF(O133="nulová",K133,0)</f>
        <v>0</v>
      </c>
      <c r="BJ133" s="15" t="s">
        <v>83</v>
      </c>
      <c r="BK133" s="225">
        <f>ROUND(P133*H133,2)</f>
        <v>0</v>
      </c>
      <c r="BL133" s="15" t="s">
        <v>155</v>
      </c>
      <c r="BM133" s="224" t="s">
        <v>165</v>
      </c>
    </row>
    <row r="134" s="2" customFormat="1" ht="24.15" customHeight="1">
      <c r="A134" s="36"/>
      <c r="B134" s="37"/>
      <c r="C134" s="226" t="s">
        <v>166</v>
      </c>
      <c r="D134" s="226" t="s">
        <v>161</v>
      </c>
      <c r="E134" s="227" t="s">
        <v>167</v>
      </c>
      <c r="F134" s="228" t="s">
        <v>168</v>
      </c>
      <c r="G134" s="229" t="s">
        <v>143</v>
      </c>
      <c r="H134" s="230">
        <v>3</v>
      </c>
      <c r="I134" s="231"/>
      <c r="J134" s="232"/>
      <c r="K134" s="233">
        <f>ROUND(P134*H134,2)</f>
        <v>0</v>
      </c>
      <c r="L134" s="228" t="s">
        <v>1</v>
      </c>
      <c r="M134" s="234"/>
      <c r="N134" s="235" t="s">
        <v>1</v>
      </c>
      <c r="O134" s="220" t="s">
        <v>41</v>
      </c>
      <c r="P134" s="221">
        <f>I134+J134</f>
        <v>0</v>
      </c>
      <c r="Q134" s="221">
        <f>ROUND(I134*H134,2)</f>
        <v>0</v>
      </c>
      <c r="R134" s="221">
        <f>ROUND(J134*H134,2)</f>
        <v>0</v>
      </c>
      <c r="S134" s="89"/>
      <c r="T134" s="222">
        <f>S134*H134</f>
        <v>0</v>
      </c>
      <c r="U134" s="222">
        <v>0</v>
      </c>
      <c r="V134" s="222">
        <f>U134*H134</f>
        <v>0</v>
      </c>
      <c r="W134" s="222">
        <v>0</v>
      </c>
      <c r="X134" s="223">
        <f>W134*H134</f>
        <v>0</v>
      </c>
      <c r="Y134" s="36"/>
      <c r="Z134" s="36"/>
      <c r="AA134" s="36"/>
      <c r="AB134" s="36"/>
      <c r="AC134" s="36"/>
      <c r="AD134" s="36"/>
      <c r="AE134" s="36"/>
      <c r="AR134" s="224" t="s">
        <v>164</v>
      </c>
      <c r="AT134" s="224" t="s">
        <v>161</v>
      </c>
      <c r="AU134" s="224" t="s">
        <v>85</v>
      </c>
      <c r="AY134" s="15" t="s">
        <v>124</v>
      </c>
      <c r="BE134" s="225">
        <f>IF(O134="základní",K134,0)</f>
        <v>0</v>
      </c>
      <c r="BF134" s="225">
        <f>IF(O134="snížená",K134,0)</f>
        <v>0</v>
      </c>
      <c r="BG134" s="225">
        <f>IF(O134="zákl. přenesená",K134,0)</f>
        <v>0</v>
      </c>
      <c r="BH134" s="225">
        <f>IF(O134="sníž. přenesená",K134,0)</f>
        <v>0</v>
      </c>
      <c r="BI134" s="225">
        <f>IF(O134="nulová",K134,0)</f>
        <v>0</v>
      </c>
      <c r="BJ134" s="15" t="s">
        <v>83</v>
      </c>
      <c r="BK134" s="225">
        <f>ROUND(P134*H134,2)</f>
        <v>0</v>
      </c>
      <c r="BL134" s="15" t="s">
        <v>155</v>
      </c>
      <c r="BM134" s="224" t="s">
        <v>169</v>
      </c>
    </row>
    <row r="135" s="2" customFormat="1" ht="24.15" customHeight="1">
      <c r="A135" s="36"/>
      <c r="B135" s="37"/>
      <c r="C135" s="212" t="s">
        <v>138</v>
      </c>
      <c r="D135" s="212" t="s">
        <v>127</v>
      </c>
      <c r="E135" s="213" t="s">
        <v>170</v>
      </c>
      <c r="F135" s="214" t="s">
        <v>171</v>
      </c>
      <c r="G135" s="215" t="s">
        <v>136</v>
      </c>
      <c r="H135" s="216">
        <v>6</v>
      </c>
      <c r="I135" s="217"/>
      <c r="J135" s="217"/>
      <c r="K135" s="218">
        <f>ROUND(P135*H135,2)</f>
        <v>0</v>
      </c>
      <c r="L135" s="214" t="s">
        <v>131</v>
      </c>
      <c r="M135" s="42"/>
      <c r="N135" s="219" t="s">
        <v>1</v>
      </c>
      <c r="O135" s="220" t="s">
        <v>41</v>
      </c>
      <c r="P135" s="221">
        <f>I135+J135</f>
        <v>0</v>
      </c>
      <c r="Q135" s="221">
        <f>ROUND(I135*H135,2)</f>
        <v>0</v>
      </c>
      <c r="R135" s="221">
        <f>ROUND(J135*H135,2)</f>
        <v>0</v>
      </c>
      <c r="S135" s="89"/>
      <c r="T135" s="222">
        <f>S135*H135</f>
        <v>0</v>
      </c>
      <c r="U135" s="222">
        <v>0</v>
      </c>
      <c r="V135" s="222">
        <f>U135*H135</f>
        <v>0</v>
      </c>
      <c r="W135" s="222">
        <v>0</v>
      </c>
      <c r="X135" s="223">
        <f>W135*H135</f>
        <v>0</v>
      </c>
      <c r="Y135" s="36"/>
      <c r="Z135" s="36"/>
      <c r="AA135" s="36"/>
      <c r="AB135" s="36"/>
      <c r="AC135" s="36"/>
      <c r="AD135" s="36"/>
      <c r="AE135" s="36"/>
      <c r="AR135" s="224" t="s">
        <v>155</v>
      </c>
      <c r="AT135" s="224" t="s">
        <v>127</v>
      </c>
      <c r="AU135" s="224" t="s">
        <v>85</v>
      </c>
      <c r="AY135" s="15" t="s">
        <v>124</v>
      </c>
      <c r="BE135" s="225">
        <f>IF(O135="základní",K135,0)</f>
        <v>0</v>
      </c>
      <c r="BF135" s="225">
        <f>IF(O135="snížená",K135,0)</f>
        <v>0</v>
      </c>
      <c r="BG135" s="225">
        <f>IF(O135="zákl. přenesená",K135,0)</f>
        <v>0</v>
      </c>
      <c r="BH135" s="225">
        <f>IF(O135="sníž. přenesená",K135,0)</f>
        <v>0</v>
      </c>
      <c r="BI135" s="225">
        <f>IF(O135="nulová",K135,0)</f>
        <v>0</v>
      </c>
      <c r="BJ135" s="15" t="s">
        <v>83</v>
      </c>
      <c r="BK135" s="225">
        <f>ROUND(P135*H135,2)</f>
        <v>0</v>
      </c>
      <c r="BL135" s="15" t="s">
        <v>155</v>
      </c>
      <c r="BM135" s="224" t="s">
        <v>172</v>
      </c>
    </row>
    <row r="136" s="2" customFormat="1" ht="24.15" customHeight="1">
      <c r="A136" s="36"/>
      <c r="B136" s="37"/>
      <c r="C136" s="226" t="s">
        <v>173</v>
      </c>
      <c r="D136" s="226" t="s">
        <v>161</v>
      </c>
      <c r="E136" s="227" t="s">
        <v>174</v>
      </c>
      <c r="F136" s="228" t="s">
        <v>175</v>
      </c>
      <c r="G136" s="229" t="s">
        <v>136</v>
      </c>
      <c r="H136" s="230">
        <v>6.9000000000000004</v>
      </c>
      <c r="I136" s="231"/>
      <c r="J136" s="232"/>
      <c r="K136" s="233">
        <f>ROUND(P136*H136,2)</f>
        <v>0</v>
      </c>
      <c r="L136" s="228" t="s">
        <v>131</v>
      </c>
      <c r="M136" s="234"/>
      <c r="N136" s="235" t="s">
        <v>1</v>
      </c>
      <c r="O136" s="220" t="s">
        <v>41</v>
      </c>
      <c r="P136" s="221">
        <f>I136+J136</f>
        <v>0</v>
      </c>
      <c r="Q136" s="221">
        <f>ROUND(I136*H136,2)</f>
        <v>0</v>
      </c>
      <c r="R136" s="221">
        <f>ROUND(J136*H136,2)</f>
        <v>0</v>
      </c>
      <c r="S136" s="89"/>
      <c r="T136" s="222">
        <f>S136*H136</f>
        <v>0</v>
      </c>
      <c r="U136" s="222">
        <v>0.00012</v>
      </c>
      <c r="V136" s="222">
        <f>U136*H136</f>
        <v>0.00082800000000000007</v>
      </c>
      <c r="W136" s="222">
        <v>0</v>
      </c>
      <c r="X136" s="223">
        <f>W136*H136</f>
        <v>0</v>
      </c>
      <c r="Y136" s="36"/>
      <c r="Z136" s="36"/>
      <c r="AA136" s="36"/>
      <c r="AB136" s="36"/>
      <c r="AC136" s="36"/>
      <c r="AD136" s="36"/>
      <c r="AE136" s="36"/>
      <c r="AR136" s="224" t="s">
        <v>164</v>
      </c>
      <c r="AT136" s="224" t="s">
        <v>161</v>
      </c>
      <c r="AU136" s="224" t="s">
        <v>85</v>
      </c>
      <c r="AY136" s="15" t="s">
        <v>124</v>
      </c>
      <c r="BE136" s="225">
        <f>IF(O136="základní",K136,0)</f>
        <v>0</v>
      </c>
      <c r="BF136" s="225">
        <f>IF(O136="snížená",K136,0)</f>
        <v>0</v>
      </c>
      <c r="BG136" s="225">
        <f>IF(O136="zákl. přenesená",K136,0)</f>
        <v>0</v>
      </c>
      <c r="BH136" s="225">
        <f>IF(O136="sníž. přenesená",K136,0)</f>
        <v>0</v>
      </c>
      <c r="BI136" s="225">
        <f>IF(O136="nulová",K136,0)</f>
        <v>0</v>
      </c>
      <c r="BJ136" s="15" t="s">
        <v>83</v>
      </c>
      <c r="BK136" s="225">
        <f>ROUND(P136*H136,2)</f>
        <v>0</v>
      </c>
      <c r="BL136" s="15" t="s">
        <v>155</v>
      </c>
      <c r="BM136" s="224" t="s">
        <v>176</v>
      </c>
    </row>
    <row r="137" s="13" customFormat="1">
      <c r="A137" s="13"/>
      <c r="B137" s="236"/>
      <c r="C137" s="237"/>
      <c r="D137" s="238" t="s">
        <v>177</v>
      </c>
      <c r="E137" s="237"/>
      <c r="F137" s="239" t="s">
        <v>178</v>
      </c>
      <c r="G137" s="237"/>
      <c r="H137" s="240">
        <v>6.9000000000000004</v>
      </c>
      <c r="I137" s="241"/>
      <c r="J137" s="241"/>
      <c r="K137" s="237"/>
      <c r="L137" s="237"/>
      <c r="M137" s="242"/>
      <c r="N137" s="243"/>
      <c r="O137" s="244"/>
      <c r="P137" s="244"/>
      <c r="Q137" s="244"/>
      <c r="R137" s="244"/>
      <c r="S137" s="244"/>
      <c r="T137" s="244"/>
      <c r="U137" s="244"/>
      <c r="V137" s="244"/>
      <c r="W137" s="244"/>
      <c r="X137" s="245"/>
      <c r="Y137" s="13"/>
      <c r="Z137" s="13"/>
      <c r="AA137" s="13"/>
      <c r="AB137" s="13"/>
      <c r="AC137" s="13"/>
      <c r="AD137" s="13"/>
      <c r="AE137" s="13"/>
      <c r="AT137" s="246" t="s">
        <v>177</v>
      </c>
      <c r="AU137" s="246" t="s">
        <v>85</v>
      </c>
      <c r="AV137" s="13" t="s">
        <v>85</v>
      </c>
      <c r="AW137" s="13" t="s">
        <v>4</v>
      </c>
      <c r="AX137" s="13" t="s">
        <v>83</v>
      </c>
      <c r="AY137" s="246" t="s">
        <v>124</v>
      </c>
    </row>
    <row r="138" s="2" customFormat="1" ht="24.15" customHeight="1">
      <c r="A138" s="36"/>
      <c r="B138" s="37"/>
      <c r="C138" s="212" t="s">
        <v>179</v>
      </c>
      <c r="D138" s="212" t="s">
        <v>127</v>
      </c>
      <c r="E138" s="213" t="s">
        <v>180</v>
      </c>
      <c r="F138" s="214" t="s">
        <v>181</v>
      </c>
      <c r="G138" s="215" t="s">
        <v>143</v>
      </c>
      <c r="H138" s="216">
        <v>15</v>
      </c>
      <c r="I138" s="217"/>
      <c r="J138" s="217"/>
      <c r="K138" s="218">
        <f>ROUND(P138*H138,2)</f>
        <v>0</v>
      </c>
      <c r="L138" s="214" t="s">
        <v>131</v>
      </c>
      <c r="M138" s="42"/>
      <c r="N138" s="219" t="s">
        <v>1</v>
      </c>
      <c r="O138" s="220" t="s">
        <v>41</v>
      </c>
      <c r="P138" s="221">
        <f>I138+J138</f>
        <v>0</v>
      </c>
      <c r="Q138" s="221">
        <f>ROUND(I138*H138,2)</f>
        <v>0</v>
      </c>
      <c r="R138" s="221">
        <f>ROUND(J138*H138,2)</f>
        <v>0</v>
      </c>
      <c r="S138" s="89"/>
      <c r="T138" s="222">
        <f>S138*H138</f>
        <v>0</v>
      </c>
      <c r="U138" s="222">
        <v>0</v>
      </c>
      <c r="V138" s="222">
        <f>U138*H138</f>
        <v>0</v>
      </c>
      <c r="W138" s="222">
        <v>0</v>
      </c>
      <c r="X138" s="223">
        <f>W138*H138</f>
        <v>0</v>
      </c>
      <c r="Y138" s="36"/>
      <c r="Z138" s="36"/>
      <c r="AA138" s="36"/>
      <c r="AB138" s="36"/>
      <c r="AC138" s="36"/>
      <c r="AD138" s="36"/>
      <c r="AE138" s="36"/>
      <c r="AR138" s="224" t="s">
        <v>155</v>
      </c>
      <c r="AT138" s="224" t="s">
        <v>127</v>
      </c>
      <c r="AU138" s="224" t="s">
        <v>85</v>
      </c>
      <c r="AY138" s="15" t="s">
        <v>124</v>
      </c>
      <c r="BE138" s="225">
        <f>IF(O138="základní",K138,0)</f>
        <v>0</v>
      </c>
      <c r="BF138" s="225">
        <f>IF(O138="snížená",K138,0)</f>
        <v>0</v>
      </c>
      <c r="BG138" s="225">
        <f>IF(O138="zákl. přenesená",K138,0)</f>
        <v>0</v>
      </c>
      <c r="BH138" s="225">
        <f>IF(O138="sníž. přenesená",K138,0)</f>
        <v>0</v>
      </c>
      <c r="BI138" s="225">
        <f>IF(O138="nulová",K138,0)</f>
        <v>0</v>
      </c>
      <c r="BJ138" s="15" t="s">
        <v>83</v>
      </c>
      <c r="BK138" s="225">
        <f>ROUND(P138*H138,2)</f>
        <v>0</v>
      </c>
      <c r="BL138" s="15" t="s">
        <v>155</v>
      </c>
      <c r="BM138" s="224" t="s">
        <v>182</v>
      </c>
    </row>
    <row r="139" s="2" customFormat="1" ht="37.8" customHeight="1">
      <c r="A139" s="36"/>
      <c r="B139" s="37"/>
      <c r="C139" s="212" t="s">
        <v>183</v>
      </c>
      <c r="D139" s="212" t="s">
        <v>127</v>
      </c>
      <c r="E139" s="213" t="s">
        <v>184</v>
      </c>
      <c r="F139" s="214" t="s">
        <v>185</v>
      </c>
      <c r="G139" s="215" t="s">
        <v>143</v>
      </c>
      <c r="H139" s="216">
        <v>2</v>
      </c>
      <c r="I139" s="217"/>
      <c r="J139" s="217"/>
      <c r="K139" s="218">
        <f>ROUND(P139*H139,2)</f>
        <v>0</v>
      </c>
      <c r="L139" s="214" t="s">
        <v>131</v>
      </c>
      <c r="M139" s="42"/>
      <c r="N139" s="219" t="s">
        <v>1</v>
      </c>
      <c r="O139" s="220" t="s">
        <v>41</v>
      </c>
      <c r="P139" s="221">
        <f>I139+J139</f>
        <v>0</v>
      </c>
      <c r="Q139" s="221">
        <f>ROUND(I139*H139,2)</f>
        <v>0</v>
      </c>
      <c r="R139" s="221">
        <f>ROUND(J139*H139,2)</f>
        <v>0</v>
      </c>
      <c r="S139" s="89"/>
      <c r="T139" s="222">
        <f>S139*H139</f>
        <v>0</v>
      </c>
      <c r="U139" s="222">
        <v>0</v>
      </c>
      <c r="V139" s="222">
        <f>U139*H139</f>
        <v>0</v>
      </c>
      <c r="W139" s="222">
        <v>0</v>
      </c>
      <c r="X139" s="223">
        <f>W139*H139</f>
        <v>0</v>
      </c>
      <c r="Y139" s="36"/>
      <c r="Z139" s="36"/>
      <c r="AA139" s="36"/>
      <c r="AB139" s="36"/>
      <c r="AC139" s="36"/>
      <c r="AD139" s="36"/>
      <c r="AE139" s="36"/>
      <c r="AR139" s="224" t="s">
        <v>155</v>
      </c>
      <c r="AT139" s="224" t="s">
        <v>127</v>
      </c>
      <c r="AU139" s="224" t="s">
        <v>85</v>
      </c>
      <c r="AY139" s="15" t="s">
        <v>124</v>
      </c>
      <c r="BE139" s="225">
        <f>IF(O139="základní",K139,0)</f>
        <v>0</v>
      </c>
      <c r="BF139" s="225">
        <f>IF(O139="snížená",K139,0)</f>
        <v>0</v>
      </c>
      <c r="BG139" s="225">
        <f>IF(O139="zákl. přenesená",K139,0)</f>
        <v>0</v>
      </c>
      <c r="BH139" s="225">
        <f>IF(O139="sníž. přenesená",K139,0)</f>
        <v>0</v>
      </c>
      <c r="BI139" s="225">
        <f>IF(O139="nulová",K139,0)</f>
        <v>0</v>
      </c>
      <c r="BJ139" s="15" t="s">
        <v>83</v>
      </c>
      <c r="BK139" s="225">
        <f>ROUND(P139*H139,2)</f>
        <v>0</v>
      </c>
      <c r="BL139" s="15" t="s">
        <v>155</v>
      </c>
      <c r="BM139" s="224" t="s">
        <v>186</v>
      </c>
    </row>
    <row r="140" s="2" customFormat="1" ht="16.5" customHeight="1">
      <c r="A140" s="36"/>
      <c r="B140" s="37"/>
      <c r="C140" s="226" t="s">
        <v>187</v>
      </c>
      <c r="D140" s="226" t="s">
        <v>161</v>
      </c>
      <c r="E140" s="227" t="s">
        <v>188</v>
      </c>
      <c r="F140" s="228" t="s">
        <v>189</v>
      </c>
      <c r="G140" s="229" t="s">
        <v>143</v>
      </c>
      <c r="H140" s="230">
        <v>2</v>
      </c>
      <c r="I140" s="231"/>
      <c r="J140" s="232"/>
      <c r="K140" s="233">
        <f>ROUND(P140*H140,2)</f>
        <v>0</v>
      </c>
      <c r="L140" s="228" t="s">
        <v>1</v>
      </c>
      <c r="M140" s="234"/>
      <c r="N140" s="235" t="s">
        <v>1</v>
      </c>
      <c r="O140" s="220" t="s">
        <v>41</v>
      </c>
      <c r="P140" s="221">
        <f>I140+J140</f>
        <v>0</v>
      </c>
      <c r="Q140" s="221">
        <f>ROUND(I140*H140,2)</f>
        <v>0</v>
      </c>
      <c r="R140" s="221">
        <f>ROUND(J140*H140,2)</f>
        <v>0</v>
      </c>
      <c r="S140" s="89"/>
      <c r="T140" s="222">
        <f>S140*H140</f>
        <v>0</v>
      </c>
      <c r="U140" s="222">
        <v>0.00728</v>
      </c>
      <c r="V140" s="222">
        <f>U140*H140</f>
        <v>0.01456</v>
      </c>
      <c r="W140" s="222">
        <v>0</v>
      </c>
      <c r="X140" s="223">
        <f>W140*H140</f>
        <v>0</v>
      </c>
      <c r="Y140" s="36"/>
      <c r="Z140" s="36"/>
      <c r="AA140" s="36"/>
      <c r="AB140" s="36"/>
      <c r="AC140" s="36"/>
      <c r="AD140" s="36"/>
      <c r="AE140" s="36"/>
      <c r="AR140" s="224" t="s">
        <v>164</v>
      </c>
      <c r="AT140" s="224" t="s">
        <v>161</v>
      </c>
      <c r="AU140" s="224" t="s">
        <v>85</v>
      </c>
      <c r="AY140" s="15" t="s">
        <v>124</v>
      </c>
      <c r="BE140" s="225">
        <f>IF(O140="základní",K140,0)</f>
        <v>0</v>
      </c>
      <c r="BF140" s="225">
        <f>IF(O140="snížená",K140,0)</f>
        <v>0</v>
      </c>
      <c r="BG140" s="225">
        <f>IF(O140="zákl. přenesená",K140,0)</f>
        <v>0</v>
      </c>
      <c r="BH140" s="225">
        <f>IF(O140="sníž. přenesená",K140,0)</f>
        <v>0</v>
      </c>
      <c r="BI140" s="225">
        <f>IF(O140="nulová",K140,0)</f>
        <v>0</v>
      </c>
      <c r="BJ140" s="15" t="s">
        <v>83</v>
      </c>
      <c r="BK140" s="225">
        <f>ROUND(P140*H140,2)</f>
        <v>0</v>
      </c>
      <c r="BL140" s="15" t="s">
        <v>155</v>
      </c>
      <c r="BM140" s="224" t="s">
        <v>190</v>
      </c>
    </row>
    <row r="141" s="12" customFormat="1" ht="25.92" customHeight="1">
      <c r="A141" s="12"/>
      <c r="B141" s="195"/>
      <c r="C141" s="196"/>
      <c r="D141" s="197" t="s">
        <v>77</v>
      </c>
      <c r="E141" s="198" t="s">
        <v>191</v>
      </c>
      <c r="F141" s="198" t="s">
        <v>192</v>
      </c>
      <c r="G141" s="196"/>
      <c r="H141" s="196"/>
      <c r="I141" s="199"/>
      <c r="J141" s="199"/>
      <c r="K141" s="200">
        <f>BK141</f>
        <v>0</v>
      </c>
      <c r="L141" s="196"/>
      <c r="M141" s="201"/>
      <c r="N141" s="202"/>
      <c r="O141" s="203"/>
      <c r="P141" s="203"/>
      <c r="Q141" s="204">
        <f>Q142+Q144+Q146</f>
        <v>0</v>
      </c>
      <c r="R141" s="204">
        <f>R142+R144+R146</f>
        <v>0</v>
      </c>
      <c r="S141" s="203"/>
      <c r="T141" s="205">
        <f>T142+T144+T146</f>
        <v>0</v>
      </c>
      <c r="U141" s="203"/>
      <c r="V141" s="205">
        <f>V142+V144+V146</f>
        <v>0</v>
      </c>
      <c r="W141" s="203"/>
      <c r="X141" s="206">
        <f>X142+X144+X146</f>
        <v>0</v>
      </c>
      <c r="Y141" s="12"/>
      <c r="Z141" s="12"/>
      <c r="AA141" s="12"/>
      <c r="AB141" s="12"/>
      <c r="AC141" s="12"/>
      <c r="AD141" s="12"/>
      <c r="AE141" s="12"/>
      <c r="AR141" s="207" t="s">
        <v>152</v>
      </c>
      <c r="AT141" s="208" t="s">
        <v>77</v>
      </c>
      <c r="AU141" s="208" t="s">
        <v>78</v>
      </c>
      <c r="AY141" s="207" t="s">
        <v>124</v>
      </c>
      <c r="BK141" s="209">
        <f>BK142+BK144+BK146</f>
        <v>0</v>
      </c>
    </row>
    <row r="142" s="12" customFormat="1" ht="22.8" customHeight="1">
      <c r="A142" s="12"/>
      <c r="B142" s="195"/>
      <c r="C142" s="196"/>
      <c r="D142" s="197" t="s">
        <v>77</v>
      </c>
      <c r="E142" s="210" t="s">
        <v>193</v>
      </c>
      <c r="F142" s="210" t="s">
        <v>194</v>
      </c>
      <c r="G142" s="196"/>
      <c r="H142" s="196"/>
      <c r="I142" s="199"/>
      <c r="J142" s="199"/>
      <c r="K142" s="211">
        <f>BK142</f>
        <v>0</v>
      </c>
      <c r="L142" s="196"/>
      <c r="M142" s="201"/>
      <c r="N142" s="202"/>
      <c r="O142" s="203"/>
      <c r="P142" s="203"/>
      <c r="Q142" s="204">
        <f>Q143</f>
        <v>0</v>
      </c>
      <c r="R142" s="204">
        <f>R143</f>
        <v>0</v>
      </c>
      <c r="S142" s="203"/>
      <c r="T142" s="205">
        <f>T143</f>
        <v>0</v>
      </c>
      <c r="U142" s="203"/>
      <c r="V142" s="205">
        <f>V143</f>
        <v>0</v>
      </c>
      <c r="W142" s="203"/>
      <c r="X142" s="206">
        <f>X143</f>
        <v>0</v>
      </c>
      <c r="Y142" s="12"/>
      <c r="Z142" s="12"/>
      <c r="AA142" s="12"/>
      <c r="AB142" s="12"/>
      <c r="AC142" s="12"/>
      <c r="AD142" s="12"/>
      <c r="AE142" s="12"/>
      <c r="AR142" s="207" t="s">
        <v>152</v>
      </c>
      <c r="AT142" s="208" t="s">
        <v>77</v>
      </c>
      <c r="AU142" s="208" t="s">
        <v>83</v>
      </c>
      <c r="AY142" s="207" t="s">
        <v>124</v>
      </c>
      <c r="BK142" s="209">
        <f>BK143</f>
        <v>0</v>
      </c>
    </row>
    <row r="143" s="2" customFormat="1" ht="24.15" customHeight="1">
      <c r="A143" s="36"/>
      <c r="B143" s="37"/>
      <c r="C143" s="212" t="s">
        <v>195</v>
      </c>
      <c r="D143" s="212" t="s">
        <v>127</v>
      </c>
      <c r="E143" s="213" t="s">
        <v>196</v>
      </c>
      <c r="F143" s="214" t="s">
        <v>197</v>
      </c>
      <c r="G143" s="215" t="s">
        <v>198</v>
      </c>
      <c r="H143" s="216">
        <v>1</v>
      </c>
      <c r="I143" s="217"/>
      <c r="J143" s="217"/>
      <c r="K143" s="218">
        <f>ROUND(P143*H143,2)</f>
        <v>0</v>
      </c>
      <c r="L143" s="214" t="s">
        <v>131</v>
      </c>
      <c r="M143" s="42"/>
      <c r="N143" s="219" t="s">
        <v>1</v>
      </c>
      <c r="O143" s="220" t="s">
        <v>41</v>
      </c>
      <c r="P143" s="221">
        <f>I143+J143</f>
        <v>0</v>
      </c>
      <c r="Q143" s="221">
        <f>ROUND(I143*H143,2)</f>
        <v>0</v>
      </c>
      <c r="R143" s="221">
        <f>ROUND(J143*H143,2)</f>
        <v>0</v>
      </c>
      <c r="S143" s="89"/>
      <c r="T143" s="222">
        <f>S143*H143</f>
        <v>0</v>
      </c>
      <c r="U143" s="222">
        <v>0</v>
      </c>
      <c r="V143" s="222">
        <f>U143*H143</f>
        <v>0</v>
      </c>
      <c r="W143" s="222">
        <v>0</v>
      </c>
      <c r="X143" s="223">
        <f>W143*H143</f>
        <v>0</v>
      </c>
      <c r="Y143" s="36"/>
      <c r="Z143" s="36"/>
      <c r="AA143" s="36"/>
      <c r="AB143" s="36"/>
      <c r="AC143" s="36"/>
      <c r="AD143" s="36"/>
      <c r="AE143" s="36"/>
      <c r="AR143" s="224" t="s">
        <v>199</v>
      </c>
      <c r="AT143" s="224" t="s">
        <v>127</v>
      </c>
      <c r="AU143" s="224" t="s">
        <v>85</v>
      </c>
      <c r="AY143" s="15" t="s">
        <v>124</v>
      </c>
      <c r="BE143" s="225">
        <f>IF(O143="základní",K143,0)</f>
        <v>0</v>
      </c>
      <c r="BF143" s="225">
        <f>IF(O143="snížená",K143,0)</f>
        <v>0</v>
      </c>
      <c r="BG143" s="225">
        <f>IF(O143="zákl. přenesená",K143,0)</f>
        <v>0</v>
      </c>
      <c r="BH143" s="225">
        <f>IF(O143="sníž. přenesená",K143,0)</f>
        <v>0</v>
      </c>
      <c r="BI143" s="225">
        <f>IF(O143="nulová",K143,0)</f>
        <v>0</v>
      </c>
      <c r="BJ143" s="15" t="s">
        <v>83</v>
      </c>
      <c r="BK143" s="225">
        <f>ROUND(P143*H143,2)</f>
        <v>0</v>
      </c>
      <c r="BL143" s="15" t="s">
        <v>199</v>
      </c>
      <c r="BM143" s="224" t="s">
        <v>200</v>
      </c>
    </row>
    <row r="144" s="12" customFormat="1" ht="22.8" customHeight="1">
      <c r="A144" s="12"/>
      <c r="B144" s="195"/>
      <c r="C144" s="196"/>
      <c r="D144" s="197" t="s">
        <v>77</v>
      </c>
      <c r="E144" s="210" t="s">
        <v>201</v>
      </c>
      <c r="F144" s="210" t="s">
        <v>202</v>
      </c>
      <c r="G144" s="196"/>
      <c r="H144" s="196"/>
      <c r="I144" s="199"/>
      <c r="J144" s="199"/>
      <c r="K144" s="211">
        <f>BK144</f>
        <v>0</v>
      </c>
      <c r="L144" s="196"/>
      <c r="M144" s="201"/>
      <c r="N144" s="202"/>
      <c r="O144" s="203"/>
      <c r="P144" s="203"/>
      <c r="Q144" s="204">
        <f>Q145</f>
        <v>0</v>
      </c>
      <c r="R144" s="204">
        <f>R145</f>
        <v>0</v>
      </c>
      <c r="S144" s="203"/>
      <c r="T144" s="205">
        <f>T145</f>
        <v>0</v>
      </c>
      <c r="U144" s="203"/>
      <c r="V144" s="205">
        <f>V145</f>
        <v>0</v>
      </c>
      <c r="W144" s="203"/>
      <c r="X144" s="206">
        <f>X145</f>
        <v>0</v>
      </c>
      <c r="Y144" s="12"/>
      <c r="Z144" s="12"/>
      <c r="AA144" s="12"/>
      <c r="AB144" s="12"/>
      <c r="AC144" s="12"/>
      <c r="AD144" s="12"/>
      <c r="AE144" s="12"/>
      <c r="AR144" s="207" t="s">
        <v>152</v>
      </c>
      <c r="AT144" s="208" t="s">
        <v>77</v>
      </c>
      <c r="AU144" s="208" t="s">
        <v>83</v>
      </c>
      <c r="AY144" s="207" t="s">
        <v>124</v>
      </c>
      <c r="BK144" s="209">
        <f>BK145</f>
        <v>0</v>
      </c>
    </row>
    <row r="145" s="2" customFormat="1" ht="24.15" customHeight="1">
      <c r="A145" s="36"/>
      <c r="B145" s="37"/>
      <c r="C145" s="212" t="s">
        <v>9</v>
      </c>
      <c r="D145" s="212" t="s">
        <v>127</v>
      </c>
      <c r="E145" s="213" t="s">
        <v>203</v>
      </c>
      <c r="F145" s="214" t="s">
        <v>202</v>
      </c>
      <c r="G145" s="215" t="s">
        <v>198</v>
      </c>
      <c r="H145" s="216">
        <v>1</v>
      </c>
      <c r="I145" s="217"/>
      <c r="J145" s="217"/>
      <c r="K145" s="218">
        <f>ROUND(P145*H145,2)</f>
        <v>0</v>
      </c>
      <c r="L145" s="214" t="s">
        <v>131</v>
      </c>
      <c r="M145" s="42"/>
      <c r="N145" s="219" t="s">
        <v>1</v>
      </c>
      <c r="O145" s="220" t="s">
        <v>41</v>
      </c>
      <c r="P145" s="221">
        <f>I145+J145</f>
        <v>0</v>
      </c>
      <c r="Q145" s="221">
        <f>ROUND(I145*H145,2)</f>
        <v>0</v>
      </c>
      <c r="R145" s="221">
        <f>ROUND(J145*H145,2)</f>
        <v>0</v>
      </c>
      <c r="S145" s="89"/>
      <c r="T145" s="222">
        <f>S145*H145</f>
        <v>0</v>
      </c>
      <c r="U145" s="222">
        <v>0</v>
      </c>
      <c r="V145" s="222">
        <f>U145*H145</f>
        <v>0</v>
      </c>
      <c r="W145" s="222">
        <v>0</v>
      </c>
      <c r="X145" s="223">
        <f>W145*H145</f>
        <v>0</v>
      </c>
      <c r="Y145" s="36"/>
      <c r="Z145" s="36"/>
      <c r="AA145" s="36"/>
      <c r="AB145" s="36"/>
      <c r="AC145" s="36"/>
      <c r="AD145" s="36"/>
      <c r="AE145" s="36"/>
      <c r="AR145" s="224" t="s">
        <v>199</v>
      </c>
      <c r="AT145" s="224" t="s">
        <v>127</v>
      </c>
      <c r="AU145" s="224" t="s">
        <v>85</v>
      </c>
      <c r="AY145" s="15" t="s">
        <v>124</v>
      </c>
      <c r="BE145" s="225">
        <f>IF(O145="základní",K145,0)</f>
        <v>0</v>
      </c>
      <c r="BF145" s="225">
        <f>IF(O145="snížená",K145,0)</f>
        <v>0</v>
      </c>
      <c r="BG145" s="225">
        <f>IF(O145="zákl. přenesená",K145,0)</f>
        <v>0</v>
      </c>
      <c r="BH145" s="225">
        <f>IF(O145="sníž. přenesená",K145,0)</f>
        <v>0</v>
      </c>
      <c r="BI145" s="225">
        <f>IF(O145="nulová",K145,0)</f>
        <v>0</v>
      </c>
      <c r="BJ145" s="15" t="s">
        <v>83</v>
      </c>
      <c r="BK145" s="225">
        <f>ROUND(P145*H145,2)</f>
        <v>0</v>
      </c>
      <c r="BL145" s="15" t="s">
        <v>199</v>
      </c>
      <c r="BM145" s="224" t="s">
        <v>204</v>
      </c>
    </row>
    <row r="146" s="12" customFormat="1" ht="22.8" customHeight="1">
      <c r="A146" s="12"/>
      <c r="B146" s="195"/>
      <c r="C146" s="196"/>
      <c r="D146" s="197" t="s">
        <v>77</v>
      </c>
      <c r="E146" s="210" t="s">
        <v>205</v>
      </c>
      <c r="F146" s="210" t="s">
        <v>206</v>
      </c>
      <c r="G146" s="196"/>
      <c r="H146" s="196"/>
      <c r="I146" s="199"/>
      <c r="J146" s="199"/>
      <c r="K146" s="211">
        <f>BK146</f>
        <v>0</v>
      </c>
      <c r="L146" s="196"/>
      <c r="M146" s="201"/>
      <c r="N146" s="202"/>
      <c r="O146" s="203"/>
      <c r="P146" s="203"/>
      <c r="Q146" s="204">
        <f>SUM(Q147:Q148)</f>
        <v>0</v>
      </c>
      <c r="R146" s="204">
        <f>SUM(R147:R148)</f>
        <v>0</v>
      </c>
      <c r="S146" s="203"/>
      <c r="T146" s="205">
        <f>SUM(T147:T148)</f>
        <v>0</v>
      </c>
      <c r="U146" s="203"/>
      <c r="V146" s="205">
        <f>SUM(V147:V148)</f>
        <v>0</v>
      </c>
      <c r="W146" s="203"/>
      <c r="X146" s="206">
        <f>SUM(X147:X148)</f>
        <v>0</v>
      </c>
      <c r="Y146" s="12"/>
      <c r="Z146" s="12"/>
      <c r="AA146" s="12"/>
      <c r="AB146" s="12"/>
      <c r="AC146" s="12"/>
      <c r="AD146" s="12"/>
      <c r="AE146" s="12"/>
      <c r="AR146" s="207" t="s">
        <v>152</v>
      </c>
      <c r="AT146" s="208" t="s">
        <v>77</v>
      </c>
      <c r="AU146" s="208" t="s">
        <v>83</v>
      </c>
      <c r="AY146" s="207" t="s">
        <v>124</v>
      </c>
      <c r="BK146" s="209">
        <f>SUM(BK147:BK148)</f>
        <v>0</v>
      </c>
    </row>
    <row r="147" s="2" customFormat="1" ht="24.15" customHeight="1">
      <c r="A147" s="36"/>
      <c r="B147" s="37"/>
      <c r="C147" s="212" t="s">
        <v>155</v>
      </c>
      <c r="D147" s="212" t="s">
        <v>127</v>
      </c>
      <c r="E147" s="213" t="s">
        <v>207</v>
      </c>
      <c r="F147" s="214" t="s">
        <v>206</v>
      </c>
      <c r="G147" s="215" t="s">
        <v>198</v>
      </c>
      <c r="H147" s="216">
        <v>1</v>
      </c>
      <c r="I147" s="217"/>
      <c r="J147" s="217"/>
      <c r="K147" s="218">
        <f>ROUND(P147*H147,2)</f>
        <v>0</v>
      </c>
      <c r="L147" s="214" t="s">
        <v>131</v>
      </c>
      <c r="M147" s="42"/>
      <c r="N147" s="219" t="s">
        <v>1</v>
      </c>
      <c r="O147" s="220" t="s">
        <v>41</v>
      </c>
      <c r="P147" s="221">
        <f>I147+J147</f>
        <v>0</v>
      </c>
      <c r="Q147" s="221">
        <f>ROUND(I147*H147,2)</f>
        <v>0</v>
      </c>
      <c r="R147" s="221">
        <f>ROUND(J147*H147,2)</f>
        <v>0</v>
      </c>
      <c r="S147" s="89"/>
      <c r="T147" s="222">
        <f>S147*H147</f>
        <v>0</v>
      </c>
      <c r="U147" s="222">
        <v>0</v>
      </c>
      <c r="V147" s="222">
        <f>U147*H147</f>
        <v>0</v>
      </c>
      <c r="W147" s="222">
        <v>0</v>
      </c>
      <c r="X147" s="223">
        <f>W147*H147</f>
        <v>0</v>
      </c>
      <c r="Y147" s="36"/>
      <c r="Z147" s="36"/>
      <c r="AA147" s="36"/>
      <c r="AB147" s="36"/>
      <c r="AC147" s="36"/>
      <c r="AD147" s="36"/>
      <c r="AE147" s="36"/>
      <c r="AR147" s="224" t="s">
        <v>199</v>
      </c>
      <c r="AT147" s="224" t="s">
        <v>127</v>
      </c>
      <c r="AU147" s="224" t="s">
        <v>85</v>
      </c>
      <c r="AY147" s="15" t="s">
        <v>124</v>
      </c>
      <c r="BE147" s="225">
        <f>IF(O147="základní",K147,0)</f>
        <v>0</v>
      </c>
      <c r="BF147" s="225">
        <f>IF(O147="snížená",K147,0)</f>
        <v>0</v>
      </c>
      <c r="BG147" s="225">
        <f>IF(O147="zákl. přenesená",K147,0)</f>
        <v>0</v>
      </c>
      <c r="BH147" s="225">
        <f>IF(O147="sníž. přenesená",K147,0)</f>
        <v>0</v>
      </c>
      <c r="BI147" s="225">
        <f>IF(O147="nulová",K147,0)</f>
        <v>0</v>
      </c>
      <c r="BJ147" s="15" t="s">
        <v>83</v>
      </c>
      <c r="BK147" s="225">
        <f>ROUND(P147*H147,2)</f>
        <v>0</v>
      </c>
      <c r="BL147" s="15" t="s">
        <v>199</v>
      </c>
      <c r="BM147" s="224" t="s">
        <v>208</v>
      </c>
    </row>
    <row r="148" s="2" customFormat="1" ht="24.15" customHeight="1">
      <c r="A148" s="36"/>
      <c r="B148" s="37"/>
      <c r="C148" s="212" t="s">
        <v>209</v>
      </c>
      <c r="D148" s="212" t="s">
        <v>127</v>
      </c>
      <c r="E148" s="213" t="s">
        <v>210</v>
      </c>
      <c r="F148" s="214" t="s">
        <v>211</v>
      </c>
      <c r="G148" s="215" t="s">
        <v>212</v>
      </c>
      <c r="H148" s="216">
        <v>1</v>
      </c>
      <c r="I148" s="217"/>
      <c r="J148" s="217"/>
      <c r="K148" s="218">
        <f>ROUND(P148*H148,2)</f>
        <v>0</v>
      </c>
      <c r="L148" s="214" t="s">
        <v>131</v>
      </c>
      <c r="M148" s="42"/>
      <c r="N148" s="247" t="s">
        <v>1</v>
      </c>
      <c r="O148" s="248" t="s">
        <v>41</v>
      </c>
      <c r="P148" s="249">
        <f>I148+J148</f>
        <v>0</v>
      </c>
      <c r="Q148" s="249">
        <f>ROUND(I148*H148,2)</f>
        <v>0</v>
      </c>
      <c r="R148" s="249">
        <f>ROUND(J148*H148,2)</f>
        <v>0</v>
      </c>
      <c r="S148" s="250"/>
      <c r="T148" s="251">
        <f>S148*H148</f>
        <v>0</v>
      </c>
      <c r="U148" s="251">
        <v>0</v>
      </c>
      <c r="V148" s="251">
        <f>U148*H148</f>
        <v>0</v>
      </c>
      <c r="W148" s="251">
        <v>0</v>
      </c>
      <c r="X148" s="252">
        <f>W148*H148</f>
        <v>0</v>
      </c>
      <c r="Y148" s="36"/>
      <c r="Z148" s="36"/>
      <c r="AA148" s="36"/>
      <c r="AB148" s="36"/>
      <c r="AC148" s="36"/>
      <c r="AD148" s="36"/>
      <c r="AE148" s="36"/>
      <c r="AR148" s="224" t="s">
        <v>199</v>
      </c>
      <c r="AT148" s="224" t="s">
        <v>127</v>
      </c>
      <c r="AU148" s="224" t="s">
        <v>85</v>
      </c>
      <c r="AY148" s="15" t="s">
        <v>124</v>
      </c>
      <c r="BE148" s="225">
        <f>IF(O148="základní",K148,0)</f>
        <v>0</v>
      </c>
      <c r="BF148" s="225">
        <f>IF(O148="snížená",K148,0)</f>
        <v>0</v>
      </c>
      <c r="BG148" s="225">
        <f>IF(O148="zákl. přenesená",K148,0)</f>
        <v>0</v>
      </c>
      <c r="BH148" s="225">
        <f>IF(O148="sníž. přenesená",K148,0)</f>
        <v>0</v>
      </c>
      <c r="BI148" s="225">
        <f>IF(O148="nulová",K148,0)</f>
        <v>0</v>
      </c>
      <c r="BJ148" s="15" t="s">
        <v>83</v>
      </c>
      <c r="BK148" s="225">
        <f>ROUND(P148*H148,2)</f>
        <v>0</v>
      </c>
      <c r="BL148" s="15" t="s">
        <v>199</v>
      </c>
      <c r="BM148" s="224" t="s">
        <v>213</v>
      </c>
    </row>
    <row r="149" s="2" customFormat="1" ht="6.96" customHeight="1">
      <c r="A149" s="36"/>
      <c r="B149" s="64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42"/>
      <c r="N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sheet="1" autoFilter="0" formatColumns="0" formatRows="0" objects="1" scenarios="1" spinCount="100000" saltValue="nSJ8fOisDilb71iC4WF25q98hg4hZfeTigz4mO+CR6kZg7Qvcj3Ugg5cQsxIGrTK9PknchmK7tsstp18yTvxhA==" hashValue="QcuV3XkG5OFUR1vR209RoGSKm1HwJlyzaUQHi2ikGj0I6TWNufiJT7oFbHfscCbAhzMUzTMVuXJfYaF1azsQNQ==" algorithmName="SHA-512" password="CC35"/>
  <autoFilter ref="C120:L148"/>
  <mergeCells count="6">
    <mergeCell ref="E7:H7"/>
    <mergeCell ref="E16:H16"/>
    <mergeCell ref="E25:H25"/>
    <mergeCell ref="E85:H85"/>
    <mergeCell ref="E113:H11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NOTEBOOK-DELL\Petr Kubala</dc:creator>
  <cp:lastModifiedBy>NOTEBOOK-DELL\Petr Kubala</cp:lastModifiedBy>
  <dcterms:created xsi:type="dcterms:W3CDTF">2024-01-03T15:54:42Z</dcterms:created>
  <dcterms:modified xsi:type="dcterms:W3CDTF">2024-01-03T15:54:45Z</dcterms:modified>
</cp:coreProperties>
</file>