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34711" yWindow="1455" windowWidth="30930" windowHeight="16770" activeTab="0"/>
  </bookViews>
  <sheets>
    <sheet name="Rekapitulace" sheetId="5" r:id="rId1"/>
    <sheet name="sk" sheetId="2" r:id="rId2"/>
    <sheet name="nn" sheetId="4" r:id="rId3"/>
  </sheets>
  <definedNames>
    <definedName name="_xlnm._FilterDatabase" localSheetId="1" hidden="1">'sk'!$B$43:$J$119</definedName>
    <definedName name="_xlnm.Print_Area" localSheetId="2">'nn'!$B$2:$I$51</definedName>
    <definedName name="_xlnm.Print_Area" localSheetId="1">'sk'!$B$30:$I$119</definedName>
    <definedName name="_xlnm.Print_Titles" localSheetId="1">'sk'!$43:$43</definedName>
  </definedNames>
  <calcPr calcId="162913"/>
  <extLst/>
</workbook>
</file>

<file path=xl/sharedStrings.xml><?xml version="1.0" encoding="utf-8"?>
<sst xmlns="http://schemas.openxmlformats.org/spreadsheetml/2006/main" count="1251" uniqueCount="263">
  <si>
    <t/>
  </si>
  <si>
    <t>21</t>
  </si>
  <si>
    <t>15</t>
  </si>
  <si>
    <t>Stavba:</t>
  </si>
  <si>
    <t>Místo:</t>
  </si>
  <si>
    <t xml:space="preserve"> </t>
  </si>
  <si>
    <t>Datum:</t>
  </si>
  <si>
    <t>Zadavatel:</t>
  </si>
  <si>
    <t>Uchazeč:</t>
  </si>
  <si>
    <t>Projektant:</t>
  </si>
  <si>
    <t>Zpracovatel:</t>
  </si>
  <si>
    <t>DPH</t>
  </si>
  <si>
    <t>základní</t>
  </si>
  <si>
    <t>Kód</t>
  </si>
  <si>
    <t>Popis</t>
  </si>
  <si>
    <t>Typ</t>
  </si>
  <si>
    <t>D</t>
  </si>
  <si>
    <t>0</t>
  </si>
  <si>
    <t>1</t>
  </si>
  <si>
    <t>2</t>
  </si>
  <si>
    <t>3</t>
  </si>
  <si>
    <t>Objekt:</t>
  </si>
  <si>
    <t>Soupis:</t>
  </si>
  <si>
    <t>REKAPITULACE ČLENĚNÍ SOUPISU PRACÍ</t>
  </si>
  <si>
    <t>Kód dílu - Popis</t>
  </si>
  <si>
    <t>Cena celkem [CZK]</t>
  </si>
  <si>
    <t>Náklady ze soupisu prací</t>
  </si>
  <si>
    <t>-1</t>
  </si>
  <si>
    <t>102 - Kabely a vodiče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</si>
  <si>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</si>
  <si>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</si>
  <si>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</si>
  <si>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</si>
  <si>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</si>
  <si>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</si>
  <si>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</si>
  <si>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</si>
  <si>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</si>
  <si>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</si>
  <si>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</si>
  <si>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</si>
  <si>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</si>
  <si>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101</t>
  </si>
  <si>
    <t>ROZPOCET</t>
  </si>
  <si>
    <t>K</t>
  </si>
  <si>
    <t>ks</t>
  </si>
  <si>
    <t>4</t>
  </si>
  <si>
    <t>6</t>
  </si>
  <si>
    <t>8</t>
  </si>
  <si>
    <t>5</t>
  </si>
  <si>
    <t>10</t>
  </si>
  <si>
    <t>12</t>
  </si>
  <si>
    <t>7</t>
  </si>
  <si>
    <t>14</t>
  </si>
  <si>
    <t>16</t>
  </si>
  <si>
    <t>9</t>
  </si>
  <si>
    <t>18</t>
  </si>
  <si>
    <t>20</t>
  </si>
  <si>
    <t>11</t>
  </si>
  <si>
    <t>22</t>
  </si>
  <si>
    <t>13</t>
  </si>
  <si>
    <t>28</t>
  </si>
  <si>
    <t>30</t>
  </si>
  <si>
    <t>32</t>
  </si>
  <si>
    <t>17</t>
  </si>
  <si>
    <t>102</t>
  </si>
  <si>
    <t>Kabely a vodiče</t>
  </si>
  <si>
    <t>23</t>
  </si>
  <si>
    <t>m</t>
  </si>
  <si>
    <t>46</t>
  </si>
  <si>
    <t>48</t>
  </si>
  <si>
    <t>25</t>
  </si>
  <si>
    <t>50</t>
  </si>
  <si>
    <t>52</t>
  </si>
  <si>
    <t>27</t>
  </si>
  <si>
    <t>54</t>
  </si>
  <si>
    <t>56</t>
  </si>
  <si>
    <t>58</t>
  </si>
  <si>
    <t>60</t>
  </si>
  <si>
    <t>62</t>
  </si>
  <si>
    <t>64</t>
  </si>
  <si>
    <t>66</t>
  </si>
  <si>
    <t>68</t>
  </si>
  <si>
    <t>39</t>
  </si>
  <si>
    <t>78</t>
  </si>
  <si>
    <t>103</t>
  </si>
  <si>
    <t>47</t>
  </si>
  <si>
    <t>94</t>
  </si>
  <si>
    <t>96</t>
  </si>
  <si>
    <t>49</t>
  </si>
  <si>
    <t>100</t>
  </si>
  <si>
    <t>51</t>
  </si>
  <si>
    <t>104</t>
  </si>
  <si>
    <t>53</t>
  </si>
  <si>
    <t>106</t>
  </si>
  <si>
    <t>108</t>
  </si>
  <si>
    <t>55</t>
  </si>
  <si>
    <t>110</t>
  </si>
  <si>
    <t>112</t>
  </si>
  <si>
    <t>57</t>
  </si>
  <si>
    <t>114</t>
  </si>
  <si>
    <t>116</t>
  </si>
  <si>
    <t>59</t>
  </si>
  <si>
    <t>118</t>
  </si>
  <si>
    <t>hod</t>
  </si>
  <si>
    <t>120</t>
  </si>
  <si>
    <t>61</t>
  </si>
  <si>
    <t>122</t>
  </si>
  <si>
    <t>124</t>
  </si>
  <si>
    <t>128</t>
  </si>
  <si>
    <t>65</t>
  </si>
  <si>
    <t>130</t>
  </si>
  <si>
    <t>132</t>
  </si>
  <si>
    <t>67</t>
  </si>
  <si>
    <t>134</t>
  </si>
  <si>
    <t>136</t>
  </si>
  <si>
    <t>69</t>
  </si>
  <si>
    <t>138</t>
  </si>
  <si>
    <t>Instalační materiál</t>
  </si>
  <si>
    <t>Krabice přístrojová na povrch</t>
  </si>
  <si>
    <t>set</t>
  </si>
  <si>
    <t>Kabel UTP cat.6, drát AWG23, LSOH</t>
  </si>
  <si>
    <t>INSTALACE KABELŮ</t>
  </si>
  <si>
    <t>INSTALACE LIŠT, TRUBEK</t>
  </si>
  <si>
    <t>INSTALACE KRABIC</t>
  </si>
  <si>
    <t>INSTALACE POMOCNÉHO MATERIÁLU</t>
  </si>
  <si>
    <t>Rozvaděče, zásuvky, ukončovací hw</t>
  </si>
  <si>
    <t xml:space="preserve">Modul zařezávací keystone CAT6 UTP </t>
  </si>
  <si>
    <t>Ostatní</t>
  </si>
  <si>
    <t>Stavební příprava</t>
  </si>
  <si>
    <t>Pomocné montážní práce</t>
  </si>
  <si>
    <t>Měření metalické kabeláže, vč. měřícího protokolu</t>
  </si>
  <si>
    <t>Součinnost se správcem sítě</t>
  </si>
  <si>
    <t>Ostatní koordinace</t>
  </si>
  <si>
    <t>Doprava materiálu a pracovníků</t>
  </si>
  <si>
    <t xml:space="preserve">Pomocný instalační materiál </t>
  </si>
  <si>
    <t xml:space="preserve">Pomocný stavební materiál </t>
  </si>
  <si>
    <t>Zemnící sada</t>
  </si>
  <si>
    <t xml:space="preserve">Drobný montážní materiál </t>
  </si>
  <si>
    <t>Patch kabel UTP CAT6, 3m</t>
  </si>
  <si>
    <t>Měření optické kabeláže, vč. měřícího protokolu</t>
  </si>
  <si>
    <t>Pigtail LC SM 09/125 1m</t>
  </si>
  <si>
    <t>Průraz zdivem z tvrdě pál.cihl, stř. tvrd.kamene, tl. 15cm, vč. Zapravení</t>
  </si>
  <si>
    <t>Průraz zdivem z tvrdě pál.cihl, stř. tvrd.kamene, tl. 30cm, vč. Zapravení</t>
  </si>
  <si>
    <t>INSTALACE ZÁSUVEK A KONEKTOROVÝCH ZAKONČENÍ</t>
  </si>
  <si>
    <t>INSTALACE UKONČOVACÍHO HW</t>
  </si>
  <si>
    <t>INSTALACE PŘÍSLUŠENSTVÍ (VYVAZOVAČE, POLICE,…)</t>
  </si>
  <si>
    <t>101 - Instalační materiál</t>
  </si>
  <si>
    <t>103 - Rozvaděče, zásuvky, ukončovací hw</t>
  </si>
  <si>
    <t>105 - Ostatní</t>
  </si>
  <si>
    <t xml:space="preserve">Konektivita PZŠ Dr. Olszaka v Karviné, Rekonstrukce datové sítě          </t>
  </si>
  <si>
    <t xml:space="preserve"> Eva Lobpreisová</t>
  </si>
  <si>
    <t>SK</t>
  </si>
  <si>
    <t>NN</t>
  </si>
  <si>
    <t xml:space="preserve">ELEKTROINSTALACE  SILNOPROUD </t>
  </si>
  <si>
    <t>STRUKTUROVANÁ KABELÁŽ</t>
  </si>
  <si>
    <t>Statutární město Karviná, Fryštátská 72/1, 733 24 Karviná</t>
  </si>
  <si>
    <t>ZŠ a MŠ s polským jazykem vyučovacím - Szkoła Podstawowa</t>
  </si>
  <si>
    <t>i Przedszkole, Dr. Olszaka 156/2, 733 01 Karviná - Fryštát</t>
  </si>
  <si>
    <t>Eva Lobpreisová</t>
  </si>
  <si>
    <t>Patch kabel UTP CAT6, 1m</t>
  </si>
  <si>
    <t>Patch kabel UTP CAT6, 0,5m</t>
  </si>
  <si>
    <t>INSTALACE PATCH KABELŮ</t>
  </si>
  <si>
    <t>Optický kabel  12vl. SM OS2 IN/OUT, ULSZH plášť,  gelový</t>
  </si>
  <si>
    <t>UKONČENÍ OPT. KABELŮ</t>
  </si>
  <si>
    <t>Patch kabel, optický, LC-LC, 9/125, simplex, LS0H, 3m</t>
  </si>
  <si>
    <t>Zásuvka datová neosázená, kryt s popisovým polem a krycími clonkami, pro dvě komunikační zásuvky keystone, bílá</t>
  </si>
  <si>
    <t>Rozvaděč, 19", 37U, 600x900,  skl. Dveře, odnímatelnými bočnice, 19“ vertikální lišty</t>
  </si>
  <si>
    <t>INSTALACE ROZVADĚČŮ VČ. PŘÍSLUŠENSTVÍ</t>
  </si>
  <si>
    <t>Horizontální ventilační panel LCD, 4 ventilátory + termostatem určený pro 19" rozvaděče. Regulace teploty termostatem pomocí LCD panelu.  Jmenovité napětí: 230V, 50Hz.  Výška 1U. Napájecí kabel .  Kabel s teplotním čidlem. Montážní příslušenství (do RACKu HL.900).</t>
  </si>
  <si>
    <t>Rozvaděč, nástěnný, 19", 12U, 600x600, skl. Dveře, Možnost NAmontovat čtyři ventilátory, Boční panely s možnosti demontáže, Otvory na kabely</t>
  </si>
  <si>
    <t>Kartáčová průchodka do skříně 19"</t>
  </si>
  <si>
    <t xml:space="preserve">19"vyvazovací panel 1U jednostranná plastová  lišta  s průchozími otvory </t>
  </si>
  <si>
    <t xml:space="preserve">Police přístrojová výsuvná, 1U, hl.450mm, nosnost 40kg </t>
  </si>
  <si>
    <t>19" rozvodný panel 8x230V; výška 1,5U; přepěťová ochrana; síťový filtr;  přívodní šňůra 2m</t>
  </si>
  <si>
    <t>Optický panel 24 LC osazený (Kapacita předního panelu: 24xLC Duplex, příslušenství: 2x kabelová průchodka , svařovací kazety, upínací pásky, šrouby  pro upevnění).</t>
  </si>
  <si>
    <t>Patch panel 24 RJ45 cat 6 osazený, 1U, testováno pro CLASS E, až 250 MHz</t>
  </si>
  <si>
    <t>Demontáže</t>
  </si>
  <si>
    <t>Úklid staveniště</t>
  </si>
  <si>
    <t>Dokumentace skutečného provedení</t>
  </si>
  <si>
    <t>Seznámení obsluhy s provozem zařízení a zkušební provoz</t>
  </si>
  <si>
    <t xml:space="preserve">Demontáž a odpojení stávající technologie, prvků </t>
  </si>
  <si>
    <t>Likvidace odpadu (odvoz a uložení na sběrném místě)</t>
  </si>
  <si>
    <t>Práce na stávajících ele. zařízeních</t>
  </si>
  <si>
    <t>Montážní práce ve stávajících rozvaděčích</t>
  </si>
  <si>
    <t xml:space="preserve">Konektor RJ45 CAT6 8p8c nestíněný skládaný na drát (zakončení přípravy kabeláže pro CCTV,WIFI, INTERKOM) </t>
  </si>
  <si>
    <t>Zednické přípomoce ( začištění povrchů )</t>
  </si>
  <si>
    <t>Krabice pro montáž na stěnu / strop 100/100/80 (pro kabelové vývody)</t>
  </si>
  <si>
    <t>104 - Demontáže</t>
  </si>
  <si>
    <t>Krabice přístrojová do pvc žlabu</t>
  </si>
  <si>
    <t>Žlab 100/100 drátěný kabelový s integrovanou spojkou, délka 3 m</t>
  </si>
  <si>
    <t>Výložník nástěnný se západkami pro drátěný žlab</t>
  </si>
  <si>
    <t>Žlab kov. 250/100 neperforovaný s integrovanou spojkou, délka 3m</t>
  </si>
  <si>
    <t>Víko pro kabelové žlaby 250</t>
  </si>
  <si>
    <t>Tvarový díl pro žlab 250/100</t>
  </si>
  <si>
    <t>Kabelová chránička 50mm/41mm</t>
  </si>
  <si>
    <t>INSTALACE KOV. ŽLABŮ</t>
  </si>
  <si>
    <t>Výložník nástěnný pro kov. žlab</t>
  </si>
  <si>
    <t>KANÁL PARAPETNÍ 110X65, 2m</t>
  </si>
  <si>
    <t>Lišla vkládací 40/40mm</t>
  </si>
  <si>
    <t>Lišla vkládací 20/20mm</t>
  </si>
  <si>
    <t>Lišla vkládací 40/20mm</t>
  </si>
  <si>
    <t>Lišla vkládací 60/40mm</t>
  </si>
  <si>
    <t>19</t>
  </si>
  <si>
    <t>24</t>
  </si>
  <si>
    <t>26</t>
  </si>
  <si>
    <t>29</t>
  </si>
  <si>
    <t>31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</si>
  <si>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</si>
  <si>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</si>
  <si>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</si>
  <si>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</si>
  <si>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</si>
  <si>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</si>
  <si>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</si>
  <si>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</si>
  <si>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</si>
  <si>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</si>
  <si>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</si>
  <si>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</si>
  <si>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63</t>
  </si>
  <si>
    <t>Kabel CYKY-J 3Cx2,5</t>
  </si>
  <si>
    <t>vodič CYA 6mm, zelenožlutý</t>
  </si>
  <si>
    <t>Vodič CYA H07V-K 16 žlutozelená (CYA 16)</t>
  </si>
  <si>
    <t>Rozvaděče, zásuvky, jistící prvky</t>
  </si>
  <si>
    <t>Zásuvka 2násobná s natoč. dutinou, s přep. ochr., s akustickou sig., bílá</t>
  </si>
  <si>
    <t>Krabice instalační nástěnná, dvojnásobná</t>
  </si>
  <si>
    <t>Jistič 16A, C/1 (10kA)</t>
  </si>
  <si>
    <t>INSTALACE JISTÍCÍCH PRVKŮ</t>
  </si>
  <si>
    <t>Ochrana proti přepětí FLP-12,5 V/3 S</t>
  </si>
  <si>
    <t xml:space="preserve">Přidružené montáže a práce na stávajících zařízeních </t>
  </si>
  <si>
    <t>Revize vč. Vyhotovení revizního protokolu</t>
  </si>
  <si>
    <t>INSTALACE ZÁSUVEK</t>
  </si>
  <si>
    <t>Pomocný stavební materiál pro zapravení stávajících instalací</t>
  </si>
  <si>
    <t>70</t>
  </si>
  <si>
    <t>71</t>
  </si>
  <si>
    <t>POKYNY:</t>
  </si>
  <si>
    <t>PŘÍLOHA:</t>
  </si>
  <si>
    <t>ZAKÁZKA:</t>
  </si>
  <si>
    <t>PROJEKT:</t>
  </si>
  <si>
    <t>OBJEDNATEL:</t>
  </si>
  <si>
    <t>Statutární město Karviná</t>
  </si>
  <si>
    <t>IČO:</t>
  </si>
  <si>
    <t>00297534</t>
  </si>
  <si>
    <t>DIČ:</t>
  </si>
  <si>
    <t>CZ00297534</t>
  </si>
  <si>
    <t>DODAVATEL:</t>
  </si>
  <si>
    <t>Nabídka - Položkový rozpočet</t>
  </si>
  <si>
    <t>Poř.</t>
  </si>
  <si>
    <t>Nabídková cena bez DPH</t>
  </si>
  <si>
    <t>Nabídková cena s DPH</t>
  </si>
  <si>
    <t>Celkem</t>
  </si>
  <si>
    <t>Strukturovaná kabeláž</t>
  </si>
  <si>
    <t>Elektroinstalace silnoproud</t>
  </si>
  <si>
    <t>DPH 21%</t>
  </si>
  <si>
    <t xml:space="preserve"> „Konektivita PZŠ Dr. Olszaka v Karviné“, reg. č. CZ.10.03.01/00/23_010/0000098</t>
  </si>
  <si>
    <t>Konektivita PZŠ Dr. Olszaka v Karviné - část pasivní infrastruktura</t>
  </si>
  <si>
    <t xml:space="preserve">Konektivita PZŠ Dr. Olszaka v Karviné  </t>
  </si>
  <si>
    <t xml:space="preserve">Konektivita PZŠ Dr. Olszaka v Karviné   </t>
  </si>
  <si>
    <t>Dodavatel vyplní pouze žlutě označené buňky na všech listech tohoto sešitu.</t>
  </si>
  <si>
    <t>Název rozpočtu</t>
  </si>
  <si>
    <t>Příloha č. 3 Smlouvy o dílo SML/0548/2024</t>
  </si>
  <si>
    <t>Celou vyplněnou tabulku vložte v původním formátu (XLSX) jako vloženou přílohu do PDF/A-3 souboru se smlouvou.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</si>
</sst>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dd\.mm\.yyyy"/>
    <numFmt numFmtId="165" formatCode="#,##0.00000"/>
    <numFmt numFmtId="166" formatCode="#,##0.000"/>
  </numFmts>
  <fonts count="29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b/>
      <sz val="14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000396251678"/>
      <name val="Calibri"/>
      <family val="2"/>
      <scheme val="minor"/>
    </font>
    <font>
      <sz val="11"/>
      <color theme="8" tint="-0.2499700039625167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theme="1" tint="0.49998000264167786"/>
      </top>
      <bottom style="thin"/>
    </border>
    <border>
      <left/>
      <right/>
      <top style="thin">
        <color theme="4" tint="0.39998000860214233"/>
      </top>
      <bottom style="thin"/>
    </border>
    <border>
      <left/>
      <right style="thin"/>
      <top style="thin">
        <color theme="4" tint="0.3999800086021423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rgb="FF969696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thin"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/>
      <right/>
      <top style="medium">
        <color theme="1" tint="0.49998000264167786"/>
      </top>
      <bottom/>
    </border>
    <border>
      <left style="thin"/>
      <right/>
      <top style="thin">
        <color theme="4" tint="0.39998000860214233"/>
      </top>
      <bottom style="thin"/>
    </border>
    <border>
      <left/>
      <right/>
      <top style="thin"/>
      <bottom style="thin">
        <color theme="4" tint="0.39998000860214233"/>
      </bottom>
    </border>
    <border>
      <left/>
      <right style="thin"/>
      <top style="thin"/>
      <bottom style="thin">
        <color theme="4" tint="0.39998000860214233"/>
      </bottom>
    </border>
    <border>
      <left style="thin"/>
      <right/>
      <top style="thin"/>
      <bottom style="thin">
        <color theme="4" tint="0.39998000860214233"/>
      </bottom>
    </border>
    <border>
      <left style="medium">
        <color theme="1" tint="0.49998000264167786"/>
      </left>
      <right/>
      <top style="medium">
        <color theme="1" tint="0.49998000264167786"/>
      </top>
      <bottom/>
    </border>
    <border>
      <left/>
      <right style="medium">
        <color theme="1" tint="0.49998000264167786"/>
      </right>
      <top style="medium">
        <color theme="1" tint="0.49998000264167786"/>
      </top>
      <bottom/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/>
      <top style="medium">
        <color theme="1" tint="0.49998000264167786"/>
      </top>
      <bottom style="thin"/>
    </border>
    <border>
      <left/>
      <right style="medium">
        <color theme="1" tint="0.49998000264167786"/>
      </right>
      <top style="medium">
        <color theme="1" tint="0.49998000264167786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243">
    <xf numFmtId="0" fontId="0" fillId="0" borderId="0" xfId="0"/>
    <xf numFmtId="49" fontId="22" fillId="0" borderId="1" xfId="23" applyNumberFormat="1" applyFont="1" applyFill="1" applyBorder="1" applyAlignment="1">
      <alignment horizontal="right" vertical="top"/>
    </xf>
    <xf numFmtId="44" fontId="19" fillId="0" borderId="2" xfId="24" applyNumberFormat="1" applyFont="1" applyFill="1" applyBorder="1"/>
    <xf numFmtId="44" fontId="23" fillId="0" borderId="3" xfId="24" applyNumberFormat="1" applyFont="1" applyFill="1" applyBorder="1"/>
    <xf numFmtId="44" fontId="19" fillId="0" borderId="4" xfId="24" applyNumberFormat="1" applyFont="1" applyFill="1" applyBorder="1"/>
    <xf numFmtId="44" fontId="23" fillId="0" borderId="5" xfId="24" applyNumberFormat="1" applyFont="1" applyFill="1" applyBorder="1"/>
    <xf numFmtId="0" fontId="0" fillId="4" borderId="0" xfId="0" applyFill="1" applyBorder="1" applyProtection="1">
      <protection hidden="1"/>
    </xf>
    <xf numFmtId="0" fontId="0" fillId="4" borderId="0" xfId="0" applyFont="1" applyFill="1" applyBorder="1" applyAlignment="1" applyProtection="1">
      <alignment vertical="center"/>
      <protection hidden="1"/>
    </xf>
    <xf numFmtId="0" fontId="0" fillId="4" borderId="6" xfId="0" applyFont="1" applyFill="1" applyBorder="1" applyAlignment="1" applyProtection="1">
      <alignment vertical="center"/>
      <protection hidden="1"/>
    </xf>
    <xf numFmtId="0" fontId="0" fillId="4" borderId="7" xfId="0" applyFont="1" applyFill="1" applyBorder="1" applyAlignment="1" applyProtection="1">
      <alignment vertical="center"/>
      <protection hidden="1"/>
    </xf>
    <xf numFmtId="0" fontId="0" fillId="4" borderId="8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9" xfId="0" applyFont="1" applyFill="1" applyBorder="1" applyAlignment="1" applyProtection="1">
      <alignment horizontal="left" vertical="center"/>
      <protection hidden="1"/>
    </xf>
    <xf numFmtId="0" fontId="0" fillId="4" borderId="10" xfId="0" applyFont="1" applyFill="1" applyBorder="1" applyAlignment="1" applyProtection="1">
      <alignment vertical="center"/>
      <protection hidden="1"/>
    </xf>
    <xf numFmtId="0" fontId="0" fillId="4" borderId="9" xfId="0" applyFont="1" applyFill="1" applyBorder="1" applyAlignment="1" applyProtection="1">
      <alignment vertical="center"/>
      <protection hidden="1"/>
    </xf>
    <xf numFmtId="0" fontId="3" fillId="4" borderId="9" xfId="0" applyFont="1" applyFill="1" applyBorder="1" applyAlignment="1" applyProtection="1">
      <alignment horizontal="left" vertical="center"/>
      <protection hidden="1"/>
    </xf>
    <xf numFmtId="0" fontId="0" fillId="4" borderId="10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4" borderId="9" xfId="0" applyFill="1" applyBorder="1" applyProtection="1">
      <protection hidden="1"/>
    </xf>
    <xf numFmtId="0" fontId="4" fillId="4" borderId="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164" fontId="4" fillId="4" borderId="10" xfId="0" applyNumberFormat="1" applyFont="1" applyFill="1" applyBorder="1" applyAlignment="1" applyProtection="1">
      <alignment horizontal="left" vertical="center"/>
      <protection hidden="1"/>
    </xf>
    <xf numFmtId="0" fontId="4" fillId="4" borderId="10" xfId="0" applyFont="1" applyFill="1" applyBorder="1" applyAlignment="1" applyProtection="1">
      <alignment horizontal="left" vertical="center" wrapText="1"/>
      <protection hidden="1"/>
    </xf>
    <xf numFmtId="0" fontId="0" fillId="4" borderId="11" xfId="0" applyFont="1" applyFill="1" applyBorder="1" applyAlignment="1" applyProtection="1">
      <alignment vertical="center"/>
      <protection hidden="1"/>
    </xf>
    <xf numFmtId="0" fontId="0" fillId="4" borderId="12" xfId="0" applyFont="1" applyFill="1" applyBorder="1" applyAlignment="1" applyProtection="1">
      <alignment vertical="center"/>
      <protection hidden="1"/>
    </xf>
    <xf numFmtId="0" fontId="0" fillId="4" borderId="13" xfId="0" applyFont="1" applyFill="1" applyBorder="1" applyAlignment="1" applyProtection="1">
      <alignment vertical="center"/>
      <protection hidden="1"/>
    </xf>
    <xf numFmtId="0" fontId="0" fillId="4" borderId="0" xfId="0" applyFont="1" applyFill="1" applyBorder="1" applyAlignment="1" applyProtection="1">
      <alignment horizontal="center" vertical="center" wrapText="1"/>
      <protection hidden="1"/>
    </xf>
    <xf numFmtId="0" fontId="9" fillId="5" borderId="0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1" fillId="4" borderId="0" xfId="0" applyFont="1" applyFill="1" applyBorder="1" applyAlignment="1" applyProtection="1">
      <alignment horizontal="left" vertical="center"/>
      <protection hidden="1"/>
    </xf>
    <xf numFmtId="4" fontId="11" fillId="4" borderId="0" xfId="0" applyNumberFormat="1" applyFont="1" applyFill="1" applyBorder="1" applyAlignment="1" applyProtection="1">
      <alignment/>
      <protection hidden="1"/>
    </xf>
    <xf numFmtId="165" fontId="13" fillId="4" borderId="0" xfId="0" applyNumberFormat="1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 horizontal="left" vertical="center"/>
      <protection hidden="1"/>
    </xf>
    <xf numFmtId="4" fontId="14" fillId="4" borderId="0" xfId="0" applyNumberFormat="1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6" fillId="4" borderId="14" xfId="0" applyFont="1" applyFill="1" applyBorder="1" applyAlignment="1" applyProtection="1">
      <alignment/>
      <protection hidden="1"/>
    </xf>
    <xf numFmtId="0" fontId="6" fillId="4" borderId="4" xfId="0" applyFont="1" applyFill="1" applyBorder="1" applyAlignment="1" applyProtection="1">
      <alignment horizontal="left"/>
      <protection hidden="1"/>
    </xf>
    <xf numFmtId="0" fontId="5" fillId="4" borderId="4" xfId="0" applyFont="1" applyFill="1" applyBorder="1" applyAlignment="1" applyProtection="1">
      <alignment horizontal="left"/>
      <protection hidden="1"/>
    </xf>
    <xf numFmtId="0" fontId="6" fillId="4" borderId="4" xfId="0" applyFont="1" applyFill="1" applyBorder="1" applyAlignment="1" applyProtection="1">
      <alignment/>
      <protection hidden="1"/>
    </xf>
    <xf numFmtId="4" fontId="5" fillId="4" borderId="4" xfId="0" applyNumberFormat="1" applyFont="1" applyFill="1" applyBorder="1" applyAlignment="1" applyProtection="1">
      <alignment/>
      <protection hidden="1"/>
    </xf>
    <xf numFmtId="165" fontId="6" fillId="4" borderId="0" xfId="0" applyNumberFormat="1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 horizontal="left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4" fontId="6" fillId="4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/>
      <protection hidden="1"/>
    </xf>
    <xf numFmtId="4" fontId="9" fillId="6" borderId="0" xfId="0" applyNumberFormat="1" applyFont="1" applyFill="1" applyBorder="1" applyAlignment="1" applyProtection="1">
      <alignment vertical="center"/>
      <protection hidden="1" locked="0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165" fontId="10" fillId="4" borderId="0" xfId="0" applyNumberFormat="1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left" vertical="center"/>
      <protection hidden="1"/>
    </xf>
    <xf numFmtId="4" fontId="0" fillId="4" borderId="0" xfId="0" applyNumberFormat="1" applyFont="1" applyFill="1" applyBorder="1" applyAlignment="1" applyProtection="1">
      <alignment vertical="center"/>
      <protection hidden="1"/>
    </xf>
    <xf numFmtId="4" fontId="9" fillId="6" borderId="0" xfId="0" applyNumberFormat="1" applyFont="1" applyFill="1" applyBorder="1" applyAlignment="1" applyProtection="1">
      <alignment vertical="top"/>
      <protection hidden="1" locked="0"/>
    </xf>
    <xf numFmtId="4" fontId="9" fillId="6" borderId="12" xfId="0" applyNumberFormat="1" applyFont="1" applyFill="1" applyBorder="1" applyAlignment="1" applyProtection="1">
      <alignment vertical="center"/>
      <protection hidden="1" locked="0"/>
    </xf>
    <xf numFmtId="0" fontId="0" fillId="0" borderId="0" xfId="0" applyProtection="1"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16" xfId="0" applyBorder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164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9" fillId="5" borderId="0" xfId="0" applyFont="1" applyFill="1" applyAlignment="1" applyProtection="1">
      <alignment horizontal="left" vertical="center"/>
      <protection hidden="1"/>
    </xf>
    <xf numFmtId="0" fontId="0" fillId="5" borderId="0" xfId="0" applyFont="1" applyFill="1" applyAlignment="1" applyProtection="1">
      <alignment vertical="center"/>
      <protection hidden="1"/>
    </xf>
    <xf numFmtId="0" fontId="9" fillId="5" borderId="0" xfId="0" applyFont="1" applyFill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4" fontId="11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0" fillId="0" borderId="10" xfId="0" applyBorder="1" applyProtection="1">
      <protection hidden="1"/>
    </xf>
    <xf numFmtId="0" fontId="0" fillId="0" borderId="9" xfId="0" applyBorder="1" applyProtection="1"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64" fontId="4" fillId="0" borderId="1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9" fillId="5" borderId="19" xfId="0" applyFont="1" applyFill="1" applyBorder="1" applyAlignment="1" applyProtection="1">
      <alignment horizontal="center" vertical="center" wrapText="1"/>
      <protection hidden="1"/>
    </xf>
    <xf numFmtId="0" fontId="9" fillId="5" borderId="17" xfId="0" applyFont="1" applyFill="1" applyBorder="1" applyAlignment="1" applyProtection="1">
      <alignment horizontal="center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0" xfId="0" applyFont="1" applyFill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4" fontId="11" fillId="4" borderId="10" xfId="0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165" fontId="13" fillId="0" borderId="25" xfId="0" applyNumberFormat="1" applyFont="1" applyBorder="1" applyAlignment="1" applyProtection="1">
      <alignment/>
      <protection hidden="1"/>
    </xf>
    <xf numFmtId="165" fontId="13" fillId="0" borderId="26" xfId="0" applyNumberFormat="1" applyFont="1" applyBorder="1" applyAlignment="1" applyProtection="1">
      <alignment/>
      <protection hidden="1"/>
    </xf>
    <xf numFmtId="4" fontId="14" fillId="0" borderId="0" xfId="0" applyNumberFormat="1" applyFont="1" applyAlignment="1" applyProtection="1">
      <alignment vertical="center"/>
      <protection hidden="1"/>
    </xf>
    <xf numFmtId="4" fontId="9" fillId="6" borderId="27" xfId="0" applyNumberFormat="1" applyFont="1" applyFill="1" applyBorder="1" applyAlignment="1" applyProtection="1">
      <alignment vertical="center"/>
      <protection hidden="1" locked="0"/>
    </xf>
    <xf numFmtId="0" fontId="10" fillId="0" borderId="0" xfId="0" applyFont="1" applyBorder="1" applyAlignment="1" applyProtection="1">
      <alignment horizontal="center" vertical="center"/>
      <protection hidden="1"/>
    </xf>
    <xf numFmtId="165" fontId="10" fillId="0" borderId="0" xfId="0" applyNumberFormat="1" applyFont="1" applyBorder="1" applyAlignment="1" applyProtection="1">
      <alignment vertical="center"/>
      <protection hidden="1"/>
    </xf>
    <xf numFmtId="165" fontId="10" fillId="0" borderId="28" xfId="0" applyNumberFormat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4" fontId="9" fillId="6" borderId="27" xfId="0" applyNumberFormat="1" applyFont="1" applyFill="1" applyBorder="1" applyAlignment="1" applyProtection="1">
      <alignment vertical="top"/>
      <protection hidden="1" locked="0"/>
    </xf>
    <xf numFmtId="0" fontId="9" fillId="0" borderId="27" xfId="22" applyFont="1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vertical="center"/>
      <protection hidden="1"/>
    </xf>
    <xf numFmtId="4" fontId="9" fillId="6" borderId="29" xfId="0" applyNumberFormat="1" applyFont="1" applyFill="1" applyBorder="1" applyAlignment="1" applyProtection="1">
      <alignment vertical="center"/>
      <protection hidden="1" locked="0"/>
    </xf>
    <xf numFmtId="166" fontId="9" fillId="0" borderId="27" xfId="0" applyNumberFormat="1" applyFont="1" applyBorder="1" applyAlignment="1" applyProtection="1">
      <alignment vertical="center"/>
      <protection hidden="1"/>
    </xf>
    <xf numFmtId="166" fontId="9" fillId="0" borderId="27" xfId="0" applyNumberFormat="1" applyFont="1" applyBorder="1" applyAlignment="1" applyProtection="1">
      <alignment vertical="top"/>
      <protection hidden="1"/>
    </xf>
    <xf numFmtId="4" fontId="9" fillId="0" borderId="30" xfId="0" applyNumberFormat="1" applyFont="1" applyBorder="1" applyAlignment="1" applyProtection="1">
      <alignment vertical="center"/>
      <protection hidden="1"/>
    </xf>
    <xf numFmtId="4" fontId="9" fillId="0" borderId="30" xfId="0" applyNumberFormat="1" applyFont="1" applyBorder="1" applyAlignment="1" applyProtection="1">
      <alignment vertical="top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top" wrapText="1"/>
      <protection hidden="1"/>
    </xf>
    <xf numFmtId="0" fontId="9" fillId="0" borderId="27" xfId="0" applyFont="1" applyBorder="1" applyAlignment="1" applyProtection="1">
      <alignment horizontal="left" vertical="center" wrapText="1"/>
      <protection hidden="1"/>
    </xf>
    <xf numFmtId="49" fontId="9" fillId="0" borderId="27" xfId="0" applyNumberFormat="1" applyFont="1" applyBorder="1" applyAlignment="1" applyProtection="1">
      <alignment horizontal="center" vertical="center" wrapText="1"/>
      <protection hidden="1"/>
    </xf>
    <xf numFmtId="0" fontId="9" fillId="0" borderId="29" xfId="0" applyFont="1" applyBorder="1" applyAlignment="1" applyProtection="1">
      <alignment horizontal="left" vertical="center" wrapText="1"/>
      <protection hidden="1"/>
    </xf>
    <xf numFmtId="0" fontId="9" fillId="0" borderId="29" xfId="0" applyFont="1" applyBorder="1" applyAlignment="1" applyProtection="1">
      <alignment horizontal="center" vertical="center" wrapText="1"/>
      <protection hidden="1"/>
    </xf>
    <xf numFmtId="166" fontId="9" fillId="0" borderId="29" xfId="0" applyNumberFormat="1" applyFont="1" applyBorder="1" applyAlignment="1" applyProtection="1">
      <alignment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left" vertical="center" wrapText="1"/>
      <protection hidden="1" locked="0"/>
    </xf>
    <xf numFmtId="0" fontId="4" fillId="4" borderId="10" xfId="0" applyFont="1" applyFill="1" applyBorder="1" applyAlignment="1" applyProtection="1">
      <alignment horizontal="left" vertical="center" wrapText="1"/>
      <protection hidden="1" locked="0"/>
    </xf>
    <xf numFmtId="49" fontId="9" fillId="0" borderId="9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166" fontId="9" fillId="0" borderId="0" xfId="0" applyNumberFormat="1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166" fontId="9" fillId="0" borderId="0" xfId="0" applyNumberFormat="1" applyFont="1" applyBorder="1" applyAlignment="1" applyProtection="1">
      <alignment vertical="top"/>
      <protection hidden="1"/>
    </xf>
    <xf numFmtId="4" fontId="9" fillId="0" borderId="0" xfId="0" applyNumberFormat="1" applyFont="1" applyBorder="1" applyAlignment="1" applyProtection="1">
      <alignment vertical="top"/>
      <protection hidden="1"/>
    </xf>
    <xf numFmtId="49" fontId="9" fillId="0" borderId="11" xfId="0" applyNumberFormat="1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49" fontId="9" fillId="0" borderId="12" xfId="0" applyNumberFormat="1" applyFont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166" fontId="9" fillId="0" borderId="12" xfId="0" applyNumberFormat="1" applyFont="1" applyBorder="1" applyAlignment="1" applyProtection="1">
      <alignment vertical="center"/>
      <protection hidden="1"/>
    </xf>
    <xf numFmtId="4" fontId="9" fillId="0" borderId="12" xfId="0" applyNumberFormat="1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10" fillId="6" borderId="31" xfId="0" applyFont="1" applyFill="1" applyBorder="1" applyAlignment="1" applyProtection="1">
      <alignment horizontal="left" vertical="center"/>
      <protection hidden="1"/>
    </xf>
    <xf numFmtId="4" fontId="9" fillId="0" borderId="23" xfId="0" applyNumberFormat="1" applyFont="1" applyBorder="1" applyAlignment="1" applyProtection="1">
      <alignment vertical="center"/>
      <protection hidden="1"/>
    </xf>
    <xf numFmtId="0" fontId="0" fillId="0" borderId="0" xfId="22" applyFill="1" applyBorder="1" applyAlignment="1">
      <alignment vertical="top"/>
      <protection/>
    </xf>
    <xf numFmtId="0" fontId="17" fillId="0" borderId="0" xfId="22" applyFont="1" applyFill="1" applyBorder="1" applyAlignment="1">
      <alignment horizontal="right" vertical="top"/>
      <protection/>
    </xf>
    <xf numFmtId="0" fontId="0" fillId="0" borderId="0" xfId="22" applyFill="1" applyBorder="1">
      <alignment/>
      <protection/>
    </xf>
    <xf numFmtId="0" fontId="16" fillId="0" borderId="0" xfId="22" applyFont="1" applyFill="1" applyBorder="1">
      <alignment/>
      <protection/>
    </xf>
    <xf numFmtId="49" fontId="0" fillId="0" borderId="0" xfId="22" applyNumberFormat="1" applyFill="1" applyBorder="1">
      <alignment/>
      <protection/>
    </xf>
    <xf numFmtId="1" fontId="0" fillId="0" borderId="0" xfId="22" applyNumberFormat="1" applyFill="1" applyBorder="1">
      <alignment/>
      <protection/>
    </xf>
    <xf numFmtId="0" fontId="18" fillId="0" borderId="0" xfId="22" applyFont="1" applyFill="1" applyBorder="1" applyAlignment="1">
      <alignment vertical="top"/>
      <protection/>
    </xf>
    <xf numFmtId="0" fontId="20" fillId="0" borderId="0" xfId="22" applyFont="1" applyFill="1" applyBorder="1" applyAlignment="1">
      <alignment vertical="top"/>
      <protection/>
    </xf>
    <xf numFmtId="0" fontId="20" fillId="0" borderId="0" xfId="22" applyFont="1" applyFill="1" applyBorder="1">
      <alignment/>
      <protection/>
    </xf>
    <xf numFmtId="0" fontId="0" fillId="0" borderId="0" xfId="22" applyFill="1" applyBorder="1" applyAlignment="1">
      <alignment horizontal="right" vertical="top"/>
      <protection/>
    </xf>
    <xf numFmtId="0" fontId="16" fillId="0" borderId="0" xfId="22" applyFont="1" applyFill="1" applyBorder="1" applyAlignment="1">
      <alignment horizontal="left" vertical="top"/>
      <protection/>
    </xf>
    <xf numFmtId="0" fontId="16" fillId="0" borderId="0" xfId="22" applyFont="1" applyFill="1" applyBorder="1" applyAlignment="1">
      <alignment horizontal="left"/>
      <protection/>
    </xf>
    <xf numFmtId="0" fontId="20" fillId="0" borderId="32" xfId="22" applyFont="1" applyFill="1" applyBorder="1" applyAlignment="1">
      <alignment vertical="top"/>
      <protection/>
    </xf>
    <xf numFmtId="0" fontId="19" fillId="0" borderId="32" xfId="22" applyFont="1" applyFill="1" applyBorder="1" applyAlignment="1">
      <alignment horizontal="right" vertical="top"/>
      <protection/>
    </xf>
    <xf numFmtId="49" fontId="21" fillId="0" borderId="32" xfId="22" applyNumberFormat="1" applyFont="1" applyFill="1" applyBorder="1" applyAlignment="1">
      <alignment vertical="top"/>
      <protection/>
    </xf>
    <xf numFmtId="0" fontId="22" fillId="0" borderId="32" xfId="22" applyFont="1" applyFill="1" applyBorder="1" applyAlignment="1">
      <alignment horizontal="right"/>
      <protection/>
    </xf>
    <xf numFmtId="0" fontId="0" fillId="0" borderId="0" xfId="22" applyFill="1" applyBorder="1" applyAlignment="1">
      <alignment horizontal="center"/>
      <protection/>
    </xf>
    <xf numFmtId="0" fontId="23" fillId="0" borderId="33" xfId="22" applyFont="1" applyFill="1" applyBorder="1" applyAlignment="1">
      <alignment horizontal="center" vertical="top" wrapText="1"/>
      <protection/>
    </xf>
    <xf numFmtId="0" fontId="19" fillId="0" borderId="2" xfId="22" applyFont="1" applyFill="1" applyBorder="1" applyAlignment="1">
      <alignment vertical="top" wrapText="1"/>
      <protection/>
    </xf>
    <xf numFmtId="0" fontId="23" fillId="0" borderId="14" xfId="22" applyFont="1" applyFill="1" applyBorder="1" applyAlignment="1">
      <alignment horizontal="center" vertical="top" wrapText="1"/>
      <protection/>
    </xf>
    <xf numFmtId="0" fontId="19" fillId="0" borderId="4" xfId="22" applyFont="1" applyFill="1" applyBorder="1" applyAlignment="1">
      <alignment vertical="top" wrapText="1"/>
      <protection/>
    </xf>
    <xf numFmtId="0" fontId="19" fillId="0" borderId="0" xfId="22" applyFont="1" applyFill="1" applyBorder="1" applyAlignment="1">
      <alignment vertical="top"/>
      <protection/>
    </xf>
    <xf numFmtId="0" fontId="19" fillId="0" borderId="0" xfId="22" applyFont="1" applyFill="1" applyBorder="1" applyAlignment="1">
      <alignment vertical="top" wrapText="1"/>
      <protection/>
    </xf>
    <xf numFmtId="0" fontId="19" fillId="0" borderId="0" xfId="22" applyFont="1" applyFill="1" applyBorder="1" applyAlignment="1">
      <alignment horizontal="center" vertical="top"/>
      <protection/>
    </xf>
    <xf numFmtId="0" fontId="26" fillId="0" borderId="0" xfId="22" applyFont="1" applyFill="1" applyBorder="1" applyAlignment="1">
      <alignment vertical="top"/>
      <protection/>
    </xf>
    <xf numFmtId="44" fontId="24" fillId="0" borderId="0" xfId="22" applyNumberFormat="1" applyFont="1" applyFill="1" applyBorder="1">
      <alignment/>
      <protection/>
    </xf>
    <xf numFmtId="44" fontId="25" fillId="0" borderId="0" xfId="22" applyNumberFormat="1" applyFont="1" applyFill="1" applyBorder="1">
      <alignment/>
      <protection/>
    </xf>
    <xf numFmtId="49" fontId="19" fillId="0" borderId="0" xfId="22" applyNumberFormat="1" applyFont="1" applyFill="1" applyBorder="1">
      <alignment/>
      <protection/>
    </xf>
    <xf numFmtId="1" fontId="19" fillId="0" borderId="0" xfId="22" applyNumberFormat="1" applyFont="1" applyFill="1" applyBorder="1">
      <alignment/>
      <protection/>
    </xf>
    <xf numFmtId="0" fontId="27" fillId="0" borderId="0" xfId="22" applyFont="1" applyFill="1" applyBorder="1" applyAlignment="1">
      <alignment horizontal="left" vertical="top"/>
      <protection/>
    </xf>
    <xf numFmtId="49" fontId="0" fillId="0" borderId="0" xfId="22" applyNumberFormat="1" applyFill="1" applyBorder="1" applyAlignment="1">
      <alignment vertical="top" wrapText="1"/>
      <protection/>
    </xf>
    <xf numFmtId="1" fontId="0" fillId="0" borderId="0" xfId="22" applyNumberFormat="1" applyFill="1" applyBorder="1" applyAlignment="1">
      <alignment vertical="top" wrapText="1"/>
      <protection/>
    </xf>
    <xf numFmtId="0" fontId="0" fillId="0" borderId="0" xfId="22">
      <alignment/>
      <protection/>
    </xf>
    <xf numFmtId="0" fontId="19" fillId="0" borderId="1" xfId="22" applyFont="1" applyBorder="1" applyAlignment="1">
      <alignment horizontal="right"/>
      <protection/>
    </xf>
    <xf numFmtId="49" fontId="0" fillId="0" borderId="0" xfId="22" applyNumberFormat="1">
      <alignment/>
      <protection/>
    </xf>
    <xf numFmtId="1" fontId="0" fillId="0" borderId="0" xfId="22" applyNumberFormat="1">
      <alignment/>
      <protection/>
    </xf>
    <xf numFmtId="0" fontId="16" fillId="0" borderId="0" xfId="22" applyFont="1">
      <alignment/>
      <protection/>
    </xf>
    <xf numFmtId="0" fontId="23" fillId="7" borderId="34" xfId="22" applyFont="1" applyFill="1" applyBorder="1" applyAlignment="1">
      <alignment vertical="top" wrapText="1"/>
      <protection/>
    </xf>
    <xf numFmtId="0" fontId="23" fillId="7" borderId="34" xfId="22" applyFont="1" applyFill="1" applyBorder="1" applyAlignment="1">
      <alignment horizontal="center" vertical="top" wrapText="1"/>
      <protection/>
    </xf>
    <xf numFmtId="0" fontId="23" fillId="7" borderId="34" xfId="22" applyFont="1" applyFill="1" applyBorder="1" applyAlignment="1">
      <alignment wrapText="1"/>
      <protection/>
    </xf>
    <xf numFmtId="0" fontId="23" fillId="7" borderId="35" xfId="22" applyFont="1" applyFill="1" applyBorder="1" applyAlignment="1">
      <alignment wrapText="1"/>
      <protection/>
    </xf>
    <xf numFmtId="0" fontId="23" fillId="0" borderId="11" xfId="0" applyFont="1" applyBorder="1" applyAlignment="1">
      <alignment vertical="top"/>
    </xf>
    <xf numFmtId="44" fontId="24" fillId="0" borderId="12" xfId="0" applyNumberFormat="1" applyFont="1" applyBorder="1"/>
    <xf numFmtId="44" fontId="25" fillId="8" borderId="13" xfId="0" applyNumberFormat="1" applyFont="1" applyFill="1" applyBorder="1"/>
    <xf numFmtId="0" fontId="23" fillId="7" borderId="34" xfId="22" applyFont="1" applyFill="1" applyBorder="1" applyAlignment="1">
      <alignment horizontal="center" vertical="center" wrapText="1"/>
      <protection/>
    </xf>
    <xf numFmtId="0" fontId="23" fillId="7" borderId="34" xfId="22" applyFont="1" applyFill="1" applyBorder="1" applyAlignment="1">
      <alignment vertical="center" wrapText="1"/>
      <protection/>
    </xf>
    <xf numFmtId="0" fontId="23" fillId="7" borderId="36" xfId="22" applyFont="1" applyFill="1" applyBorder="1" applyAlignment="1">
      <alignment horizontal="center" vertical="center" wrapText="1"/>
      <protection/>
    </xf>
    <xf numFmtId="0" fontId="2" fillId="6" borderId="1" xfId="24" applyFill="1" applyBorder="1" applyAlignment="1" applyProtection="1">
      <alignment horizontal="left" vertical="top"/>
      <protection locked="0"/>
    </xf>
    <xf numFmtId="49" fontId="2" fillId="6" borderId="1" xfId="24" applyNumberFormat="1" applyFill="1" applyBorder="1" applyAlignment="1" applyProtection="1">
      <alignment horizontal="left" vertical="top"/>
      <protection locked="0"/>
    </xf>
    <xf numFmtId="0" fontId="17" fillId="0" borderId="0" xfId="0" applyFont="1" applyFill="1" applyBorder="1"/>
    <xf numFmtId="0" fontId="22" fillId="0" borderId="0" xfId="22" applyFont="1" applyFill="1" applyBorder="1" applyAlignment="1">
      <alignment vertical="top"/>
      <protection/>
    </xf>
    <xf numFmtId="0" fontId="17" fillId="0" borderId="0" xfId="22" applyFont="1" applyFill="1" applyBorder="1" applyAlignment="1">
      <alignment vertical="top"/>
      <protection/>
    </xf>
    <xf numFmtId="0" fontId="19" fillId="0" borderId="37" xfId="22" applyFont="1" applyFill="1" applyBorder="1" applyAlignment="1">
      <alignment horizontal="right" vertical="top"/>
      <protection/>
    </xf>
    <xf numFmtId="0" fontId="19" fillId="0" borderId="32" xfId="22" applyFont="1" applyFill="1" applyBorder="1" applyAlignment="1">
      <alignment horizontal="right" vertical="top"/>
      <protection/>
    </xf>
    <xf numFmtId="49" fontId="21" fillId="0" borderId="32" xfId="22" applyNumberFormat="1" applyFont="1" applyFill="1" applyBorder="1" applyAlignment="1">
      <alignment horizontal="center"/>
      <protection/>
    </xf>
    <xf numFmtId="49" fontId="21" fillId="0" borderId="38" xfId="22" applyNumberFormat="1" applyFont="1" applyFill="1" applyBorder="1" applyAlignment="1">
      <alignment horizontal="center"/>
      <protection/>
    </xf>
    <xf numFmtId="0" fontId="19" fillId="0" borderId="0" xfId="22" applyFont="1" applyFill="1" applyBorder="1" applyAlignment="1">
      <alignment horizontal="right" vertical="top"/>
      <protection/>
    </xf>
    <xf numFmtId="0" fontId="20" fillId="0" borderId="0" xfId="22" applyFont="1" applyFill="1" applyBorder="1" applyAlignment="1">
      <alignment horizontal="left"/>
      <protection/>
    </xf>
    <xf numFmtId="49" fontId="20" fillId="0" borderId="0" xfId="22" applyNumberFormat="1" applyFont="1" applyFill="1" applyBorder="1" applyAlignment="1">
      <alignment horizontal="left"/>
      <protection/>
    </xf>
    <xf numFmtId="0" fontId="19" fillId="0" borderId="4" xfId="22" applyFont="1" applyFill="1" applyBorder="1" applyAlignment="1">
      <alignment vertical="top" wrapText="1"/>
      <protection/>
    </xf>
    <xf numFmtId="0" fontId="0" fillId="0" borderId="39" xfId="22" applyFill="1" applyBorder="1" applyAlignment="1">
      <alignment horizontal="right" vertical="top"/>
      <protection/>
    </xf>
    <xf numFmtId="0" fontId="0" fillId="0" borderId="39" xfId="22" applyFill="1" applyBorder="1" applyAlignment="1">
      <alignment horizontal="left"/>
      <protection/>
    </xf>
    <xf numFmtId="0" fontId="19" fillId="0" borderId="40" xfId="22" applyFont="1" applyBorder="1" applyAlignment="1">
      <alignment horizontal="right" vertical="top"/>
      <protection/>
    </xf>
    <xf numFmtId="0" fontId="19" fillId="0" borderId="1" xfId="22" applyFont="1" applyBorder="1" applyAlignment="1">
      <alignment horizontal="right" vertical="top"/>
      <protection/>
    </xf>
    <xf numFmtId="49" fontId="2" fillId="6" borderId="1" xfId="24" applyNumberFormat="1" applyFill="1" applyBorder="1" applyAlignment="1" applyProtection="1">
      <alignment horizontal="left"/>
      <protection locked="0"/>
    </xf>
    <xf numFmtId="49" fontId="2" fillId="6" borderId="41" xfId="24" applyNumberFormat="1" applyFill="1" applyBorder="1" applyAlignment="1" applyProtection="1">
      <alignment horizontal="left"/>
      <protection locked="0"/>
    </xf>
    <xf numFmtId="0" fontId="0" fillId="0" borderId="0" xfId="22" applyFill="1" applyBorder="1" applyAlignment="1">
      <alignment horizontal="center"/>
      <protection/>
    </xf>
    <xf numFmtId="0" fontId="16" fillId="0" borderId="12" xfId="22" applyFont="1" applyFill="1" applyBorder="1" applyAlignment="1">
      <alignment horizontal="center"/>
      <protection/>
    </xf>
    <xf numFmtId="0" fontId="19" fillId="0" borderId="2" xfId="22" applyFont="1" applyFill="1" applyBorder="1" applyAlignment="1">
      <alignment vertical="top" wrapText="1"/>
      <protection/>
    </xf>
    <xf numFmtId="0" fontId="28" fillId="0" borderId="0" xfId="22" applyFont="1" applyFill="1" applyBorder="1" applyAlignment="1">
      <alignment horizontal="center" vertical="top"/>
      <protection/>
    </xf>
    <xf numFmtId="0" fontId="19" fillId="0" borderId="12" xfId="0" applyFont="1" applyBorder="1" applyAlignment="1">
      <alignment vertical="top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Protection="1"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5" fillId="4" borderId="0" xfId="0" applyFont="1" applyFill="1" applyBorder="1" applyAlignment="1" applyProtection="1">
      <alignment horizontal="left" vertical="center" wrapText="1"/>
      <protection hidden="1"/>
    </xf>
    <xf numFmtId="0" fontId="15" fillId="4" borderId="0" xfId="0" applyFont="1" applyFill="1" applyBorder="1" applyAlignment="1" applyProtection="1">
      <alignment horizontal="left" vertical="center"/>
      <protection hidden="1"/>
    </xf>
    <xf numFmtId="0" fontId="14" fillId="4" borderId="0" xfId="0" applyFont="1" applyFill="1" applyBorder="1" applyProtection="1">
      <protection hidden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měny 10 2" xfId="21"/>
    <cellStyle name="Normální 2" xfId="22"/>
    <cellStyle name="40 % – Zvýraznění2" xfId="23"/>
    <cellStyle name="40 % – Zvýraznění6" xfId="24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showGridLines="0" tabSelected="1" workbookViewId="0" topLeftCell="A1">
      <selection activeCell="D3" sqref="D3"/>
    </sheetView>
  </sheetViews>
  <sheetFormatPr defaultColWidth="10.7109375" defaultRowHeight="12"/>
  <cols>
    <col min="1" max="1" width="3.00390625" style="163" customWidth="1"/>
    <col min="2" max="2" width="7.421875" style="161" customWidth="1"/>
    <col min="3" max="3" width="22.8515625" style="161" customWidth="1"/>
    <col min="4" max="4" width="65.00390625" style="161" customWidth="1"/>
    <col min="5" max="5" width="7.8515625" style="161" customWidth="1"/>
    <col min="6" max="6" width="15.140625" style="161" customWidth="1"/>
    <col min="7" max="7" width="16.421875" style="163" customWidth="1"/>
    <col min="8" max="8" width="18.7109375" style="163" customWidth="1"/>
    <col min="9" max="9" width="18.7109375" style="164" customWidth="1"/>
    <col min="10" max="13" width="12.421875" style="165" customWidth="1"/>
    <col min="14" max="14" width="8.140625" style="166" customWidth="1"/>
    <col min="15" max="15" width="12.421875" style="166" customWidth="1"/>
    <col min="16" max="16" width="12.421875" style="163" customWidth="1"/>
    <col min="17" max="16384" width="10.7109375" style="163" customWidth="1"/>
  </cols>
  <sheetData>
    <row r="1" spans="3:4" ht="12">
      <c r="C1" s="162" t="s">
        <v>236</v>
      </c>
      <c r="D1" s="210" t="s">
        <v>259</v>
      </c>
    </row>
    <row r="2" spans="3:4" ht="12">
      <c r="C2" s="211"/>
      <c r="D2" s="212" t="s">
        <v>262</v>
      </c>
    </row>
    <row r="3" ht="12">
      <c r="D3" s="167"/>
    </row>
    <row r="4" spans="2:9" ht="12">
      <c r="B4" s="217" t="s">
        <v>237</v>
      </c>
      <c r="C4" s="217"/>
      <c r="D4" s="168" t="s">
        <v>261</v>
      </c>
      <c r="E4" s="168"/>
      <c r="F4" s="168"/>
      <c r="G4" s="169"/>
      <c r="H4" s="169"/>
      <c r="I4" s="169"/>
    </row>
    <row r="5" spans="2:9" ht="12">
      <c r="B5" s="217" t="s">
        <v>238</v>
      </c>
      <c r="C5" s="217"/>
      <c r="D5" s="218" t="s">
        <v>256</v>
      </c>
      <c r="E5" s="218"/>
      <c r="F5" s="218"/>
      <c r="G5" s="218"/>
      <c r="H5" s="218"/>
      <c r="I5" s="218"/>
    </row>
    <row r="6" spans="2:9" ht="12">
      <c r="B6" s="217" t="s">
        <v>239</v>
      </c>
      <c r="C6" s="217"/>
      <c r="D6" s="219" t="s">
        <v>255</v>
      </c>
      <c r="E6" s="219"/>
      <c r="F6" s="219"/>
      <c r="G6" s="219"/>
      <c r="H6" s="219"/>
      <c r="I6" s="219"/>
    </row>
    <row r="7" spans="2:9" ht="15.75" thickBot="1">
      <c r="B7" s="170"/>
      <c r="C7" s="170"/>
      <c r="D7" s="171"/>
      <c r="E7" s="171"/>
      <c r="F7" s="171"/>
      <c r="G7" s="172"/>
      <c r="H7" s="172"/>
      <c r="I7" s="172"/>
    </row>
    <row r="8" spans="2:9" ht="15.75" thickBot="1">
      <c r="B8" s="213" t="s">
        <v>240</v>
      </c>
      <c r="C8" s="214"/>
      <c r="D8" s="173" t="s">
        <v>241</v>
      </c>
      <c r="E8" s="174" t="s">
        <v>242</v>
      </c>
      <c r="F8" s="175" t="s">
        <v>243</v>
      </c>
      <c r="G8" s="176" t="s">
        <v>244</v>
      </c>
      <c r="H8" s="215" t="s">
        <v>245</v>
      </c>
      <c r="I8" s="216"/>
    </row>
    <row r="9" spans="2:9" ht="12" thickBot="1">
      <c r="B9" s="221"/>
      <c r="C9" s="221"/>
      <c r="D9" s="222"/>
      <c r="E9" s="222"/>
      <c r="F9" s="222"/>
      <c r="G9" s="222"/>
      <c r="H9" s="222"/>
      <c r="I9" s="222"/>
    </row>
    <row r="10" spans="2:15" s="193" customFormat="1" ht="12">
      <c r="B10" s="223" t="s">
        <v>246</v>
      </c>
      <c r="C10" s="224"/>
      <c r="D10" s="208"/>
      <c r="E10" s="1" t="s">
        <v>242</v>
      </c>
      <c r="F10" s="209"/>
      <c r="G10" s="194" t="s">
        <v>244</v>
      </c>
      <c r="H10" s="225"/>
      <c r="I10" s="226"/>
      <c r="J10" s="195"/>
      <c r="K10" s="195"/>
      <c r="L10" s="195"/>
      <c r="M10" s="195"/>
      <c r="N10" s="196"/>
      <c r="O10" s="196"/>
    </row>
    <row r="11" spans="2:9" ht="11.25">
      <c r="B11" s="177"/>
      <c r="C11" s="177"/>
      <c r="D11" s="163"/>
      <c r="E11" s="177"/>
      <c r="F11" s="177"/>
      <c r="G11" s="177"/>
      <c r="H11" s="177"/>
      <c r="I11" s="177"/>
    </row>
    <row r="12" spans="2:9" ht="11.25">
      <c r="B12" s="227"/>
      <c r="C12" s="227"/>
      <c r="D12" s="227"/>
      <c r="E12" s="227"/>
      <c r="F12" s="227"/>
      <c r="G12" s="227"/>
      <c r="H12" s="227"/>
      <c r="I12" s="227"/>
    </row>
    <row r="13" spans="2:9" ht="12">
      <c r="B13" s="228" t="s">
        <v>247</v>
      </c>
      <c r="C13" s="228"/>
      <c r="D13" s="228"/>
      <c r="E13" s="228"/>
      <c r="F13" s="228"/>
      <c r="G13" s="228"/>
      <c r="H13" s="228"/>
      <c r="I13" s="228"/>
    </row>
    <row r="14" spans="2:9" s="197" customFormat="1" ht="26.25">
      <c r="B14" s="207" t="s">
        <v>248</v>
      </c>
      <c r="C14" s="206" t="s">
        <v>260</v>
      </c>
      <c r="D14" s="206" t="s">
        <v>14</v>
      </c>
      <c r="E14" s="199" t="s">
        <v>5</v>
      </c>
      <c r="F14" s="198"/>
      <c r="G14" s="200" t="s">
        <v>249</v>
      </c>
      <c r="H14" s="205" t="s">
        <v>254</v>
      </c>
      <c r="I14" s="201" t="s">
        <v>250</v>
      </c>
    </row>
    <row r="15" spans="2:9" s="164" customFormat="1" ht="12">
      <c r="B15" s="178">
        <v>1</v>
      </c>
      <c r="C15" s="179" t="s">
        <v>152</v>
      </c>
      <c r="D15" s="229" t="s">
        <v>252</v>
      </c>
      <c r="E15" s="229"/>
      <c r="F15" s="229"/>
      <c r="G15" s="2">
        <f>sk!I44</f>
        <v>0</v>
      </c>
      <c r="H15" s="2">
        <f>G15*0.21</f>
        <v>0</v>
      </c>
      <c r="I15" s="3">
        <f>H15+G15</f>
        <v>0</v>
      </c>
    </row>
    <row r="16" spans="2:9" s="164" customFormat="1" ht="12">
      <c r="B16" s="180">
        <v>2</v>
      </c>
      <c r="C16" s="181" t="s">
        <v>153</v>
      </c>
      <c r="D16" s="220" t="s">
        <v>253</v>
      </c>
      <c r="E16" s="220"/>
      <c r="F16" s="220"/>
      <c r="G16" s="4">
        <f>nn!I16</f>
        <v>0</v>
      </c>
      <c r="H16" s="4">
        <f>G16*0.21</f>
        <v>0</v>
      </c>
      <c r="I16" s="5">
        <f aca="true" t="shared" si="0" ref="I16">H16+G16</f>
        <v>0</v>
      </c>
    </row>
    <row r="17" spans="2:9" s="193" customFormat="1" ht="12.75">
      <c r="B17" s="202" t="s">
        <v>251</v>
      </c>
      <c r="C17" s="231"/>
      <c r="D17" s="231"/>
      <c r="E17" s="231"/>
      <c r="F17" s="231"/>
      <c r="G17" s="203">
        <f>SUM(G15:G16)</f>
        <v>0</v>
      </c>
      <c r="H17" s="203">
        <f>SUM(H15:H16)</f>
        <v>0</v>
      </c>
      <c r="I17" s="204">
        <f>SUM(I15:I16)</f>
        <v>0</v>
      </c>
    </row>
    <row r="18" spans="2:15" ht="12.75">
      <c r="B18" s="182"/>
      <c r="C18" s="182"/>
      <c r="D18" s="183"/>
      <c r="E18" s="184"/>
      <c r="F18" s="185"/>
      <c r="G18" s="186"/>
      <c r="H18" s="186"/>
      <c r="I18" s="187"/>
      <c r="J18" s="188"/>
      <c r="K18" s="188"/>
      <c r="L18" s="188"/>
      <c r="M18" s="188"/>
      <c r="N18" s="189"/>
      <c r="O18" s="189"/>
    </row>
    <row r="19" spans="2:4" ht="12">
      <c r="B19" s="190"/>
      <c r="C19" s="190"/>
      <c r="D19" s="190"/>
    </row>
    <row r="20" spans="2:4" ht="12">
      <c r="B20" s="190"/>
      <c r="C20" s="190"/>
      <c r="D20" s="190"/>
    </row>
    <row r="21" spans="2:4" ht="12">
      <c r="B21" s="190"/>
      <c r="C21" s="190"/>
      <c r="D21" s="190"/>
    </row>
    <row r="22" spans="2:4" ht="12">
      <c r="B22" s="230"/>
      <c r="C22" s="230"/>
      <c r="D22" s="230"/>
    </row>
    <row r="23" spans="10:15" ht="18" customHeight="1">
      <c r="J23" s="191"/>
      <c r="K23" s="191"/>
      <c r="L23" s="191"/>
      <c r="M23" s="191"/>
      <c r="N23" s="192"/>
      <c r="O23" s="192"/>
    </row>
  </sheetData>
  <sheetProtection algorithmName="SHA-512" hashValue="q+YYtxktSKBT/eoVH3uf8KlvUyFDfs+r9ZlEZD5AL3tZ2QE1FsEdOhz4T70YL0NANIaz6j63MzJFVaJ6Ij1Hsw==" saltValue="5ibc5a6Cj2MLj9BApqok1w==" spinCount="100000" sheet="1" objects="1" scenarios="1"/>
  <mergeCells count="17">
    <mergeCell ref="B22:D22"/>
    <mergeCell ref="C17:F17"/>
    <mergeCell ref="D16:F16"/>
    <mergeCell ref="B9:C9"/>
    <mergeCell ref="D9:I9"/>
    <mergeCell ref="B10:C10"/>
    <mergeCell ref="H10:I10"/>
    <mergeCell ref="B12:I12"/>
    <mergeCell ref="B13:I13"/>
    <mergeCell ref="D15:F15"/>
    <mergeCell ref="B8:C8"/>
    <mergeCell ref="H8:I8"/>
    <mergeCell ref="B4:C4"/>
    <mergeCell ref="B5:C5"/>
    <mergeCell ref="D5:I5"/>
    <mergeCell ref="B6:C6"/>
    <mergeCell ref="D6:I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19"/>
  <sheetViews>
    <sheetView showGridLines="0" workbookViewId="0" topLeftCell="A29">
      <selection activeCell="H46" sqref="H46"/>
    </sheetView>
  </sheetViews>
  <sheetFormatPr defaultColWidth="8.8515625" defaultRowHeight="12"/>
  <cols>
    <col min="1" max="1" width="8.28125" style="55" customWidth="1"/>
    <col min="2" max="2" width="4.140625" style="55" customWidth="1"/>
    <col min="3" max="3" width="4.28125" style="55" customWidth="1"/>
    <col min="4" max="4" width="6.00390625" style="55" customWidth="1"/>
    <col min="5" max="5" width="52.421875" style="55" customWidth="1"/>
    <col min="6" max="6" width="6.28125" style="55" customWidth="1"/>
    <col min="7" max="7" width="12.421875" style="55" customWidth="1"/>
    <col min="8" max="8" width="14.00390625" style="55" customWidth="1"/>
    <col min="9" max="9" width="21.7109375" style="55" customWidth="1"/>
    <col min="10" max="10" width="22.28125" style="55" hidden="1" customWidth="1"/>
    <col min="11" max="11" width="9.28125" style="55" customWidth="1"/>
    <col min="12" max="12" width="10.8515625" style="55" hidden="1" customWidth="1"/>
    <col min="13" max="13" width="9.28125" style="55" hidden="1" customWidth="1"/>
    <col min="14" max="19" width="14.140625" style="55" hidden="1" customWidth="1"/>
    <col min="20" max="20" width="16.28125" style="55" hidden="1" customWidth="1"/>
    <col min="21" max="21" width="12.28125" style="55" customWidth="1"/>
    <col min="22" max="22" width="16.28125" style="55" customWidth="1"/>
    <col min="23" max="23" width="12.28125" style="55" customWidth="1"/>
    <col min="24" max="24" width="15.00390625" style="55" customWidth="1"/>
    <col min="25" max="25" width="11.00390625" style="55" customWidth="1"/>
    <col min="26" max="26" width="15.00390625" style="55" customWidth="1"/>
    <col min="27" max="27" width="16.28125" style="55" customWidth="1"/>
    <col min="28" max="28" width="11.00390625" style="55" customWidth="1"/>
    <col min="29" max="29" width="15.00390625" style="55" customWidth="1"/>
    <col min="30" max="30" width="16.28125" style="55" customWidth="1"/>
    <col min="31" max="42" width="8.8515625" style="55" customWidth="1"/>
    <col min="43" max="64" width="9.28125" style="55" hidden="1" customWidth="1"/>
    <col min="65" max="16384" width="8.8515625" style="55" customWidth="1"/>
  </cols>
  <sheetData>
    <row r="1" ht="12" hidden="1"/>
    <row r="2" spans="1:30" s="59" customFormat="1" ht="12" hidden="1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s="59" customFormat="1" ht="18" hidden="1">
      <c r="A3" s="56"/>
      <c r="B3" s="60" t="s">
        <v>23</v>
      </c>
      <c r="C3" s="56"/>
      <c r="D3" s="56"/>
      <c r="E3" s="56"/>
      <c r="F3" s="56"/>
      <c r="G3" s="56"/>
      <c r="H3" s="56"/>
      <c r="I3" s="56"/>
      <c r="J3" s="56"/>
      <c r="K3" s="58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0" s="59" customFormat="1" ht="12" hidden="1">
      <c r="A4" s="56"/>
      <c r="B4" s="56"/>
      <c r="C4" s="56"/>
      <c r="D4" s="56"/>
      <c r="E4" s="56"/>
      <c r="F4" s="56"/>
      <c r="G4" s="56"/>
      <c r="H4" s="56"/>
      <c r="I4" s="56"/>
      <c r="J4" s="56"/>
      <c r="K4" s="58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1:30" s="59" customFormat="1" ht="12.75" hidden="1">
      <c r="A5" s="56"/>
      <c r="B5" s="61" t="s">
        <v>3</v>
      </c>
      <c r="C5" s="56"/>
      <c r="D5" s="56"/>
      <c r="E5" s="56"/>
      <c r="F5" s="56"/>
      <c r="G5" s="56"/>
      <c r="H5" s="56"/>
      <c r="I5" s="56"/>
      <c r="J5" s="56"/>
      <c r="K5" s="58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</row>
    <row r="6" spans="1:30" s="59" customFormat="1" ht="12.75" hidden="1">
      <c r="A6" s="56"/>
      <c r="B6" s="56"/>
      <c r="C6" s="56"/>
      <c r="D6" s="235" t="s">
        <v>150</v>
      </c>
      <c r="E6" s="236"/>
      <c r="F6" s="236"/>
      <c r="G6" s="236"/>
      <c r="H6" s="56"/>
      <c r="I6" s="56"/>
      <c r="J6" s="56"/>
      <c r="K6" s="58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2:11" ht="12.75" hidden="1">
      <c r="B7" s="61" t="s">
        <v>21</v>
      </c>
      <c r="K7" s="62"/>
    </row>
    <row r="8" spans="4:11" ht="13.35" customHeight="1" hidden="1">
      <c r="D8" s="235" t="s">
        <v>155</v>
      </c>
      <c r="E8" s="239"/>
      <c r="F8" s="239"/>
      <c r="G8" s="239"/>
      <c r="K8" s="62"/>
    </row>
    <row r="9" spans="2:11" ht="12.75" hidden="1">
      <c r="B9" s="61" t="s">
        <v>22</v>
      </c>
      <c r="K9" s="62"/>
    </row>
    <row r="10" spans="1:30" s="59" customFormat="1" ht="12" hidden="1">
      <c r="A10" s="56"/>
      <c r="B10" s="56"/>
      <c r="C10" s="56"/>
      <c r="D10" s="237"/>
      <c r="E10" s="238"/>
      <c r="F10" s="238"/>
      <c r="G10" s="238"/>
      <c r="H10" s="56"/>
      <c r="I10" s="56"/>
      <c r="J10" s="56"/>
      <c r="K10" s="58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</row>
    <row r="11" spans="1:30" s="59" customFormat="1" ht="12" hidden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8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</row>
    <row r="12" spans="1:30" s="59" customFormat="1" ht="12.75" hidden="1">
      <c r="A12" s="56"/>
      <c r="B12" s="61" t="s">
        <v>4</v>
      </c>
      <c r="C12" s="56"/>
      <c r="D12" s="56"/>
      <c r="E12" s="63" t="s">
        <v>157</v>
      </c>
      <c r="F12" s="56"/>
      <c r="G12" s="56"/>
      <c r="H12" s="61" t="s">
        <v>6</v>
      </c>
      <c r="I12" s="64">
        <v>45317</v>
      </c>
      <c r="J12" s="56"/>
      <c r="K12" s="58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</row>
    <row r="13" spans="1:30" s="59" customFormat="1" ht="12.75" hidden="1">
      <c r="A13" s="56"/>
      <c r="B13" s="56"/>
      <c r="C13" s="56"/>
      <c r="D13" s="56"/>
      <c r="E13" s="63" t="s">
        <v>158</v>
      </c>
      <c r="F13" s="56"/>
      <c r="G13" s="56"/>
      <c r="H13" s="56"/>
      <c r="I13" s="56"/>
      <c r="J13" s="56"/>
      <c r="K13" s="58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</row>
    <row r="14" spans="1:30" s="59" customFormat="1" ht="12.75" hidden="1">
      <c r="A14" s="56"/>
      <c r="B14" s="61" t="s">
        <v>7</v>
      </c>
      <c r="C14" s="56"/>
      <c r="D14" s="56"/>
      <c r="E14" s="63" t="s">
        <v>156</v>
      </c>
      <c r="F14" s="56"/>
      <c r="G14" s="56"/>
      <c r="H14" s="61" t="s">
        <v>9</v>
      </c>
      <c r="I14" s="65" t="s">
        <v>151</v>
      </c>
      <c r="J14" s="56"/>
      <c r="K14" s="58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</row>
    <row r="15" spans="1:30" s="59" customFormat="1" ht="12.75" hidden="1">
      <c r="A15" s="56"/>
      <c r="B15" s="61" t="s">
        <v>8</v>
      </c>
      <c r="C15" s="56"/>
      <c r="D15" s="56"/>
      <c r="E15" s="63"/>
      <c r="F15" s="56"/>
      <c r="G15" s="56"/>
      <c r="H15" s="61" t="s">
        <v>10</v>
      </c>
      <c r="I15" s="65"/>
      <c r="J15" s="56"/>
      <c r="K15" s="58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</row>
    <row r="16" spans="1:30" s="59" customFormat="1" ht="12" hidden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8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0" s="59" customFormat="1" ht="12" hidden="1">
      <c r="A17" s="56"/>
      <c r="B17" s="66" t="s">
        <v>24</v>
      </c>
      <c r="C17" s="67"/>
      <c r="D17" s="67"/>
      <c r="E17" s="67"/>
      <c r="F17" s="67"/>
      <c r="G17" s="67"/>
      <c r="H17" s="67"/>
      <c r="I17" s="68" t="s">
        <v>25</v>
      </c>
      <c r="J17" s="67"/>
      <c r="K17" s="58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1:30" s="59" customFormat="1" ht="12" hidden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8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</row>
    <row r="19" spans="1:46" s="59" customFormat="1" ht="15.75" hidden="1">
      <c r="A19" s="56"/>
      <c r="B19" s="69" t="s">
        <v>26</v>
      </c>
      <c r="C19" s="56"/>
      <c r="D19" s="56"/>
      <c r="E19" s="56"/>
      <c r="F19" s="56"/>
      <c r="G19" s="56"/>
      <c r="H19" s="56"/>
      <c r="I19" s="70">
        <f>I44</f>
        <v>0</v>
      </c>
      <c r="J19" s="56"/>
      <c r="K19" s="58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T19" s="71" t="s">
        <v>27</v>
      </c>
    </row>
    <row r="20" spans="3:11" s="72" customFormat="1" ht="15" hidden="1">
      <c r="C20" s="73" t="s">
        <v>147</v>
      </c>
      <c r="D20" s="74"/>
      <c r="E20" s="74"/>
      <c r="F20" s="74"/>
      <c r="G20" s="74"/>
      <c r="H20" s="74"/>
      <c r="I20" s="75">
        <f>I45</f>
        <v>0</v>
      </c>
      <c r="K20" s="76"/>
    </row>
    <row r="21" spans="3:11" s="72" customFormat="1" ht="15" hidden="1">
      <c r="C21" s="73" t="s">
        <v>28</v>
      </c>
      <c r="D21" s="74"/>
      <c r="E21" s="74"/>
      <c r="F21" s="74"/>
      <c r="G21" s="74"/>
      <c r="H21" s="74"/>
      <c r="I21" s="75">
        <f>I70</f>
        <v>0</v>
      </c>
      <c r="K21" s="76"/>
    </row>
    <row r="22" spans="3:11" s="72" customFormat="1" ht="15" hidden="1">
      <c r="C22" s="73" t="s">
        <v>148</v>
      </c>
      <c r="D22" s="74"/>
      <c r="E22" s="74"/>
      <c r="F22" s="74"/>
      <c r="G22" s="74"/>
      <c r="H22" s="74"/>
      <c r="I22" s="75">
        <f>I81</f>
        <v>0</v>
      </c>
      <c r="K22" s="76"/>
    </row>
    <row r="23" spans="3:11" s="72" customFormat="1" ht="15" hidden="1">
      <c r="C23" s="73" t="s">
        <v>188</v>
      </c>
      <c r="D23" s="74"/>
      <c r="E23" s="74"/>
      <c r="F23" s="74"/>
      <c r="G23" s="74"/>
      <c r="H23" s="74"/>
      <c r="I23" s="75">
        <f>I101</f>
        <v>0</v>
      </c>
      <c r="K23" s="76"/>
    </row>
    <row r="24" spans="3:11" s="72" customFormat="1" ht="15" hidden="1">
      <c r="C24" s="73" t="s">
        <v>149</v>
      </c>
      <c r="D24" s="74"/>
      <c r="E24" s="74"/>
      <c r="F24" s="74"/>
      <c r="G24" s="74"/>
      <c r="H24" s="74"/>
      <c r="I24" s="75">
        <f>I107</f>
        <v>0</v>
      </c>
      <c r="K24" s="76"/>
    </row>
    <row r="25" spans="1:30" s="59" customFormat="1" ht="12" hidden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8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30" s="59" customFormat="1" ht="12" hidden="1">
      <c r="A26" s="56"/>
      <c r="B26" s="77"/>
      <c r="C26" s="77"/>
      <c r="D26" s="77"/>
      <c r="E26" s="77"/>
      <c r="F26" s="77"/>
      <c r="G26" s="77"/>
      <c r="H26" s="77"/>
      <c r="I26" s="77"/>
      <c r="J26" s="77"/>
      <c r="K26" s="58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</row>
    <row r="27" ht="12" hidden="1"/>
    <row r="28" ht="12" hidden="1"/>
    <row r="29" ht="7.35" customHeight="1"/>
    <row r="30" spans="1:30" s="59" customFormat="1" ht="13.35" customHeight="1">
      <c r="A30" s="56"/>
      <c r="B30" s="78"/>
      <c r="C30" s="79"/>
      <c r="D30" s="79"/>
      <c r="E30" s="79"/>
      <c r="F30" s="79"/>
      <c r="G30" s="79"/>
      <c r="H30" s="79"/>
      <c r="I30" s="80"/>
      <c r="J30" s="57"/>
      <c r="K30" s="58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1:30" s="59" customFormat="1" ht="18">
      <c r="A31" s="56"/>
      <c r="B31" s="81" t="s">
        <v>29</v>
      </c>
      <c r="C31" s="82"/>
      <c r="D31" s="82"/>
      <c r="E31" s="82"/>
      <c r="F31" s="82"/>
      <c r="G31" s="82"/>
      <c r="H31" s="82"/>
      <c r="I31" s="83"/>
      <c r="J31" s="56"/>
      <c r="K31" s="58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2" spans="1:30" s="59" customFormat="1" ht="12">
      <c r="A32" s="56"/>
      <c r="B32" s="84"/>
      <c r="C32" s="82"/>
      <c r="D32" s="82"/>
      <c r="E32" s="82"/>
      <c r="F32" s="82"/>
      <c r="G32" s="82"/>
      <c r="H32" s="82"/>
      <c r="I32" s="83"/>
      <c r="J32" s="56"/>
      <c r="K32" s="58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</row>
    <row r="33" spans="1:30" s="59" customFormat="1" ht="18" customHeight="1">
      <c r="A33" s="56"/>
      <c r="B33" s="85" t="s">
        <v>3</v>
      </c>
      <c r="C33" s="82"/>
      <c r="D33" s="82"/>
      <c r="E33" s="82"/>
      <c r="F33" s="82"/>
      <c r="G33" s="82"/>
      <c r="H33" s="82"/>
      <c r="I33" s="83"/>
      <c r="J33" s="56"/>
      <c r="K33" s="58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</row>
    <row r="34" spans="1:30" s="59" customFormat="1" ht="24.6" customHeight="1">
      <c r="A34" s="56"/>
      <c r="B34" s="84"/>
      <c r="C34" s="82"/>
      <c r="D34" s="232" t="s">
        <v>257</v>
      </c>
      <c r="E34" s="233"/>
      <c r="F34" s="233"/>
      <c r="G34" s="233"/>
      <c r="H34" s="82"/>
      <c r="I34" s="83"/>
      <c r="J34" s="56"/>
      <c r="K34" s="58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</row>
    <row r="35" spans="2:11" ht="12.75">
      <c r="B35" s="85" t="s">
        <v>21</v>
      </c>
      <c r="C35" s="18"/>
      <c r="D35" s="18"/>
      <c r="E35" s="18"/>
      <c r="F35" s="18"/>
      <c r="G35" s="18"/>
      <c r="H35" s="18"/>
      <c r="I35" s="86"/>
      <c r="K35" s="62"/>
    </row>
    <row r="36" spans="2:11" ht="15" customHeight="1">
      <c r="B36" s="87"/>
      <c r="C36" s="18"/>
      <c r="D36" s="232" t="s">
        <v>155</v>
      </c>
      <c r="E36" s="234"/>
      <c r="F36" s="234"/>
      <c r="G36" s="234"/>
      <c r="H36" s="18"/>
      <c r="I36" s="86"/>
      <c r="K36" s="62"/>
    </row>
    <row r="37" spans="1:30" s="59" customFormat="1" ht="12">
      <c r="A37" s="56"/>
      <c r="B37" s="84"/>
      <c r="C37" s="82"/>
      <c r="D37" s="82"/>
      <c r="E37" s="82"/>
      <c r="F37" s="82"/>
      <c r="G37" s="82"/>
      <c r="H37" s="82"/>
      <c r="I37" s="83"/>
      <c r="J37" s="56"/>
      <c r="K37" s="58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</row>
    <row r="38" spans="1:30" s="59" customFormat="1" ht="12.75">
      <c r="A38" s="56"/>
      <c r="B38" s="85" t="s">
        <v>4</v>
      </c>
      <c r="C38" s="82"/>
      <c r="D38" s="82"/>
      <c r="E38" s="88" t="s">
        <v>157</v>
      </c>
      <c r="F38" s="89"/>
      <c r="G38" s="89"/>
      <c r="H38" s="90" t="s">
        <v>6</v>
      </c>
      <c r="I38" s="91">
        <v>45317</v>
      </c>
      <c r="J38" s="56"/>
      <c r="K38" s="58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</row>
    <row r="39" spans="1:30" s="59" customFormat="1" ht="16.7" customHeight="1">
      <c r="A39" s="56"/>
      <c r="B39" s="84"/>
      <c r="C39" s="82"/>
      <c r="D39" s="82"/>
      <c r="E39" s="88" t="s">
        <v>158</v>
      </c>
      <c r="F39" s="89"/>
      <c r="G39" s="89"/>
      <c r="H39" s="82"/>
      <c r="I39" s="83"/>
      <c r="J39" s="56"/>
      <c r="K39" s="58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</row>
    <row r="40" spans="1:30" s="59" customFormat="1" ht="19.35" customHeight="1">
      <c r="A40" s="56"/>
      <c r="B40" s="85" t="s">
        <v>7</v>
      </c>
      <c r="C40" s="82"/>
      <c r="D40" s="82"/>
      <c r="E40" s="92" t="s">
        <v>156</v>
      </c>
      <c r="F40" s="82"/>
      <c r="G40" s="82"/>
      <c r="H40" s="90" t="s">
        <v>9</v>
      </c>
      <c r="I40" s="93" t="s">
        <v>159</v>
      </c>
      <c r="J40" s="56"/>
      <c r="K40" s="58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</row>
    <row r="41" spans="1:30" s="59" customFormat="1" ht="23.45" customHeight="1">
      <c r="A41" s="56"/>
      <c r="B41" s="85" t="s">
        <v>8</v>
      </c>
      <c r="C41" s="82"/>
      <c r="D41" s="82"/>
      <c r="E41" s="92">
        <f>Rekapitulace!D10</f>
        <v>0</v>
      </c>
      <c r="F41" s="82"/>
      <c r="G41" s="82"/>
      <c r="H41" s="90" t="s">
        <v>10</v>
      </c>
      <c r="I41" s="138"/>
      <c r="J41" s="56"/>
      <c r="K41" s="58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</row>
    <row r="42" spans="1:30" s="59" customFormat="1" ht="13.7" customHeight="1">
      <c r="A42" s="56"/>
      <c r="B42" s="94"/>
      <c r="C42" s="95"/>
      <c r="D42" s="95"/>
      <c r="E42" s="95"/>
      <c r="F42" s="95"/>
      <c r="G42" s="95"/>
      <c r="H42" s="95"/>
      <c r="I42" s="96"/>
      <c r="J42" s="56"/>
      <c r="K42" s="58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</row>
    <row r="43" spans="1:30" s="106" customFormat="1" ht="24">
      <c r="A43" s="97"/>
      <c r="B43" s="98" t="s">
        <v>30</v>
      </c>
      <c r="C43" s="99" t="s">
        <v>15</v>
      </c>
      <c r="D43" s="99" t="s">
        <v>13</v>
      </c>
      <c r="E43" s="99" t="s">
        <v>14</v>
      </c>
      <c r="F43" s="99" t="s">
        <v>31</v>
      </c>
      <c r="G43" s="99" t="s">
        <v>32</v>
      </c>
      <c r="H43" s="99" t="s">
        <v>33</v>
      </c>
      <c r="I43" s="100" t="s">
        <v>25</v>
      </c>
      <c r="J43" s="101" t="s">
        <v>34</v>
      </c>
      <c r="K43" s="102"/>
      <c r="L43" s="103" t="s">
        <v>0</v>
      </c>
      <c r="M43" s="104" t="s">
        <v>11</v>
      </c>
      <c r="N43" s="104" t="s">
        <v>35</v>
      </c>
      <c r="O43" s="104" t="s">
        <v>36</v>
      </c>
      <c r="P43" s="104" t="s">
        <v>37</v>
      </c>
      <c r="Q43" s="104" t="s">
        <v>38</v>
      </c>
      <c r="R43" s="104" t="s">
        <v>39</v>
      </c>
      <c r="S43" s="105" t="s">
        <v>40</v>
      </c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</row>
    <row r="44" spans="1:62" s="59" customFormat="1" ht="15.75">
      <c r="A44" s="56"/>
      <c r="B44" s="32" t="s">
        <v>41</v>
      </c>
      <c r="C44" s="7"/>
      <c r="D44" s="7"/>
      <c r="E44" s="7"/>
      <c r="F44" s="7"/>
      <c r="G44" s="7"/>
      <c r="H44" s="7"/>
      <c r="I44" s="107">
        <f>SUM(I45+I70+I81+I101+I107)</f>
        <v>0</v>
      </c>
      <c r="J44" s="56"/>
      <c r="K44" s="108"/>
      <c r="L44" s="109"/>
      <c r="M44" s="110"/>
      <c r="N44" s="111"/>
      <c r="O44" s="112" t="e">
        <f>O45+O70+O81+O107+O117+#REF!</f>
        <v>#REF!</v>
      </c>
      <c r="P44" s="111"/>
      <c r="Q44" s="112" t="e">
        <f>Q45+Q70+Q81+Q107+Q117+#REF!</f>
        <v>#REF!</v>
      </c>
      <c r="R44" s="111"/>
      <c r="S44" s="113" t="e">
        <f>S45+S70+S81+S107+S117+#REF!</f>
        <v>#REF!</v>
      </c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S44" s="71" t="s">
        <v>16</v>
      </c>
      <c r="AT44" s="71" t="s">
        <v>27</v>
      </c>
      <c r="BJ44" s="114" t="e">
        <f>BJ45+BJ70+BJ81+BJ107+BJ117+#REF!</f>
        <v>#REF!</v>
      </c>
    </row>
    <row r="45" spans="1:70" s="47" customFormat="1" ht="15">
      <c r="A45" s="37"/>
      <c r="B45" s="38"/>
      <c r="C45" s="39" t="s">
        <v>16</v>
      </c>
      <c r="D45" s="40" t="s">
        <v>42</v>
      </c>
      <c r="E45" s="40" t="s">
        <v>118</v>
      </c>
      <c r="F45" s="41"/>
      <c r="G45" s="41"/>
      <c r="H45" s="41"/>
      <c r="I45" s="42">
        <f>SUM(I46:I69)</f>
        <v>0</v>
      </c>
      <c r="J45" s="37"/>
      <c r="K45" s="37"/>
      <c r="L45" s="37"/>
      <c r="M45" s="37"/>
      <c r="N45" s="43"/>
      <c r="O45" s="37">
        <f>SUM(O57:O69)</f>
        <v>0</v>
      </c>
      <c r="P45" s="43"/>
      <c r="Q45" s="37">
        <f>SUM(Q57:Q69)</f>
        <v>0</v>
      </c>
      <c r="R45" s="43"/>
      <c r="S45" s="37">
        <f>SUM(S57:S69)</f>
        <v>0</v>
      </c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44"/>
      <c r="AQ45" s="37" t="s">
        <v>18</v>
      </c>
      <c r="AR45" s="45"/>
      <c r="AS45" s="45" t="s">
        <v>16</v>
      </c>
      <c r="AT45" s="37" t="s">
        <v>17</v>
      </c>
      <c r="AU45" s="37"/>
      <c r="AV45" s="37"/>
      <c r="AW45" s="44"/>
      <c r="AX45" s="37" t="s">
        <v>43</v>
      </c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46"/>
      <c r="BJ45" s="37">
        <f>SUM(BJ57:BJ69)</f>
        <v>0</v>
      </c>
      <c r="BK45" s="37"/>
      <c r="BL45" s="37"/>
      <c r="BM45" s="37"/>
      <c r="BN45" s="37"/>
      <c r="BO45" s="37"/>
      <c r="BP45" s="37"/>
      <c r="BQ45" s="37"/>
      <c r="BR45" s="37"/>
    </row>
    <row r="46" spans="1:64" s="59" customFormat="1" ht="24">
      <c r="A46" s="56"/>
      <c r="B46" s="132" t="s">
        <v>18</v>
      </c>
      <c r="C46" s="136" t="s">
        <v>44</v>
      </c>
      <c r="E46" s="131" t="s">
        <v>190</v>
      </c>
      <c r="F46" s="129" t="s">
        <v>68</v>
      </c>
      <c r="G46" s="125">
        <v>300</v>
      </c>
      <c r="H46" s="115"/>
      <c r="I46" s="127">
        <f aca="true" t="shared" si="0" ref="I46:I69">ROUND(H46*G46,2)</f>
        <v>0</v>
      </c>
      <c r="J46" s="158"/>
      <c r="K46" s="108"/>
      <c r="L46" s="159" t="s">
        <v>0</v>
      </c>
      <c r="M46" s="116" t="s">
        <v>12</v>
      </c>
      <c r="N46" s="82"/>
      <c r="O46" s="117">
        <f aca="true" t="shared" si="1" ref="O46:O55">N46*G46</f>
        <v>0</v>
      </c>
      <c r="P46" s="117">
        <v>0</v>
      </c>
      <c r="Q46" s="117">
        <f aca="true" t="shared" si="2" ref="Q46:Q55">P46*G46</f>
        <v>0</v>
      </c>
      <c r="R46" s="117">
        <v>0</v>
      </c>
      <c r="S46" s="118">
        <f aca="true" t="shared" si="3" ref="S46:S55">R46*G46</f>
        <v>0</v>
      </c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Q46" s="119" t="s">
        <v>46</v>
      </c>
      <c r="AS46" s="119" t="s">
        <v>44</v>
      </c>
      <c r="AT46" s="119" t="s">
        <v>18</v>
      </c>
      <c r="AX46" s="71" t="s">
        <v>43</v>
      </c>
      <c r="BD46" s="120">
        <f aca="true" t="shared" si="4" ref="BD46:BD55">IF(M46="základní",I46,0)</f>
        <v>0</v>
      </c>
      <c r="BE46" s="120">
        <f aca="true" t="shared" si="5" ref="BE46:BE55">IF(M46="snížená",I46,0)</f>
        <v>0</v>
      </c>
      <c r="BF46" s="120">
        <f aca="true" t="shared" si="6" ref="BF46:BF55">IF(M46="zákl. přenesená",I46,0)</f>
        <v>0</v>
      </c>
      <c r="BG46" s="120">
        <f aca="true" t="shared" si="7" ref="BG46:BG55">IF(M46="sníž. přenesená",I46,0)</f>
        <v>0</v>
      </c>
      <c r="BH46" s="120">
        <f aca="true" t="shared" si="8" ref="BH46:BH55">IF(M46="nulová",I46,0)</f>
        <v>0</v>
      </c>
      <c r="BI46" s="71" t="s">
        <v>18</v>
      </c>
      <c r="BJ46" s="120">
        <f aca="true" t="shared" si="9" ref="BJ46:BJ55">ROUND(H46*G46,2)</f>
        <v>0</v>
      </c>
      <c r="BK46" s="71" t="s">
        <v>46</v>
      </c>
      <c r="BL46" s="119" t="s">
        <v>94</v>
      </c>
    </row>
    <row r="47" spans="1:64" s="59" customFormat="1" ht="12">
      <c r="A47" s="56"/>
      <c r="B47" s="132" t="s">
        <v>19</v>
      </c>
      <c r="C47" s="136" t="s">
        <v>44</v>
      </c>
      <c r="E47" s="131" t="s">
        <v>191</v>
      </c>
      <c r="F47" s="129" t="s">
        <v>45</v>
      </c>
      <c r="G47" s="125">
        <v>180</v>
      </c>
      <c r="H47" s="115"/>
      <c r="I47" s="127">
        <f t="shared" si="0"/>
        <v>0</v>
      </c>
      <c r="J47" s="158"/>
      <c r="K47" s="108"/>
      <c r="L47" s="159" t="s">
        <v>0</v>
      </c>
      <c r="M47" s="116" t="s">
        <v>12</v>
      </c>
      <c r="N47" s="82"/>
      <c r="O47" s="117">
        <f t="shared" si="1"/>
        <v>0</v>
      </c>
      <c r="P47" s="117">
        <v>0</v>
      </c>
      <c r="Q47" s="117">
        <f t="shared" si="2"/>
        <v>0</v>
      </c>
      <c r="R47" s="117">
        <v>0</v>
      </c>
      <c r="S47" s="118">
        <f t="shared" si="3"/>
        <v>0</v>
      </c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Q47" s="119" t="s">
        <v>46</v>
      </c>
      <c r="AS47" s="119" t="s">
        <v>44</v>
      </c>
      <c r="AT47" s="119" t="s">
        <v>18</v>
      </c>
      <c r="AX47" s="71" t="s">
        <v>43</v>
      </c>
      <c r="BD47" s="120">
        <f t="shared" si="4"/>
        <v>0</v>
      </c>
      <c r="BE47" s="120">
        <f t="shared" si="5"/>
        <v>0</v>
      </c>
      <c r="BF47" s="120">
        <f t="shared" si="6"/>
        <v>0</v>
      </c>
      <c r="BG47" s="120">
        <f t="shared" si="7"/>
        <v>0</v>
      </c>
      <c r="BH47" s="120">
        <f t="shared" si="8"/>
        <v>0</v>
      </c>
      <c r="BI47" s="71" t="s">
        <v>18</v>
      </c>
      <c r="BJ47" s="120">
        <f t="shared" si="9"/>
        <v>0</v>
      </c>
      <c r="BK47" s="71" t="s">
        <v>46</v>
      </c>
      <c r="BL47" s="119" t="s">
        <v>95</v>
      </c>
    </row>
    <row r="48" spans="1:64" s="59" customFormat="1" ht="24">
      <c r="A48" s="56"/>
      <c r="B48" s="132" t="s">
        <v>20</v>
      </c>
      <c r="C48" s="136" t="s">
        <v>44</v>
      </c>
      <c r="E48" s="131" t="s">
        <v>192</v>
      </c>
      <c r="F48" s="129" t="s">
        <v>68</v>
      </c>
      <c r="G48" s="125">
        <v>12</v>
      </c>
      <c r="H48" s="115"/>
      <c r="I48" s="128">
        <f t="shared" si="0"/>
        <v>0</v>
      </c>
      <c r="J48" s="158"/>
      <c r="K48" s="108"/>
      <c r="L48" s="159" t="s">
        <v>0</v>
      </c>
      <c r="M48" s="116" t="s">
        <v>12</v>
      </c>
      <c r="N48" s="82"/>
      <c r="O48" s="117">
        <f t="shared" si="1"/>
        <v>0</v>
      </c>
      <c r="P48" s="117">
        <v>0</v>
      </c>
      <c r="Q48" s="117">
        <f t="shared" si="2"/>
        <v>0</v>
      </c>
      <c r="R48" s="117">
        <v>0</v>
      </c>
      <c r="S48" s="118">
        <f t="shared" si="3"/>
        <v>0</v>
      </c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Q48" s="119" t="s">
        <v>46</v>
      </c>
      <c r="AS48" s="119" t="s">
        <v>44</v>
      </c>
      <c r="AT48" s="119" t="s">
        <v>18</v>
      </c>
      <c r="AX48" s="71" t="s">
        <v>43</v>
      </c>
      <c r="BD48" s="120">
        <f t="shared" si="4"/>
        <v>0</v>
      </c>
      <c r="BE48" s="120">
        <f t="shared" si="5"/>
        <v>0</v>
      </c>
      <c r="BF48" s="120">
        <f t="shared" si="6"/>
        <v>0</v>
      </c>
      <c r="BG48" s="120">
        <f t="shared" si="7"/>
        <v>0</v>
      </c>
      <c r="BH48" s="120">
        <f t="shared" si="8"/>
        <v>0</v>
      </c>
      <c r="BI48" s="71" t="s">
        <v>18</v>
      </c>
      <c r="BJ48" s="120">
        <f t="shared" si="9"/>
        <v>0</v>
      </c>
      <c r="BK48" s="71" t="s">
        <v>46</v>
      </c>
      <c r="BL48" s="119" t="s">
        <v>97</v>
      </c>
    </row>
    <row r="49" spans="1:64" s="59" customFormat="1" ht="12">
      <c r="A49" s="56"/>
      <c r="B49" s="132" t="s">
        <v>46</v>
      </c>
      <c r="C49" s="136" t="s">
        <v>44</v>
      </c>
      <c r="E49" s="131" t="s">
        <v>193</v>
      </c>
      <c r="F49" s="129" t="s">
        <v>68</v>
      </c>
      <c r="G49" s="125">
        <v>12</v>
      </c>
      <c r="H49" s="115"/>
      <c r="I49" s="128">
        <f t="shared" si="0"/>
        <v>0</v>
      </c>
      <c r="J49" s="158"/>
      <c r="K49" s="108"/>
      <c r="L49" s="159"/>
      <c r="M49" s="116"/>
      <c r="N49" s="82"/>
      <c r="O49" s="117"/>
      <c r="P49" s="117"/>
      <c r="Q49" s="117"/>
      <c r="R49" s="117"/>
      <c r="S49" s="118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Q49" s="119"/>
      <c r="AS49" s="119"/>
      <c r="AT49" s="119"/>
      <c r="AX49" s="71"/>
      <c r="BD49" s="120"/>
      <c r="BE49" s="120"/>
      <c r="BF49" s="120"/>
      <c r="BG49" s="120"/>
      <c r="BH49" s="120"/>
      <c r="BI49" s="71"/>
      <c r="BJ49" s="120"/>
      <c r="BK49" s="71"/>
      <c r="BL49" s="119"/>
    </row>
    <row r="50" spans="1:64" s="59" customFormat="1" ht="12">
      <c r="A50" s="56"/>
      <c r="B50" s="132" t="s">
        <v>49</v>
      </c>
      <c r="C50" s="136" t="s">
        <v>44</v>
      </c>
      <c r="E50" s="131" t="s">
        <v>194</v>
      </c>
      <c r="F50" s="129" t="s">
        <v>45</v>
      </c>
      <c r="G50" s="125">
        <v>3</v>
      </c>
      <c r="H50" s="115"/>
      <c r="I50" s="127">
        <f t="shared" si="0"/>
        <v>0</v>
      </c>
      <c r="J50" s="158"/>
      <c r="K50" s="108"/>
      <c r="L50" s="159"/>
      <c r="M50" s="116"/>
      <c r="N50" s="82"/>
      <c r="O50" s="117"/>
      <c r="P50" s="117"/>
      <c r="Q50" s="117"/>
      <c r="R50" s="117"/>
      <c r="S50" s="118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Q50" s="119"/>
      <c r="AS50" s="119"/>
      <c r="AT50" s="119"/>
      <c r="AX50" s="71"/>
      <c r="BD50" s="120"/>
      <c r="BE50" s="120"/>
      <c r="BF50" s="120"/>
      <c r="BG50" s="120"/>
      <c r="BH50" s="120"/>
      <c r="BI50" s="71"/>
      <c r="BJ50" s="120"/>
      <c r="BK50" s="71"/>
      <c r="BL50" s="119"/>
    </row>
    <row r="51" spans="1:64" s="59" customFormat="1" ht="12">
      <c r="A51" s="56"/>
      <c r="B51" s="132" t="s">
        <v>47</v>
      </c>
      <c r="C51" s="136" t="s">
        <v>44</v>
      </c>
      <c r="E51" s="131" t="s">
        <v>197</v>
      </c>
      <c r="F51" s="129" t="s">
        <v>45</v>
      </c>
      <c r="G51" s="125">
        <v>10</v>
      </c>
      <c r="H51" s="115"/>
      <c r="I51" s="127">
        <f t="shared" si="0"/>
        <v>0</v>
      </c>
      <c r="J51" s="158"/>
      <c r="K51" s="108"/>
      <c r="L51" s="159" t="s">
        <v>0</v>
      </c>
      <c r="M51" s="116" t="s">
        <v>12</v>
      </c>
      <c r="N51" s="82"/>
      <c r="O51" s="117">
        <f aca="true" t="shared" si="10" ref="O51">N51*G51</f>
        <v>0</v>
      </c>
      <c r="P51" s="117">
        <v>0</v>
      </c>
      <c r="Q51" s="117">
        <f aca="true" t="shared" si="11" ref="Q51">P51*G51</f>
        <v>0</v>
      </c>
      <c r="R51" s="117">
        <v>0</v>
      </c>
      <c r="S51" s="118">
        <f aca="true" t="shared" si="12" ref="S51">R51*G51</f>
        <v>0</v>
      </c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Q51" s="119" t="s">
        <v>46</v>
      </c>
      <c r="AS51" s="119" t="s">
        <v>44</v>
      </c>
      <c r="AT51" s="119" t="s">
        <v>18</v>
      </c>
      <c r="AX51" s="71" t="s">
        <v>43</v>
      </c>
      <c r="BD51" s="120">
        <f aca="true" t="shared" si="13" ref="BD51">IF(M51="základní",I51,0)</f>
        <v>0</v>
      </c>
      <c r="BE51" s="120">
        <f aca="true" t="shared" si="14" ref="BE51">IF(M51="snížená",I51,0)</f>
        <v>0</v>
      </c>
      <c r="BF51" s="120">
        <f aca="true" t="shared" si="15" ref="BF51">IF(M51="zákl. přenesená",I51,0)</f>
        <v>0</v>
      </c>
      <c r="BG51" s="120">
        <f aca="true" t="shared" si="16" ref="BG51">IF(M51="sníž. přenesená",I51,0)</f>
        <v>0</v>
      </c>
      <c r="BH51" s="120">
        <f aca="true" t="shared" si="17" ref="BH51">IF(M51="nulová",I51,0)</f>
        <v>0</v>
      </c>
      <c r="BI51" s="71" t="s">
        <v>18</v>
      </c>
      <c r="BJ51" s="120">
        <f aca="true" t="shared" si="18" ref="BJ51">ROUND(H51*G51,2)</f>
        <v>0</v>
      </c>
      <c r="BK51" s="71" t="s">
        <v>46</v>
      </c>
      <c r="BL51" s="119" t="s">
        <v>95</v>
      </c>
    </row>
    <row r="52" spans="1:64" s="59" customFormat="1" ht="12">
      <c r="A52" s="56"/>
      <c r="B52" s="132" t="s">
        <v>52</v>
      </c>
      <c r="C52" s="136" t="s">
        <v>44</v>
      </c>
      <c r="E52" s="131" t="s">
        <v>196</v>
      </c>
      <c r="F52" s="129" t="s">
        <v>68</v>
      </c>
      <c r="G52" s="125">
        <f>SUM(G46+G48)</f>
        <v>312</v>
      </c>
      <c r="H52" s="115"/>
      <c r="I52" s="127">
        <f t="shared" si="0"/>
        <v>0</v>
      </c>
      <c r="J52" s="158"/>
      <c r="K52" s="108"/>
      <c r="L52" s="159" t="s">
        <v>0</v>
      </c>
      <c r="M52" s="116" t="s">
        <v>12</v>
      </c>
      <c r="N52" s="82"/>
      <c r="O52" s="117">
        <f aca="true" t="shared" si="19" ref="O52">N52*G52</f>
        <v>0</v>
      </c>
      <c r="P52" s="117">
        <v>0</v>
      </c>
      <c r="Q52" s="117">
        <f aca="true" t="shared" si="20" ref="Q52">P52*G52</f>
        <v>0</v>
      </c>
      <c r="R52" s="117">
        <v>0</v>
      </c>
      <c r="S52" s="118">
        <f aca="true" t="shared" si="21" ref="S52">R52*G52</f>
        <v>0</v>
      </c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Q52" s="119" t="s">
        <v>46</v>
      </c>
      <c r="AS52" s="119" t="s">
        <v>44</v>
      </c>
      <c r="AT52" s="119" t="s">
        <v>18</v>
      </c>
      <c r="AX52" s="71" t="s">
        <v>43</v>
      </c>
      <c r="BD52" s="120">
        <f aca="true" t="shared" si="22" ref="BD52">IF(M52="základní",I52,0)</f>
        <v>0</v>
      </c>
      <c r="BE52" s="120">
        <f aca="true" t="shared" si="23" ref="BE52">IF(M52="snížená",I52,0)</f>
        <v>0</v>
      </c>
      <c r="BF52" s="120">
        <f aca="true" t="shared" si="24" ref="BF52">IF(M52="zákl. přenesená",I52,0)</f>
        <v>0</v>
      </c>
      <c r="BG52" s="120">
        <f aca="true" t="shared" si="25" ref="BG52">IF(M52="sníž. přenesená",I52,0)</f>
        <v>0</v>
      </c>
      <c r="BH52" s="120">
        <f aca="true" t="shared" si="26" ref="BH52">IF(M52="nulová",I52,0)</f>
        <v>0</v>
      </c>
      <c r="BI52" s="71" t="s">
        <v>18</v>
      </c>
      <c r="BJ52" s="120">
        <f aca="true" t="shared" si="27" ref="BJ52">ROUND(H52*G52,2)</f>
        <v>0</v>
      </c>
      <c r="BK52" s="71" t="s">
        <v>46</v>
      </c>
      <c r="BL52" s="119" t="s">
        <v>47</v>
      </c>
    </row>
    <row r="53" spans="1:64" s="59" customFormat="1" ht="12">
      <c r="A53" s="56"/>
      <c r="B53" s="132" t="s">
        <v>48</v>
      </c>
      <c r="C53" s="136" t="s">
        <v>44</v>
      </c>
      <c r="E53" s="131" t="s">
        <v>200</v>
      </c>
      <c r="F53" s="129" t="s">
        <v>68</v>
      </c>
      <c r="G53" s="125">
        <v>250</v>
      </c>
      <c r="H53" s="115"/>
      <c r="I53" s="127">
        <f t="shared" si="0"/>
        <v>0</v>
      </c>
      <c r="J53" s="158"/>
      <c r="K53" s="108"/>
      <c r="L53" s="159" t="s">
        <v>0</v>
      </c>
      <c r="M53" s="116" t="s">
        <v>12</v>
      </c>
      <c r="N53" s="82"/>
      <c r="O53" s="117">
        <f t="shared" si="1"/>
        <v>0</v>
      </c>
      <c r="P53" s="117">
        <v>0</v>
      </c>
      <c r="Q53" s="117">
        <f t="shared" si="2"/>
        <v>0</v>
      </c>
      <c r="R53" s="117">
        <v>0</v>
      </c>
      <c r="S53" s="118">
        <f t="shared" si="3"/>
        <v>0</v>
      </c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Q53" s="119" t="s">
        <v>46</v>
      </c>
      <c r="AS53" s="119" t="s">
        <v>44</v>
      </c>
      <c r="AT53" s="119" t="s">
        <v>18</v>
      </c>
      <c r="AX53" s="71" t="s">
        <v>43</v>
      </c>
      <c r="BD53" s="120">
        <f t="shared" si="4"/>
        <v>0</v>
      </c>
      <c r="BE53" s="120">
        <f t="shared" si="5"/>
        <v>0</v>
      </c>
      <c r="BF53" s="120">
        <f t="shared" si="6"/>
        <v>0</v>
      </c>
      <c r="BG53" s="120">
        <f t="shared" si="7"/>
        <v>0</v>
      </c>
      <c r="BH53" s="120">
        <f t="shared" si="8"/>
        <v>0</v>
      </c>
      <c r="BI53" s="71" t="s">
        <v>18</v>
      </c>
      <c r="BJ53" s="120">
        <f t="shared" si="9"/>
        <v>0</v>
      </c>
      <c r="BK53" s="71" t="s">
        <v>46</v>
      </c>
      <c r="BL53" s="119" t="s">
        <v>98</v>
      </c>
    </row>
    <row r="54" spans="1:64" s="59" customFormat="1" ht="12">
      <c r="A54" s="56"/>
      <c r="B54" s="132" t="s">
        <v>55</v>
      </c>
      <c r="C54" s="136" t="s">
        <v>44</v>
      </c>
      <c r="E54" s="131" t="s">
        <v>201</v>
      </c>
      <c r="F54" s="129" t="s">
        <v>68</v>
      </c>
      <c r="G54" s="125">
        <v>150</v>
      </c>
      <c r="H54" s="115"/>
      <c r="I54" s="127">
        <f t="shared" si="0"/>
        <v>0</v>
      </c>
      <c r="J54" s="158"/>
      <c r="K54" s="108"/>
      <c r="L54" s="159"/>
      <c r="M54" s="116"/>
      <c r="N54" s="82"/>
      <c r="O54" s="117"/>
      <c r="P54" s="117"/>
      <c r="Q54" s="117"/>
      <c r="R54" s="117"/>
      <c r="S54" s="118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Q54" s="119"/>
      <c r="AS54" s="119"/>
      <c r="AT54" s="119"/>
      <c r="AX54" s="71"/>
      <c r="BD54" s="120"/>
      <c r="BE54" s="120"/>
      <c r="BF54" s="120"/>
      <c r="BG54" s="120"/>
      <c r="BH54" s="120"/>
      <c r="BI54" s="71"/>
      <c r="BJ54" s="120"/>
      <c r="BK54" s="71"/>
      <c r="BL54" s="119"/>
    </row>
    <row r="55" spans="1:64" s="59" customFormat="1" ht="12">
      <c r="A55" s="56"/>
      <c r="B55" s="132" t="s">
        <v>50</v>
      </c>
      <c r="C55" s="136" t="s">
        <v>44</v>
      </c>
      <c r="E55" s="131" t="s">
        <v>199</v>
      </c>
      <c r="F55" s="129" t="s">
        <v>68</v>
      </c>
      <c r="G55" s="125">
        <v>60</v>
      </c>
      <c r="H55" s="115"/>
      <c r="I55" s="127">
        <f t="shared" si="0"/>
        <v>0</v>
      </c>
      <c r="J55" s="158"/>
      <c r="K55" s="108"/>
      <c r="L55" s="159" t="s">
        <v>0</v>
      </c>
      <c r="M55" s="116" t="s">
        <v>12</v>
      </c>
      <c r="N55" s="82"/>
      <c r="O55" s="117">
        <f t="shared" si="1"/>
        <v>0</v>
      </c>
      <c r="P55" s="117">
        <v>0</v>
      </c>
      <c r="Q55" s="117">
        <f t="shared" si="2"/>
        <v>0</v>
      </c>
      <c r="R55" s="117">
        <v>0</v>
      </c>
      <c r="S55" s="118">
        <f t="shared" si="3"/>
        <v>0</v>
      </c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Q55" s="119" t="s">
        <v>46</v>
      </c>
      <c r="AS55" s="119" t="s">
        <v>44</v>
      </c>
      <c r="AT55" s="119" t="s">
        <v>18</v>
      </c>
      <c r="AX55" s="71" t="s">
        <v>43</v>
      </c>
      <c r="BD55" s="120">
        <f t="shared" si="4"/>
        <v>0</v>
      </c>
      <c r="BE55" s="120">
        <f t="shared" si="5"/>
        <v>0</v>
      </c>
      <c r="BF55" s="120">
        <f t="shared" si="6"/>
        <v>0</v>
      </c>
      <c r="BG55" s="120">
        <f t="shared" si="7"/>
        <v>0</v>
      </c>
      <c r="BH55" s="120">
        <f t="shared" si="8"/>
        <v>0</v>
      </c>
      <c r="BI55" s="71" t="s">
        <v>18</v>
      </c>
      <c r="BJ55" s="120">
        <f t="shared" si="9"/>
        <v>0</v>
      </c>
      <c r="BK55" s="71" t="s">
        <v>46</v>
      </c>
      <c r="BL55" s="119" t="s">
        <v>100</v>
      </c>
    </row>
    <row r="56" spans="1:64" s="59" customFormat="1" ht="12">
      <c r="A56" s="56"/>
      <c r="B56" s="132" t="s">
        <v>58</v>
      </c>
      <c r="C56" s="136" t="s">
        <v>44</v>
      </c>
      <c r="E56" s="131" t="s">
        <v>202</v>
      </c>
      <c r="F56" s="129" t="s">
        <v>68</v>
      </c>
      <c r="G56" s="125">
        <v>100</v>
      </c>
      <c r="H56" s="115"/>
      <c r="I56" s="127">
        <f t="shared" si="0"/>
        <v>0</v>
      </c>
      <c r="J56" s="158"/>
      <c r="K56" s="108"/>
      <c r="L56" s="159"/>
      <c r="M56" s="116"/>
      <c r="N56" s="82"/>
      <c r="O56" s="117"/>
      <c r="P56" s="117"/>
      <c r="Q56" s="117"/>
      <c r="R56" s="117"/>
      <c r="S56" s="118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Q56" s="119"/>
      <c r="AS56" s="119"/>
      <c r="AT56" s="119"/>
      <c r="AX56" s="71"/>
      <c r="BD56" s="120"/>
      <c r="BE56" s="120"/>
      <c r="BF56" s="120"/>
      <c r="BG56" s="120"/>
      <c r="BH56" s="120"/>
      <c r="BI56" s="71"/>
      <c r="BJ56" s="120"/>
      <c r="BK56" s="71"/>
      <c r="BL56" s="119"/>
    </row>
    <row r="57" spans="1:64" s="59" customFormat="1" ht="12">
      <c r="A57" s="56"/>
      <c r="B57" s="132" t="s">
        <v>60</v>
      </c>
      <c r="C57" s="136" t="s">
        <v>44</v>
      </c>
      <c r="E57" s="131" t="s">
        <v>198</v>
      </c>
      <c r="F57" s="129" t="s">
        <v>68</v>
      </c>
      <c r="G57" s="125">
        <v>110</v>
      </c>
      <c r="H57" s="115"/>
      <c r="I57" s="127">
        <f t="shared" si="0"/>
        <v>0</v>
      </c>
      <c r="J57" s="158"/>
      <c r="K57" s="108"/>
      <c r="L57" s="159"/>
      <c r="M57" s="116"/>
      <c r="N57" s="82"/>
      <c r="O57" s="117"/>
      <c r="P57" s="117"/>
      <c r="Q57" s="117"/>
      <c r="R57" s="117"/>
      <c r="S57" s="118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Q57" s="119"/>
      <c r="AS57" s="119"/>
      <c r="AT57" s="119"/>
      <c r="AX57" s="71"/>
      <c r="BD57" s="120"/>
      <c r="BE57" s="120"/>
      <c r="BF57" s="120"/>
      <c r="BG57" s="120"/>
      <c r="BH57" s="120"/>
      <c r="BI57" s="71"/>
      <c r="BJ57" s="120"/>
      <c r="BK57" s="71"/>
      <c r="BL57" s="119"/>
    </row>
    <row r="58" spans="1:64" s="59" customFormat="1" ht="12">
      <c r="A58" s="56"/>
      <c r="B58" s="132" t="s">
        <v>53</v>
      </c>
      <c r="C58" s="136" t="s">
        <v>44</v>
      </c>
      <c r="E58" s="131" t="s">
        <v>195</v>
      </c>
      <c r="F58" s="129" t="s">
        <v>68</v>
      </c>
      <c r="G58" s="125">
        <v>5</v>
      </c>
      <c r="H58" s="115"/>
      <c r="I58" s="127">
        <f t="shared" si="0"/>
        <v>0</v>
      </c>
      <c r="J58" s="158"/>
      <c r="K58" s="108"/>
      <c r="L58" s="159"/>
      <c r="M58" s="116"/>
      <c r="N58" s="82"/>
      <c r="O58" s="117">
        <f aca="true" t="shared" si="28" ref="O58:O69">N58*G58</f>
        <v>0</v>
      </c>
      <c r="P58" s="117"/>
      <c r="Q58" s="117"/>
      <c r="R58" s="117"/>
      <c r="S58" s="118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Q58" s="119"/>
      <c r="AS58" s="119"/>
      <c r="AT58" s="119"/>
      <c r="AX58" s="71"/>
      <c r="BD58" s="120"/>
      <c r="BE58" s="120"/>
      <c r="BF58" s="120"/>
      <c r="BG58" s="120"/>
      <c r="BH58" s="120"/>
      <c r="BI58" s="71"/>
      <c r="BJ58" s="120">
        <f aca="true" t="shared" si="29" ref="BJ58:BJ69">ROUND(H58*G58,2)</f>
        <v>0</v>
      </c>
      <c r="BK58" s="71"/>
      <c r="BL58" s="119"/>
    </row>
    <row r="59" spans="1:64" s="59" customFormat="1" ht="12">
      <c r="A59" s="56"/>
      <c r="B59" s="132" t="s">
        <v>2</v>
      </c>
      <c r="C59" s="136" t="s">
        <v>44</v>
      </c>
      <c r="E59" s="131" t="s">
        <v>123</v>
      </c>
      <c r="F59" s="129" t="s">
        <v>68</v>
      </c>
      <c r="G59" s="125">
        <f>SUM(G53:G58)</f>
        <v>675</v>
      </c>
      <c r="H59" s="115"/>
      <c r="I59" s="127">
        <f t="shared" si="0"/>
        <v>0</v>
      </c>
      <c r="J59" s="158"/>
      <c r="K59" s="108"/>
      <c r="L59" s="159" t="s">
        <v>0</v>
      </c>
      <c r="M59" s="116" t="s">
        <v>12</v>
      </c>
      <c r="N59" s="82"/>
      <c r="O59" s="117">
        <f t="shared" si="28"/>
        <v>0</v>
      </c>
      <c r="P59" s="117">
        <v>0</v>
      </c>
      <c r="Q59" s="117">
        <f aca="true" t="shared" si="30" ref="Q59:Q69">P59*G59</f>
        <v>0</v>
      </c>
      <c r="R59" s="117">
        <v>0</v>
      </c>
      <c r="S59" s="118">
        <f aca="true" t="shared" si="31" ref="S59:S69">R59*G59</f>
        <v>0</v>
      </c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Q59" s="119" t="s">
        <v>46</v>
      </c>
      <c r="AS59" s="119" t="s">
        <v>44</v>
      </c>
      <c r="AT59" s="119" t="s">
        <v>18</v>
      </c>
      <c r="AX59" s="71" t="s">
        <v>43</v>
      </c>
      <c r="BD59" s="120">
        <f aca="true" t="shared" si="32" ref="BD59:BD69">IF(M59="základní",I59,0)</f>
        <v>0</v>
      </c>
      <c r="BE59" s="120">
        <f aca="true" t="shared" si="33" ref="BE59:BE69">IF(M59="snížená",I59,0)</f>
        <v>0</v>
      </c>
      <c r="BF59" s="120">
        <f aca="true" t="shared" si="34" ref="BF59:BF69">IF(M59="zákl. přenesená",I59,0)</f>
        <v>0</v>
      </c>
      <c r="BG59" s="120">
        <f aca="true" t="shared" si="35" ref="BG59:BG69">IF(M59="sníž. přenesená",I59,0)</f>
        <v>0</v>
      </c>
      <c r="BH59" s="120">
        <f aca="true" t="shared" si="36" ref="BH59:BH69">IF(M59="nulová",I59,0)</f>
        <v>0</v>
      </c>
      <c r="BI59" s="71" t="s">
        <v>18</v>
      </c>
      <c r="BJ59" s="120">
        <f t="shared" si="29"/>
        <v>0</v>
      </c>
      <c r="BK59" s="71" t="s">
        <v>46</v>
      </c>
      <c r="BL59" s="119" t="s">
        <v>47</v>
      </c>
    </row>
    <row r="60" spans="1:64" s="59" customFormat="1" ht="12">
      <c r="A60" s="56"/>
      <c r="B60" s="132" t="s">
        <v>54</v>
      </c>
      <c r="C60" s="136" t="s">
        <v>44</v>
      </c>
      <c r="E60" s="131" t="s">
        <v>119</v>
      </c>
      <c r="F60" s="129" t="s">
        <v>45</v>
      </c>
      <c r="G60" s="125">
        <v>100</v>
      </c>
      <c r="H60" s="115"/>
      <c r="I60" s="127">
        <f t="shared" si="0"/>
        <v>0</v>
      </c>
      <c r="J60" s="158"/>
      <c r="K60" s="108"/>
      <c r="L60" s="159" t="s">
        <v>0</v>
      </c>
      <c r="M60" s="116" t="s">
        <v>12</v>
      </c>
      <c r="N60" s="82"/>
      <c r="O60" s="117">
        <f>N60*G60</f>
        <v>0</v>
      </c>
      <c r="P60" s="117">
        <v>0</v>
      </c>
      <c r="Q60" s="117">
        <f>P60*G60</f>
        <v>0</v>
      </c>
      <c r="R60" s="117">
        <v>0</v>
      </c>
      <c r="S60" s="118">
        <f>R60*G60</f>
        <v>0</v>
      </c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Q60" s="119" t="s">
        <v>46</v>
      </c>
      <c r="AS60" s="119" t="s">
        <v>44</v>
      </c>
      <c r="AT60" s="119" t="s">
        <v>18</v>
      </c>
      <c r="AX60" s="71" t="s">
        <v>43</v>
      </c>
      <c r="BD60" s="120">
        <f t="shared" si="32"/>
        <v>0</v>
      </c>
      <c r="BE60" s="120">
        <f t="shared" si="33"/>
        <v>0</v>
      </c>
      <c r="BF60" s="120">
        <f t="shared" si="34"/>
        <v>0</v>
      </c>
      <c r="BG60" s="120">
        <f t="shared" si="35"/>
        <v>0</v>
      </c>
      <c r="BH60" s="120">
        <f t="shared" si="36"/>
        <v>0</v>
      </c>
      <c r="BI60" s="71" t="s">
        <v>18</v>
      </c>
      <c r="BJ60" s="120">
        <f>ROUND(H60*G60,2)</f>
        <v>0</v>
      </c>
      <c r="BK60" s="71" t="s">
        <v>46</v>
      </c>
      <c r="BL60" s="119" t="s">
        <v>48</v>
      </c>
    </row>
    <row r="61" spans="1:64" s="59" customFormat="1" ht="12">
      <c r="A61" s="56"/>
      <c r="B61" s="132" t="s">
        <v>64</v>
      </c>
      <c r="C61" s="136" t="s">
        <v>44</v>
      </c>
      <c r="E61" s="131" t="s">
        <v>189</v>
      </c>
      <c r="F61" s="129" t="s">
        <v>45</v>
      </c>
      <c r="G61" s="125">
        <v>15</v>
      </c>
      <c r="H61" s="115"/>
      <c r="I61" s="127">
        <f t="shared" si="0"/>
        <v>0</v>
      </c>
      <c r="J61" s="158"/>
      <c r="K61" s="108"/>
      <c r="L61" s="159" t="s">
        <v>0</v>
      </c>
      <c r="M61" s="116" t="s">
        <v>12</v>
      </c>
      <c r="N61" s="82"/>
      <c r="O61" s="117">
        <f t="shared" si="28"/>
        <v>0</v>
      </c>
      <c r="P61" s="117">
        <v>0</v>
      </c>
      <c r="Q61" s="117">
        <f t="shared" si="30"/>
        <v>0</v>
      </c>
      <c r="R61" s="117">
        <v>0</v>
      </c>
      <c r="S61" s="118">
        <f t="shared" si="31"/>
        <v>0</v>
      </c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Q61" s="119" t="s">
        <v>46</v>
      </c>
      <c r="AS61" s="119" t="s">
        <v>44</v>
      </c>
      <c r="AT61" s="119" t="s">
        <v>18</v>
      </c>
      <c r="AX61" s="71" t="s">
        <v>43</v>
      </c>
      <c r="BD61" s="120">
        <f t="shared" si="32"/>
        <v>0</v>
      </c>
      <c r="BE61" s="120">
        <f t="shared" si="33"/>
        <v>0</v>
      </c>
      <c r="BF61" s="120">
        <f t="shared" si="34"/>
        <v>0</v>
      </c>
      <c r="BG61" s="120">
        <f t="shared" si="35"/>
        <v>0</v>
      </c>
      <c r="BH61" s="120">
        <f t="shared" si="36"/>
        <v>0</v>
      </c>
      <c r="BI61" s="71" t="s">
        <v>18</v>
      </c>
      <c r="BJ61" s="120">
        <f t="shared" si="29"/>
        <v>0</v>
      </c>
      <c r="BK61" s="71" t="s">
        <v>46</v>
      </c>
      <c r="BL61" s="119" t="s">
        <v>50</v>
      </c>
    </row>
    <row r="62" spans="1:64" s="59" customFormat="1" ht="24">
      <c r="A62" s="56"/>
      <c r="B62" s="132" t="s">
        <v>56</v>
      </c>
      <c r="C62" s="136" t="s">
        <v>44</v>
      </c>
      <c r="E62" s="131" t="s">
        <v>187</v>
      </c>
      <c r="F62" s="130" t="s">
        <v>45</v>
      </c>
      <c r="G62" s="126">
        <v>2</v>
      </c>
      <c r="H62" s="121"/>
      <c r="I62" s="128">
        <f t="shared" si="0"/>
        <v>0</v>
      </c>
      <c r="J62" s="158"/>
      <c r="K62" s="108"/>
      <c r="L62" s="159"/>
      <c r="M62" s="116"/>
      <c r="N62" s="82"/>
      <c r="O62" s="117"/>
      <c r="P62" s="117"/>
      <c r="Q62" s="117"/>
      <c r="R62" s="117"/>
      <c r="S62" s="118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Q62" s="119"/>
      <c r="AS62" s="119"/>
      <c r="AT62" s="119"/>
      <c r="AX62" s="71"/>
      <c r="BD62" s="120"/>
      <c r="BE62" s="120"/>
      <c r="BF62" s="120"/>
      <c r="BG62" s="120"/>
      <c r="BH62" s="120"/>
      <c r="BI62" s="71"/>
      <c r="BJ62" s="120"/>
      <c r="BK62" s="71"/>
      <c r="BL62" s="119"/>
    </row>
    <row r="63" spans="1:64" s="59" customFormat="1" ht="12">
      <c r="A63" s="56"/>
      <c r="B63" s="132" t="s">
        <v>203</v>
      </c>
      <c r="C63" s="136" t="s">
        <v>44</v>
      </c>
      <c r="E63" s="131" t="s">
        <v>124</v>
      </c>
      <c r="F63" s="129" t="s">
        <v>45</v>
      </c>
      <c r="G63" s="125">
        <f>SUM(G60:G62)</f>
        <v>117</v>
      </c>
      <c r="H63" s="115"/>
      <c r="I63" s="127">
        <f t="shared" si="0"/>
        <v>0</v>
      </c>
      <c r="J63" s="158"/>
      <c r="K63" s="108"/>
      <c r="L63" s="159" t="s">
        <v>0</v>
      </c>
      <c r="M63" s="116" t="s">
        <v>12</v>
      </c>
      <c r="N63" s="82"/>
      <c r="O63" s="117">
        <f t="shared" si="28"/>
        <v>0</v>
      </c>
      <c r="P63" s="117">
        <v>0</v>
      </c>
      <c r="Q63" s="117">
        <f t="shared" si="30"/>
        <v>0</v>
      </c>
      <c r="R63" s="117">
        <v>0</v>
      </c>
      <c r="S63" s="118">
        <f t="shared" si="31"/>
        <v>0</v>
      </c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Q63" s="119" t="s">
        <v>46</v>
      </c>
      <c r="AS63" s="119" t="s">
        <v>44</v>
      </c>
      <c r="AT63" s="119" t="s">
        <v>18</v>
      </c>
      <c r="AX63" s="71" t="s">
        <v>43</v>
      </c>
      <c r="BD63" s="120">
        <f t="shared" si="32"/>
        <v>0</v>
      </c>
      <c r="BE63" s="120">
        <f t="shared" si="33"/>
        <v>0</v>
      </c>
      <c r="BF63" s="120">
        <f t="shared" si="34"/>
        <v>0</v>
      </c>
      <c r="BG63" s="120">
        <f t="shared" si="35"/>
        <v>0</v>
      </c>
      <c r="BH63" s="120">
        <f t="shared" si="36"/>
        <v>0</v>
      </c>
      <c r="BI63" s="71" t="s">
        <v>18</v>
      </c>
      <c r="BJ63" s="120">
        <f t="shared" si="29"/>
        <v>0</v>
      </c>
      <c r="BK63" s="71" t="s">
        <v>46</v>
      </c>
      <c r="BL63" s="119" t="s">
        <v>51</v>
      </c>
    </row>
    <row r="64" spans="1:64" s="59" customFormat="1" ht="12">
      <c r="A64" s="56"/>
      <c r="B64" s="132" t="s">
        <v>57</v>
      </c>
      <c r="C64" s="136" t="s">
        <v>44</v>
      </c>
      <c r="E64" s="131" t="s">
        <v>135</v>
      </c>
      <c r="F64" s="129" t="s">
        <v>120</v>
      </c>
      <c r="G64" s="125">
        <v>1</v>
      </c>
      <c r="H64" s="115"/>
      <c r="I64" s="127">
        <f t="shared" si="0"/>
        <v>0</v>
      </c>
      <c r="J64" s="158"/>
      <c r="K64" s="108"/>
      <c r="L64" s="159" t="s">
        <v>0</v>
      </c>
      <c r="M64" s="116" t="s">
        <v>12</v>
      </c>
      <c r="N64" s="82"/>
      <c r="O64" s="117">
        <f t="shared" si="28"/>
        <v>0</v>
      </c>
      <c r="P64" s="117">
        <v>0</v>
      </c>
      <c r="Q64" s="117">
        <f t="shared" si="30"/>
        <v>0</v>
      </c>
      <c r="R64" s="117">
        <v>0</v>
      </c>
      <c r="S64" s="118">
        <f t="shared" si="31"/>
        <v>0</v>
      </c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Q64" s="119" t="s">
        <v>46</v>
      </c>
      <c r="AS64" s="119" t="s">
        <v>44</v>
      </c>
      <c r="AT64" s="119" t="s">
        <v>18</v>
      </c>
      <c r="AX64" s="71" t="s">
        <v>43</v>
      </c>
      <c r="BD64" s="120">
        <f t="shared" si="32"/>
        <v>0</v>
      </c>
      <c r="BE64" s="120">
        <f t="shared" si="33"/>
        <v>0</v>
      </c>
      <c r="BF64" s="120">
        <f t="shared" si="34"/>
        <v>0</v>
      </c>
      <c r="BG64" s="120">
        <f t="shared" si="35"/>
        <v>0</v>
      </c>
      <c r="BH64" s="120">
        <f t="shared" si="36"/>
        <v>0</v>
      </c>
      <c r="BI64" s="71" t="s">
        <v>18</v>
      </c>
      <c r="BJ64" s="120">
        <f t="shared" si="29"/>
        <v>0</v>
      </c>
      <c r="BK64" s="71" t="s">
        <v>46</v>
      </c>
      <c r="BL64" s="119" t="s">
        <v>56</v>
      </c>
    </row>
    <row r="65" spans="1:64" s="59" customFormat="1" ht="12">
      <c r="A65" s="56"/>
      <c r="B65" s="132" t="s">
        <v>1</v>
      </c>
      <c r="C65" s="136" t="s">
        <v>44</v>
      </c>
      <c r="E65" s="131" t="s">
        <v>125</v>
      </c>
      <c r="F65" s="129" t="s">
        <v>120</v>
      </c>
      <c r="G65" s="125">
        <v>1</v>
      </c>
      <c r="H65" s="115"/>
      <c r="I65" s="127">
        <f t="shared" si="0"/>
        <v>0</v>
      </c>
      <c r="J65" s="158"/>
      <c r="K65" s="108"/>
      <c r="L65" s="159" t="s">
        <v>0</v>
      </c>
      <c r="M65" s="116" t="s">
        <v>12</v>
      </c>
      <c r="N65" s="82"/>
      <c r="O65" s="117">
        <f t="shared" si="28"/>
        <v>0</v>
      </c>
      <c r="P65" s="117">
        <v>0</v>
      </c>
      <c r="Q65" s="117">
        <f t="shared" si="30"/>
        <v>0</v>
      </c>
      <c r="R65" s="117">
        <v>0</v>
      </c>
      <c r="S65" s="118">
        <f t="shared" si="31"/>
        <v>0</v>
      </c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Q65" s="119" t="s">
        <v>46</v>
      </c>
      <c r="AS65" s="119" t="s">
        <v>44</v>
      </c>
      <c r="AT65" s="119" t="s">
        <v>18</v>
      </c>
      <c r="AX65" s="71" t="s">
        <v>43</v>
      </c>
      <c r="BD65" s="120">
        <f t="shared" si="32"/>
        <v>0</v>
      </c>
      <c r="BE65" s="120">
        <f t="shared" si="33"/>
        <v>0</v>
      </c>
      <c r="BF65" s="120">
        <f t="shared" si="34"/>
        <v>0</v>
      </c>
      <c r="BG65" s="120">
        <f t="shared" si="35"/>
        <v>0</v>
      </c>
      <c r="BH65" s="120">
        <f t="shared" si="36"/>
        <v>0</v>
      </c>
      <c r="BI65" s="71" t="s">
        <v>18</v>
      </c>
      <c r="BJ65" s="120">
        <f t="shared" si="29"/>
        <v>0</v>
      </c>
      <c r="BK65" s="71" t="s">
        <v>46</v>
      </c>
      <c r="BL65" s="119" t="s">
        <v>57</v>
      </c>
    </row>
    <row r="66" spans="1:64" s="59" customFormat="1" ht="24">
      <c r="A66" s="56"/>
      <c r="B66" s="132" t="s">
        <v>59</v>
      </c>
      <c r="C66" s="136" t="s">
        <v>44</v>
      </c>
      <c r="E66" s="131" t="s">
        <v>142</v>
      </c>
      <c r="F66" s="130" t="s">
        <v>45</v>
      </c>
      <c r="G66" s="126">
        <v>15</v>
      </c>
      <c r="H66" s="121"/>
      <c r="I66" s="128">
        <f t="shared" si="0"/>
        <v>0</v>
      </c>
      <c r="J66" s="158"/>
      <c r="K66" s="108"/>
      <c r="L66" s="159" t="s">
        <v>0</v>
      </c>
      <c r="M66" s="116" t="s">
        <v>12</v>
      </c>
      <c r="N66" s="82"/>
      <c r="O66" s="117">
        <f t="shared" si="28"/>
        <v>0</v>
      </c>
      <c r="P66" s="117">
        <v>0</v>
      </c>
      <c r="Q66" s="117">
        <f t="shared" si="30"/>
        <v>0</v>
      </c>
      <c r="R66" s="117">
        <v>0</v>
      </c>
      <c r="S66" s="118">
        <f t="shared" si="31"/>
        <v>0</v>
      </c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Q66" s="119" t="s">
        <v>46</v>
      </c>
      <c r="AS66" s="119" t="s">
        <v>44</v>
      </c>
      <c r="AT66" s="119" t="s">
        <v>18</v>
      </c>
      <c r="AX66" s="71" t="s">
        <v>43</v>
      </c>
      <c r="BD66" s="120">
        <f t="shared" si="32"/>
        <v>0</v>
      </c>
      <c r="BE66" s="120">
        <f t="shared" si="33"/>
        <v>0</v>
      </c>
      <c r="BF66" s="120">
        <f t="shared" si="34"/>
        <v>0</v>
      </c>
      <c r="BG66" s="120">
        <f t="shared" si="35"/>
        <v>0</v>
      </c>
      <c r="BH66" s="120">
        <f t="shared" si="36"/>
        <v>0</v>
      </c>
      <c r="BI66" s="71" t="s">
        <v>18</v>
      </c>
      <c r="BJ66" s="120">
        <f t="shared" si="29"/>
        <v>0</v>
      </c>
      <c r="BK66" s="71" t="s">
        <v>46</v>
      </c>
      <c r="BL66" s="119" t="s">
        <v>101</v>
      </c>
    </row>
    <row r="67" spans="1:64" s="59" customFormat="1" ht="24">
      <c r="A67" s="56"/>
      <c r="B67" s="132" t="s">
        <v>67</v>
      </c>
      <c r="C67" s="136" t="s">
        <v>44</v>
      </c>
      <c r="E67" s="131" t="s">
        <v>143</v>
      </c>
      <c r="F67" s="130" t="s">
        <v>45</v>
      </c>
      <c r="G67" s="126">
        <v>70</v>
      </c>
      <c r="H67" s="121"/>
      <c r="I67" s="128">
        <f t="shared" si="0"/>
        <v>0</v>
      </c>
      <c r="J67" s="158"/>
      <c r="K67" s="108"/>
      <c r="L67" s="159" t="s">
        <v>0</v>
      </c>
      <c r="M67" s="116" t="s">
        <v>12</v>
      </c>
      <c r="N67" s="82"/>
      <c r="O67" s="117">
        <f t="shared" si="28"/>
        <v>0</v>
      </c>
      <c r="P67" s="117">
        <v>0</v>
      </c>
      <c r="Q67" s="117">
        <f t="shared" si="30"/>
        <v>0</v>
      </c>
      <c r="R67" s="117">
        <v>0</v>
      </c>
      <c r="S67" s="118">
        <f t="shared" si="31"/>
        <v>0</v>
      </c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Q67" s="119" t="s">
        <v>46</v>
      </c>
      <c r="AS67" s="119" t="s">
        <v>44</v>
      </c>
      <c r="AT67" s="119" t="s">
        <v>18</v>
      </c>
      <c r="AX67" s="71" t="s">
        <v>43</v>
      </c>
      <c r="BD67" s="120">
        <f t="shared" si="32"/>
        <v>0</v>
      </c>
      <c r="BE67" s="120">
        <f t="shared" si="33"/>
        <v>0</v>
      </c>
      <c r="BF67" s="120">
        <f t="shared" si="34"/>
        <v>0</v>
      </c>
      <c r="BG67" s="120">
        <f t="shared" si="35"/>
        <v>0</v>
      </c>
      <c r="BH67" s="120">
        <f t="shared" si="36"/>
        <v>0</v>
      </c>
      <c r="BI67" s="71" t="s">
        <v>18</v>
      </c>
      <c r="BJ67" s="120">
        <f t="shared" si="29"/>
        <v>0</v>
      </c>
      <c r="BK67" s="71" t="s">
        <v>46</v>
      </c>
      <c r="BL67" s="119" t="s">
        <v>103</v>
      </c>
    </row>
    <row r="68" spans="1:64" s="59" customFormat="1" ht="12">
      <c r="A68" s="56"/>
      <c r="B68" s="132" t="s">
        <v>204</v>
      </c>
      <c r="C68" s="136" t="s">
        <v>44</v>
      </c>
      <c r="E68" s="131" t="s">
        <v>136</v>
      </c>
      <c r="F68" s="129" t="s">
        <v>120</v>
      </c>
      <c r="G68" s="125">
        <v>1</v>
      </c>
      <c r="H68" s="115"/>
      <c r="I68" s="127">
        <f t="shared" si="0"/>
        <v>0</v>
      </c>
      <c r="J68" s="158"/>
      <c r="K68" s="108"/>
      <c r="L68" s="159" t="s">
        <v>0</v>
      </c>
      <c r="M68" s="116" t="s">
        <v>12</v>
      </c>
      <c r="N68" s="82"/>
      <c r="O68" s="117">
        <f t="shared" si="28"/>
        <v>0</v>
      </c>
      <c r="P68" s="117">
        <v>0</v>
      </c>
      <c r="Q68" s="117">
        <f t="shared" si="30"/>
        <v>0</v>
      </c>
      <c r="R68" s="117">
        <v>0</v>
      </c>
      <c r="S68" s="118">
        <f t="shared" si="31"/>
        <v>0</v>
      </c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Q68" s="119" t="s">
        <v>46</v>
      </c>
      <c r="AS68" s="119" t="s">
        <v>44</v>
      </c>
      <c r="AT68" s="119" t="s">
        <v>18</v>
      </c>
      <c r="AX68" s="71" t="s">
        <v>43</v>
      </c>
      <c r="BD68" s="120">
        <f t="shared" si="32"/>
        <v>0</v>
      </c>
      <c r="BE68" s="120">
        <f t="shared" si="33"/>
        <v>0</v>
      </c>
      <c r="BF68" s="120">
        <f t="shared" si="34"/>
        <v>0</v>
      </c>
      <c r="BG68" s="120">
        <f t="shared" si="35"/>
        <v>0</v>
      </c>
      <c r="BH68" s="120">
        <f t="shared" si="36"/>
        <v>0</v>
      </c>
      <c r="BI68" s="71" t="s">
        <v>18</v>
      </c>
      <c r="BJ68" s="120">
        <f t="shared" si="29"/>
        <v>0</v>
      </c>
      <c r="BK68" s="71" t="s">
        <v>46</v>
      </c>
      <c r="BL68" s="119" t="s">
        <v>62</v>
      </c>
    </row>
    <row r="69" spans="1:64" s="59" customFormat="1" ht="12">
      <c r="A69" s="56"/>
      <c r="B69" s="132" t="s">
        <v>71</v>
      </c>
      <c r="C69" s="136" t="s">
        <v>44</v>
      </c>
      <c r="E69" s="131" t="s">
        <v>125</v>
      </c>
      <c r="F69" s="129" t="s">
        <v>120</v>
      </c>
      <c r="G69" s="125">
        <v>1</v>
      </c>
      <c r="H69" s="115"/>
      <c r="I69" s="127">
        <f t="shared" si="0"/>
        <v>0</v>
      </c>
      <c r="J69" s="158"/>
      <c r="K69" s="108"/>
      <c r="L69" s="159" t="s">
        <v>0</v>
      </c>
      <c r="M69" s="116" t="s">
        <v>12</v>
      </c>
      <c r="N69" s="82"/>
      <c r="O69" s="117">
        <f t="shared" si="28"/>
        <v>0</v>
      </c>
      <c r="P69" s="117">
        <v>0</v>
      </c>
      <c r="Q69" s="117">
        <f t="shared" si="30"/>
        <v>0</v>
      </c>
      <c r="R69" s="117">
        <v>0</v>
      </c>
      <c r="S69" s="118">
        <f t="shared" si="31"/>
        <v>0</v>
      </c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Q69" s="119" t="s">
        <v>46</v>
      </c>
      <c r="AS69" s="119" t="s">
        <v>44</v>
      </c>
      <c r="AT69" s="119" t="s">
        <v>18</v>
      </c>
      <c r="AX69" s="71" t="s">
        <v>43</v>
      </c>
      <c r="BD69" s="120">
        <f t="shared" si="32"/>
        <v>0</v>
      </c>
      <c r="BE69" s="120">
        <f t="shared" si="33"/>
        <v>0</v>
      </c>
      <c r="BF69" s="120">
        <f t="shared" si="34"/>
        <v>0</v>
      </c>
      <c r="BG69" s="120">
        <f t="shared" si="35"/>
        <v>0</v>
      </c>
      <c r="BH69" s="120">
        <f t="shared" si="36"/>
        <v>0</v>
      </c>
      <c r="BI69" s="71" t="s">
        <v>18</v>
      </c>
      <c r="BJ69" s="120">
        <f t="shared" si="29"/>
        <v>0</v>
      </c>
      <c r="BK69" s="71" t="s">
        <v>46</v>
      </c>
      <c r="BL69" s="119" t="s">
        <v>63</v>
      </c>
    </row>
    <row r="70" spans="1:70" s="47" customFormat="1" ht="15">
      <c r="A70" s="37"/>
      <c r="B70" s="38"/>
      <c r="C70" s="39" t="s">
        <v>16</v>
      </c>
      <c r="D70" s="40" t="s">
        <v>65</v>
      </c>
      <c r="E70" s="40" t="s">
        <v>66</v>
      </c>
      <c r="F70" s="41"/>
      <c r="G70" s="41"/>
      <c r="H70" s="41"/>
      <c r="I70" s="42">
        <f>SUM(I71:I80)</f>
        <v>0</v>
      </c>
      <c r="J70" s="37"/>
      <c r="K70" s="37"/>
      <c r="L70" s="37"/>
      <c r="M70" s="37"/>
      <c r="N70" s="43"/>
      <c r="O70" s="37">
        <f>SUM(O71:O80)</f>
        <v>0</v>
      </c>
      <c r="P70" s="43"/>
      <c r="Q70" s="37">
        <f>SUM(Q71:Q80)</f>
        <v>0</v>
      </c>
      <c r="R70" s="43"/>
      <c r="S70" s="37">
        <f>SUM(S71:S80)</f>
        <v>0</v>
      </c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44"/>
      <c r="AQ70" s="37" t="s">
        <v>18</v>
      </c>
      <c r="AR70" s="45"/>
      <c r="AS70" s="45" t="s">
        <v>16</v>
      </c>
      <c r="AT70" s="37" t="s">
        <v>17</v>
      </c>
      <c r="AU70" s="37"/>
      <c r="AV70" s="37"/>
      <c r="AW70" s="44"/>
      <c r="AX70" s="37" t="s">
        <v>43</v>
      </c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46"/>
      <c r="BJ70" s="37">
        <f>SUM(BJ71:BJ80)</f>
        <v>0</v>
      </c>
      <c r="BK70" s="37"/>
      <c r="BL70" s="37"/>
      <c r="BM70" s="37"/>
      <c r="BN70" s="37"/>
      <c r="BO70" s="37"/>
      <c r="BP70" s="37"/>
      <c r="BQ70" s="37"/>
      <c r="BR70" s="37"/>
    </row>
    <row r="71" spans="1:64" s="59" customFormat="1" ht="12">
      <c r="A71" s="56"/>
      <c r="B71" s="132" t="s">
        <v>205</v>
      </c>
      <c r="C71" s="136" t="s">
        <v>44</v>
      </c>
      <c r="E71" s="131" t="s">
        <v>121</v>
      </c>
      <c r="F71" s="129" t="s">
        <v>68</v>
      </c>
      <c r="G71" s="125">
        <v>14000</v>
      </c>
      <c r="H71" s="115"/>
      <c r="I71" s="127">
        <f aca="true" t="shared" si="37" ref="I71:I80">ROUND(H71*G71,2)</f>
        <v>0</v>
      </c>
      <c r="J71" s="158"/>
      <c r="K71" s="108"/>
      <c r="L71" s="159" t="s">
        <v>0</v>
      </c>
      <c r="M71" s="116" t="s">
        <v>12</v>
      </c>
      <c r="N71" s="82"/>
      <c r="O71" s="117">
        <f aca="true" t="shared" si="38" ref="O71:O80">N71*G71</f>
        <v>0</v>
      </c>
      <c r="P71" s="117">
        <v>0</v>
      </c>
      <c r="Q71" s="117">
        <f aca="true" t="shared" si="39" ref="Q71:Q80">P71*G71</f>
        <v>0</v>
      </c>
      <c r="R71" s="117">
        <v>0</v>
      </c>
      <c r="S71" s="118">
        <f aca="true" t="shared" si="40" ref="S71:S80">R71*G71</f>
        <v>0</v>
      </c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Q71" s="119" t="s">
        <v>46</v>
      </c>
      <c r="AS71" s="119" t="s">
        <v>44</v>
      </c>
      <c r="AT71" s="119" t="s">
        <v>18</v>
      </c>
      <c r="AX71" s="71" t="s">
        <v>43</v>
      </c>
      <c r="BD71" s="120">
        <f aca="true" t="shared" si="41" ref="BD71:BD80">IF(M71="základní",I71,0)</f>
        <v>0</v>
      </c>
      <c r="BE71" s="120">
        <f aca="true" t="shared" si="42" ref="BE71:BE80">IF(M71="snížená",I71,0)</f>
        <v>0</v>
      </c>
      <c r="BF71" s="120">
        <f aca="true" t="shared" si="43" ref="BF71:BF80">IF(M71="zákl. přenesená",I71,0)</f>
        <v>0</v>
      </c>
      <c r="BG71" s="120">
        <f aca="true" t="shared" si="44" ref="BG71:BG80">IF(M71="sníž. přenesená",I71,0)</f>
        <v>0</v>
      </c>
      <c r="BH71" s="120">
        <f aca="true" t="shared" si="45" ref="BH71:BH80">IF(M71="nulová",I71,0)</f>
        <v>0</v>
      </c>
      <c r="BI71" s="71" t="s">
        <v>18</v>
      </c>
      <c r="BJ71" s="120">
        <f aca="true" t="shared" si="46" ref="BJ71:BJ80">ROUND(H71*G71,2)</f>
        <v>0</v>
      </c>
      <c r="BK71" s="71" t="s">
        <v>46</v>
      </c>
      <c r="BL71" s="119" t="s">
        <v>69</v>
      </c>
    </row>
    <row r="72" spans="1:64" s="59" customFormat="1" ht="24">
      <c r="A72" s="56"/>
      <c r="B72" s="132" t="s">
        <v>74</v>
      </c>
      <c r="C72" s="136" t="s">
        <v>44</v>
      </c>
      <c r="E72" s="131" t="s">
        <v>163</v>
      </c>
      <c r="F72" s="130" t="s">
        <v>68</v>
      </c>
      <c r="G72" s="126">
        <v>300</v>
      </c>
      <c r="H72" s="121"/>
      <c r="I72" s="128">
        <f t="shared" si="37"/>
        <v>0</v>
      </c>
      <c r="J72" s="158"/>
      <c r="K72" s="108"/>
      <c r="L72" s="159" t="s">
        <v>0</v>
      </c>
      <c r="M72" s="116" t="s">
        <v>12</v>
      </c>
      <c r="N72" s="82"/>
      <c r="O72" s="117">
        <f t="shared" si="38"/>
        <v>0</v>
      </c>
      <c r="P72" s="117">
        <v>0</v>
      </c>
      <c r="Q72" s="117">
        <f t="shared" si="39"/>
        <v>0</v>
      </c>
      <c r="R72" s="117">
        <v>0</v>
      </c>
      <c r="S72" s="118">
        <f t="shared" si="40"/>
        <v>0</v>
      </c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Q72" s="119" t="s">
        <v>46</v>
      </c>
      <c r="AS72" s="119" t="s">
        <v>44</v>
      </c>
      <c r="AT72" s="119" t="s">
        <v>18</v>
      </c>
      <c r="AX72" s="71" t="s">
        <v>43</v>
      </c>
      <c r="BD72" s="120">
        <f t="shared" si="41"/>
        <v>0</v>
      </c>
      <c r="BE72" s="120">
        <f t="shared" si="42"/>
        <v>0</v>
      </c>
      <c r="BF72" s="120">
        <f t="shared" si="43"/>
        <v>0</v>
      </c>
      <c r="BG72" s="120">
        <f t="shared" si="44"/>
        <v>0</v>
      </c>
      <c r="BH72" s="120">
        <f t="shared" si="45"/>
        <v>0</v>
      </c>
      <c r="BI72" s="71" t="s">
        <v>18</v>
      </c>
      <c r="BJ72" s="120">
        <f t="shared" si="46"/>
        <v>0</v>
      </c>
      <c r="BK72" s="71" t="s">
        <v>46</v>
      </c>
      <c r="BL72" s="119" t="s">
        <v>72</v>
      </c>
    </row>
    <row r="73" spans="1:64" s="59" customFormat="1" ht="12">
      <c r="A73" s="56"/>
      <c r="B73" s="132" t="s">
        <v>61</v>
      </c>
      <c r="C73" s="136" t="s">
        <v>44</v>
      </c>
      <c r="E73" s="131" t="s">
        <v>122</v>
      </c>
      <c r="F73" s="129" t="s">
        <v>68</v>
      </c>
      <c r="G73" s="125">
        <f>SUM(G71:G72)</f>
        <v>14300</v>
      </c>
      <c r="H73" s="115"/>
      <c r="I73" s="127">
        <f t="shared" si="37"/>
        <v>0</v>
      </c>
      <c r="J73" s="158"/>
      <c r="K73" s="108"/>
      <c r="L73" s="159" t="s">
        <v>0</v>
      </c>
      <c r="M73" s="116" t="s">
        <v>12</v>
      </c>
      <c r="N73" s="82"/>
      <c r="O73" s="117">
        <f aca="true" t="shared" si="47" ref="O73">N73*G73</f>
        <v>0</v>
      </c>
      <c r="P73" s="117">
        <v>0</v>
      </c>
      <c r="Q73" s="117">
        <f aca="true" t="shared" si="48" ref="Q73">P73*G73</f>
        <v>0</v>
      </c>
      <c r="R73" s="117">
        <v>0</v>
      </c>
      <c r="S73" s="118">
        <f aca="true" t="shared" si="49" ref="S73">R73*G73</f>
        <v>0</v>
      </c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Q73" s="119" t="s">
        <v>46</v>
      </c>
      <c r="AS73" s="119" t="s">
        <v>44</v>
      </c>
      <c r="AT73" s="119" t="s">
        <v>18</v>
      </c>
      <c r="AX73" s="71" t="s">
        <v>43</v>
      </c>
      <c r="BD73" s="120">
        <f aca="true" t="shared" si="50" ref="BD73">IF(M73="základní",I73,0)</f>
        <v>0</v>
      </c>
      <c r="BE73" s="120">
        <f aca="true" t="shared" si="51" ref="BE73">IF(M73="snížená",I73,0)</f>
        <v>0</v>
      </c>
      <c r="BF73" s="120">
        <f aca="true" t="shared" si="52" ref="BF73">IF(M73="zákl. přenesená",I73,0)</f>
        <v>0</v>
      </c>
      <c r="BG73" s="120">
        <f aca="true" t="shared" si="53" ref="BG73">IF(M73="sníž. přenesená",I73,0)</f>
        <v>0</v>
      </c>
      <c r="BH73" s="120">
        <f aca="true" t="shared" si="54" ref="BH73">IF(M73="nulová",I73,0)</f>
        <v>0</v>
      </c>
      <c r="BI73" s="71" t="s">
        <v>18</v>
      </c>
      <c r="BJ73" s="120">
        <f aca="true" t="shared" si="55" ref="BJ73">ROUND(H73*G73,2)</f>
        <v>0</v>
      </c>
      <c r="BK73" s="71" t="s">
        <v>46</v>
      </c>
      <c r="BL73" s="119" t="s">
        <v>84</v>
      </c>
    </row>
    <row r="74" spans="1:64" s="59" customFormat="1" ht="12">
      <c r="A74" s="56"/>
      <c r="B74" s="132" t="s">
        <v>206</v>
      </c>
      <c r="C74" s="136" t="s">
        <v>44</v>
      </c>
      <c r="E74" s="131" t="s">
        <v>141</v>
      </c>
      <c r="F74" s="129" t="s">
        <v>45</v>
      </c>
      <c r="G74" s="125">
        <v>72</v>
      </c>
      <c r="H74" s="115"/>
      <c r="I74" s="127">
        <f t="shared" si="37"/>
        <v>0</v>
      </c>
      <c r="J74" s="158"/>
      <c r="K74" s="108"/>
      <c r="L74" s="159" t="s">
        <v>0</v>
      </c>
      <c r="M74" s="116" t="s">
        <v>12</v>
      </c>
      <c r="N74" s="82"/>
      <c r="O74" s="117">
        <f>N74*G74</f>
        <v>0</v>
      </c>
      <c r="P74" s="117">
        <v>0</v>
      </c>
      <c r="Q74" s="117">
        <f>P74*G74</f>
        <v>0</v>
      </c>
      <c r="R74" s="117">
        <v>0</v>
      </c>
      <c r="S74" s="118">
        <f>R74*G74</f>
        <v>0</v>
      </c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Q74" s="119" t="s">
        <v>46</v>
      </c>
      <c r="AS74" s="119" t="s">
        <v>44</v>
      </c>
      <c r="AT74" s="119" t="s">
        <v>18</v>
      </c>
      <c r="AX74" s="71" t="s">
        <v>43</v>
      </c>
      <c r="BD74" s="120">
        <f>IF(M74="základní",I74,0)</f>
        <v>0</v>
      </c>
      <c r="BE74" s="120">
        <f>IF(M74="snížená",I74,0)</f>
        <v>0</v>
      </c>
      <c r="BF74" s="120">
        <f>IF(M74="zákl. přenesená",I74,0)</f>
        <v>0</v>
      </c>
      <c r="BG74" s="120">
        <f>IF(M74="sníž. přenesená",I74,0)</f>
        <v>0</v>
      </c>
      <c r="BH74" s="120">
        <f>IF(M74="nulová",I74,0)</f>
        <v>0</v>
      </c>
      <c r="BI74" s="71" t="s">
        <v>18</v>
      </c>
      <c r="BJ74" s="120">
        <f>ROUND(H74*G74,2)</f>
        <v>0</v>
      </c>
      <c r="BK74" s="71" t="s">
        <v>46</v>
      </c>
      <c r="BL74" s="119" t="s">
        <v>76</v>
      </c>
    </row>
    <row r="75" spans="1:64" s="59" customFormat="1" ht="12">
      <c r="A75" s="56"/>
      <c r="B75" s="132" t="s">
        <v>62</v>
      </c>
      <c r="C75" s="136" t="s">
        <v>44</v>
      </c>
      <c r="E75" s="131" t="s">
        <v>164</v>
      </c>
      <c r="F75" s="129" t="s">
        <v>45</v>
      </c>
      <c r="G75" s="125">
        <v>72</v>
      </c>
      <c r="H75" s="115"/>
      <c r="I75" s="127">
        <f t="shared" si="37"/>
        <v>0</v>
      </c>
      <c r="J75" s="158"/>
      <c r="K75" s="108"/>
      <c r="L75" s="159" t="s">
        <v>0</v>
      </c>
      <c r="M75" s="116" t="s">
        <v>12</v>
      </c>
      <c r="N75" s="82"/>
      <c r="O75" s="117">
        <f aca="true" t="shared" si="56" ref="O75">N75*G75</f>
        <v>0</v>
      </c>
      <c r="P75" s="117">
        <v>0</v>
      </c>
      <c r="Q75" s="117">
        <f aca="true" t="shared" si="57" ref="Q75">P75*G75</f>
        <v>0</v>
      </c>
      <c r="R75" s="117">
        <v>0</v>
      </c>
      <c r="S75" s="118">
        <f aca="true" t="shared" si="58" ref="S75">R75*G75</f>
        <v>0</v>
      </c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Q75" s="119" t="s">
        <v>46</v>
      </c>
      <c r="AS75" s="119" t="s">
        <v>44</v>
      </c>
      <c r="AT75" s="119" t="s">
        <v>18</v>
      </c>
      <c r="AX75" s="71" t="s">
        <v>43</v>
      </c>
      <c r="BD75" s="120">
        <f aca="true" t="shared" si="59" ref="BD75">IF(M75="základní",I75,0)</f>
        <v>0</v>
      </c>
      <c r="BE75" s="120">
        <f aca="true" t="shared" si="60" ref="BE75">IF(M75="snížená",I75,0)</f>
        <v>0</v>
      </c>
      <c r="BF75" s="120">
        <f aca="true" t="shared" si="61" ref="BF75">IF(M75="zákl. přenesená",I75,0)</f>
        <v>0</v>
      </c>
      <c r="BG75" s="120">
        <f aca="true" t="shared" si="62" ref="BG75">IF(M75="sníž. přenesená",I75,0)</f>
        <v>0</v>
      </c>
      <c r="BH75" s="120">
        <f aca="true" t="shared" si="63" ref="BH75">IF(M75="nulová",I75,0)</f>
        <v>0</v>
      </c>
      <c r="BI75" s="71" t="s">
        <v>18</v>
      </c>
      <c r="BJ75" s="120">
        <f aca="true" t="shared" si="64" ref="BJ75">ROUND(H75*G75,2)</f>
        <v>0</v>
      </c>
      <c r="BK75" s="71" t="s">
        <v>46</v>
      </c>
      <c r="BL75" s="119" t="s">
        <v>84</v>
      </c>
    </row>
    <row r="76" spans="1:64" s="59" customFormat="1" ht="12">
      <c r="A76" s="56"/>
      <c r="B76" s="132" t="s">
        <v>207</v>
      </c>
      <c r="C76" s="136" t="s">
        <v>44</v>
      </c>
      <c r="E76" s="131" t="s">
        <v>161</v>
      </c>
      <c r="F76" s="129" t="s">
        <v>45</v>
      </c>
      <c r="G76" s="125">
        <v>120</v>
      </c>
      <c r="H76" s="115"/>
      <c r="I76" s="127">
        <f t="shared" si="37"/>
        <v>0</v>
      </c>
      <c r="J76" s="158"/>
      <c r="K76" s="108"/>
      <c r="L76" s="159" t="s">
        <v>0</v>
      </c>
      <c r="M76" s="116" t="s">
        <v>12</v>
      </c>
      <c r="N76" s="82"/>
      <c r="O76" s="117">
        <f>N76*G76</f>
        <v>0</v>
      </c>
      <c r="P76" s="117">
        <v>0</v>
      </c>
      <c r="Q76" s="117">
        <f>P76*G76</f>
        <v>0</v>
      </c>
      <c r="R76" s="117">
        <v>0</v>
      </c>
      <c r="S76" s="118">
        <f>R76*G76</f>
        <v>0</v>
      </c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Q76" s="119" t="s">
        <v>46</v>
      </c>
      <c r="AS76" s="119" t="s">
        <v>44</v>
      </c>
      <c r="AT76" s="119" t="s">
        <v>18</v>
      </c>
      <c r="AX76" s="71" t="s">
        <v>43</v>
      </c>
      <c r="BD76" s="120">
        <f>IF(M76="základní",I76,0)</f>
        <v>0</v>
      </c>
      <c r="BE76" s="120">
        <f>IF(M76="snížená",I76,0)</f>
        <v>0</v>
      </c>
      <c r="BF76" s="120">
        <f>IF(M76="zákl. přenesená",I76,0)</f>
        <v>0</v>
      </c>
      <c r="BG76" s="120">
        <f>IF(M76="sníž. přenesená",I76,0)</f>
        <v>0</v>
      </c>
      <c r="BH76" s="120">
        <f>IF(M76="nulová",I76,0)</f>
        <v>0</v>
      </c>
      <c r="BI76" s="71" t="s">
        <v>18</v>
      </c>
      <c r="BJ76" s="120">
        <f>ROUND(H76*G76,2)</f>
        <v>0</v>
      </c>
      <c r="BK76" s="71" t="s">
        <v>46</v>
      </c>
      <c r="BL76" s="119" t="s">
        <v>75</v>
      </c>
    </row>
    <row r="77" spans="1:64" s="59" customFormat="1" ht="12">
      <c r="A77" s="56"/>
      <c r="B77" s="132" t="s">
        <v>63</v>
      </c>
      <c r="C77" s="136" t="s">
        <v>44</v>
      </c>
      <c r="E77" s="131" t="s">
        <v>160</v>
      </c>
      <c r="F77" s="129" t="s">
        <v>45</v>
      </c>
      <c r="G77" s="125">
        <v>120</v>
      </c>
      <c r="H77" s="115"/>
      <c r="I77" s="127">
        <f t="shared" si="37"/>
        <v>0</v>
      </c>
      <c r="J77" s="158"/>
      <c r="K77" s="108"/>
      <c r="L77" s="159" t="s">
        <v>0</v>
      </c>
      <c r="M77" s="116" t="s">
        <v>12</v>
      </c>
      <c r="N77" s="82"/>
      <c r="O77" s="117">
        <f>N77*G77</f>
        <v>0</v>
      </c>
      <c r="P77" s="117">
        <v>0</v>
      </c>
      <c r="Q77" s="117">
        <f>P77*G77</f>
        <v>0</v>
      </c>
      <c r="R77" s="117">
        <v>0</v>
      </c>
      <c r="S77" s="118">
        <f>R77*G77</f>
        <v>0</v>
      </c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Q77" s="119" t="s">
        <v>46</v>
      </c>
      <c r="AS77" s="119" t="s">
        <v>44</v>
      </c>
      <c r="AT77" s="119" t="s">
        <v>18</v>
      </c>
      <c r="AX77" s="71" t="s">
        <v>43</v>
      </c>
      <c r="BD77" s="120">
        <f>IF(M77="základní",I77,0)</f>
        <v>0</v>
      </c>
      <c r="BE77" s="120">
        <f>IF(M77="snížená",I77,0)</f>
        <v>0</v>
      </c>
      <c r="BF77" s="120">
        <f>IF(M77="zákl. přenesená",I77,0)</f>
        <v>0</v>
      </c>
      <c r="BG77" s="120">
        <f>IF(M77="sníž. přenesená",I77,0)</f>
        <v>0</v>
      </c>
      <c r="BH77" s="120">
        <f>IF(M77="nulová",I77,0)</f>
        <v>0</v>
      </c>
      <c r="BI77" s="71" t="s">
        <v>18</v>
      </c>
      <c r="BJ77" s="120">
        <f>ROUND(H77*G77,2)</f>
        <v>0</v>
      </c>
      <c r="BK77" s="71" t="s">
        <v>46</v>
      </c>
      <c r="BL77" s="119" t="s">
        <v>75</v>
      </c>
    </row>
    <row r="78" spans="1:64" s="59" customFormat="1" ht="12">
      <c r="A78" s="56"/>
      <c r="B78" s="132" t="s">
        <v>208</v>
      </c>
      <c r="C78" s="136" t="s">
        <v>44</v>
      </c>
      <c r="E78" s="131" t="s">
        <v>139</v>
      </c>
      <c r="F78" s="129" t="s">
        <v>45</v>
      </c>
      <c r="G78" s="125">
        <v>240</v>
      </c>
      <c r="H78" s="115"/>
      <c r="I78" s="127">
        <f t="shared" si="37"/>
        <v>0</v>
      </c>
      <c r="J78" s="158"/>
      <c r="K78" s="108"/>
      <c r="L78" s="159" t="s">
        <v>0</v>
      </c>
      <c r="M78" s="116" t="s">
        <v>12</v>
      </c>
      <c r="N78" s="82"/>
      <c r="O78" s="117">
        <f>N78*G78</f>
        <v>0</v>
      </c>
      <c r="P78" s="117">
        <v>0</v>
      </c>
      <c r="Q78" s="117">
        <f>P78*G78</f>
        <v>0</v>
      </c>
      <c r="R78" s="117">
        <v>0</v>
      </c>
      <c r="S78" s="118">
        <f>R78*G78</f>
        <v>0</v>
      </c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Q78" s="119" t="s">
        <v>46</v>
      </c>
      <c r="AS78" s="119" t="s">
        <v>44</v>
      </c>
      <c r="AT78" s="119" t="s">
        <v>18</v>
      </c>
      <c r="AX78" s="71" t="s">
        <v>43</v>
      </c>
      <c r="BD78" s="120">
        <f>IF(M78="základní",I78,0)</f>
        <v>0</v>
      </c>
      <c r="BE78" s="120">
        <f>IF(M78="snížená",I78,0)</f>
        <v>0</v>
      </c>
      <c r="BF78" s="120">
        <f>IF(M78="zákl. přenesená",I78,0)</f>
        <v>0</v>
      </c>
      <c r="BG78" s="120">
        <f>IF(M78="sníž. přenesená",I78,0)</f>
        <v>0</v>
      </c>
      <c r="BH78" s="120">
        <f>IF(M78="nulová",I78,0)</f>
        <v>0</v>
      </c>
      <c r="BI78" s="71" t="s">
        <v>18</v>
      </c>
      <c r="BJ78" s="120">
        <f>ROUND(H78*G78,2)</f>
        <v>0</v>
      </c>
      <c r="BK78" s="71" t="s">
        <v>46</v>
      </c>
      <c r="BL78" s="119" t="s">
        <v>75</v>
      </c>
    </row>
    <row r="79" spans="1:64" s="59" customFormat="1" ht="12">
      <c r="A79" s="56"/>
      <c r="B79" s="132" t="s">
        <v>209</v>
      </c>
      <c r="C79" s="136" t="s">
        <v>44</v>
      </c>
      <c r="E79" s="122" t="s">
        <v>165</v>
      </c>
      <c r="F79" s="130" t="s">
        <v>45</v>
      </c>
      <c r="G79" s="126">
        <v>24</v>
      </c>
      <c r="H79" s="121"/>
      <c r="I79" s="128">
        <f t="shared" si="37"/>
        <v>0</v>
      </c>
      <c r="J79" s="158"/>
      <c r="K79" s="108"/>
      <c r="L79" s="159"/>
      <c r="M79" s="116"/>
      <c r="N79" s="82"/>
      <c r="O79" s="117">
        <f>N79*G79</f>
        <v>0</v>
      </c>
      <c r="P79" s="117"/>
      <c r="Q79" s="117"/>
      <c r="R79" s="117"/>
      <c r="S79" s="118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Q79" s="119"/>
      <c r="AS79" s="119"/>
      <c r="AT79" s="119"/>
      <c r="AX79" s="71"/>
      <c r="BD79" s="120"/>
      <c r="BE79" s="120"/>
      <c r="BF79" s="120"/>
      <c r="BG79" s="120"/>
      <c r="BH79" s="120"/>
      <c r="BI79" s="71"/>
      <c r="BJ79" s="120">
        <f>ROUND(H79*G79,2)</f>
        <v>0</v>
      </c>
      <c r="BK79" s="71"/>
      <c r="BL79" s="119"/>
    </row>
    <row r="80" spans="1:64" s="59" customFormat="1" ht="12">
      <c r="A80" s="56"/>
      <c r="B80" s="132" t="s">
        <v>210</v>
      </c>
      <c r="C80" s="136" t="s">
        <v>44</v>
      </c>
      <c r="E80" s="131" t="s">
        <v>162</v>
      </c>
      <c r="F80" s="129" t="s">
        <v>45</v>
      </c>
      <c r="G80" s="125">
        <f>SUM(G74:G79)</f>
        <v>648</v>
      </c>
      <c r="H80" s="115"/>
      <c r="I80" s="127">
        <f t="shared" si="37"/>
        <v>0</v>
      </c>
      <c r="J80" s="158"/>
      <c r="K80" s="108"/>
      <c r="L80" s="159" t="s">
        <v>0</v>
      </c>
      <c r="M80" s="116" t="s">
        <v>12</v>
      </c>
      <c r="N80" s="82"/>
      <c r="O80" s="117">
        <f t="shared" si="38"/>
        <v>0</v>
      </c>
      <c r="P80" s="117">
        <v>0</v>
      </c>
      <c r="Q80" s="117">
        <f t="shared" si="39"/>
        <v>0</v>
      </c>
      <c r="R80" s="117">
        <v>0</v>
      </c>
      <c r="S80" s="118">
        <f t="shared" si="40"/>
        <v>0</v>
      </c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Q80" s="119" t="s">
        <v>46</v>
      </c>
      <c r="AS80" s="119" t="s">
        <v>44</v>
      </c>
      <c r="AT80" s="119" t="s">
        <v>18</v>
      </c>
      <c r="AX80" s="71" t="s">
        <v>43</v>
      </c>
      <c r="BD80" s="120">
        <f t="shared" si="41"/>
        <v>0</v>
      </c>
      <c r="BE80" s="120">
        <f t="shared" si="42"/>
        <v>0</v>
      </c>
      <c r="BF80" s="120">
        <f t="shared" si="43"/>
        <v>0</v>
      </c>
      <c r="BG80" s="120">
        <f t="shared" si="44"/>
        <v>0</v>
      </c>
      <c r="BH80" s="120">
        <f t="shared" si="45"/>
        <v>0</v>
      </c>
      <c r="BI80" s="71" t="s">
        <v>18</v>
      </c>
      <c r="BJ80" s="120">
        <f t="shared" si="46"/>
        <v>0</v>
      </c>
      <c r="BK80" s="71" t="s">
        <v>46</v>
      </c>
      <c r="BL80" s="119" t="s">
        <v>84</v>
      </c>
    </row>
    <row r="81" spans="1:70" s="47" customFormat="1" ht="15">
      <c r="A81" s="37"/>
      <c r="B81" s="38"/>
      <c r="C81" s="39" t="s">
        <v>16</v>
      </c>
      <c r="D81" s="40" t="s">
        <v>85</v>
      </c>
      <c r="E81" s="40" t="s">
        <v>126</v>
      </c>
      <c r="F81" s="41"/>
      <c r="G81" s="41"/>
      <c r="H81" s="41"/>
      <c r="I81" s="42">
        <f>SUM(I82:I100)</f>
        <v>0</v>
      </c>
      <c r="J81" s="37"/>
      <c r="K81" s="37"/>
      <c r="L81" s="37"/>
      <c r="M81" s="37"/>
      <c r="N81" s="43"/>
      <c r="O81" s="37">
        <f>SUM(O82:O99)</f>
        <v>0</v>
      </c>
      <c r="P81" s="43"/>
      <c r="Q81" s="37">
        <f>SUM(Q82:Q99)</f>
        <v>0</v>
      </c>
      <c r="R81" s="43"/>
      <c r="S81" s="37">
        <f>SUM(S82:S99)</f>
        <v>0</v>
      </c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44"/>
      <c r="AQ81" s="37" t="s">
        <v>18</v>
      </c>
      <c r="AR81" s="45"/>
      <c r="AS81" s="45" t="s">
        <v>16</v>
      </c>
      <c r="AT81" s="37" t="s">
        <v>17</v>
      </c>
      <c r="AU81" s="37"/>
      <c r="AV81" s="37"/>
      <c r="AW81" s="44"/>
      <c r="AX81" s="37" t="s">
        <v>43</v>
      </c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46"/>
      <c r="BJ81" s="37">
        <f>SUM(BJ82:BJ99)</f>
        <v>0</v>
      </c>
      <c r="BK81" s="37"/>
      <c r="BL81" s="37"/>
      <c r="BM81" s="37"/>
      <c r="BN81" s="37"/>
      <c r="BO81" s="37"/>
      <c r="BP81" s="37"/>
      <c r="BQ81" s="37"/>
      <c r="BR81" s="37"/>
    </row>
    <row r="82" spans="1:64" s="59" customFormat="1" ht="36">
      <c r="A82" s="56"/>
      <c r="B82" s="132" t="s">
        <v>211</v>
      </c>
      <c r="C82" s="136" t="s">
        <v>44</v>
      </c>
      <c r="E82" s="131" t="s">
        <v>166</v>
      </c>
      <c r="F82" s="130" t="s">
        <v>45</v>
      </c>
      <c r="G82" s="126">
        <v>115</v>
      </c>
      <c r="H82" s="121"/>
      <c r="I82" s="128">
        <f aca="true" t="shared" si="65" ref="I82:J99">ROUND(H82*G82,2)</f>
        <v>0</v>
      </c>
      <c r="J82" s="158"/>
      <c r="K82" s="108"/>
      <c r="L82" s="159" t="s">
        <v>0</v>
      </c>
      <c r="M82" s="116" t="s">
        <v>12</v>
      </c>
      <c r="N82" s="82"/>
      <c r="O82" s="117">
        <f aca="true" t="shared" si="66" ref="O82:O99">N82*G82</f>
        <v>0</v>
      </c>
      <c r="P82" s="117">
        <v>0</v>
      </c>
      <c r="Q82" s="117">
        <f aca="true" t="shared" si="67" ref="Q82:Q99">P82*G82</f>
        <v>0</v>
      </c>
      <c r="R82" s="117">
        <v>0</v>
      </c>
      <c r="S82" s="118">
        <f aca="true" t="shared" si="68" ref="S82:S99">R82*G82</f>
        <v>0</v>
      </c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Q82" s="119" t="s">
        <v>46</v>
      </c>
      <c r="AS82" s="119" t="s">
        <v>44</v>
      </c>
      <c r="AT82" s="119" t="s">
        <v>18</v>
      </c>
      <c r="AX82" s="71" t="s">
        <v>43</v>
      </c>
      <c r="BD82" s="120">
        <f aca="true" t="shared" si="69" ref="BD82:BD99">IF(M82="základní",I82,0)</f>
        <v>0</v>
      </c>
      <c r="BE82" s="120">
        <f aca="true" t="shared" si="70" ref="BE82:BE99">IF(M82="snížená",I82,0)</f>
        <v>0</v>
      </c>
      <c r="BF82" s="120">
        <f aca="true" t="shared" si="71" ref="BF82:BF99">IF(M82="zákl. přenesená",I82,0)</f>
        <v>0</v>
      </c>
      <c r="BG82" s="120">
        <f aca="true" t="shared" si="72" ref="BG82:BG99">IF(M82="sníž. přenesená",I82,0)</f>
        <v>0</v>
      </c>
      <c r="BH82" s="120">
        <f aca="true" t="shared" si="73" ref="BH82:BH99">IF(M82="nulová",I82,0)</f>
        <v>0</v>
      </c>
      <c r="BI82" s="71" t="s">
        <v>18</v>
      </c>
      <c r="BJ82" s="120">
        <f aca="true" t="shared" si="74" ref="BJ82:BJ99">ROUND(H82*G82,2)</f>
        <v>0</v>
      </c>
      <c r="BK82" s="71" t="s">
        <v>46</v>
      </c>
      <c r="BL82" s="119" t="s">
        <v>87</v>
      </c>
    </row>
    <row r="83" spans="1:64" s="59" customFormat="1" ht="12">
      <c r="A83" s="56"/>
      <c r="B83" s="132" t="s">
        <v>212</v>
      </c>
      <c r="C83" s="136" t="s">
        <v>44</v>
      </c>
      <c r="E83" s="131" t="s">
        <v>127</v>
      </c>
      <c r="F83" s="129" t="s">
        <v>45</v>
      </c>
      <c r="G83" s="125">
        <v>230</v>
      </c>
      <c r="H83" s="115"/>
      <c r="I83" s="128">
        <f t="shared" si="65"/>
        <v>0</v>
      </c>
      <c r="J83" s="160">
        <f t="shared" si="65"/>
        <v>0</v>
      </c>
      <c r="K83" s="108"/>
      <c r="L83" s="159" t="s">
        <v>0</v>
      </c>
      <c r="M83" s="116" t="s">
        <v>12</v>
      </c>
      <c r="N83" s="82"/>
      <c r="O83" s="117">
        <f t="shared" si="66"/>
        <v>0</v>
      </c>
      <c r="P83" s="117">
        <v>0</v>
      </c>
      <c r="Q83" s="117">
        <f t="shared" si="67"/>
        <v>0</v>
      </c>
      <c r="R83" s="117">
        <v>0</v>
      </c>
      <c r="S83" s="118">
        <f t="shared" si="68"/>
        <v>0</v>
      </c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Q83" s="119" t="s">
        <v>46</v>
      </c>
      <c r="AS83" s="119" t="s">
        <v>44</v>
      </c>
      <c r="AT83" s="119" t="s">
        <v>18</v>
      </c>
      <c r="AX83" s="71" t="s">
        <v>43</v>
      </c>
      <c r="BD83" s="120">
        <f t="shared" si="69"/>
        <v>0</v>
      </c>
      <c r="BE83" s="120">
        <f t="shared" si="70"/>
        <v>0</v>
      </c>
      <c r="BF83" s="120">
        <f t="shared" si="71"/>
        <v>0</v>
      </c>
      <c r="BG83" s="120">
        <f t="shared" si="72"/>
        <v>0</v>
      </c>
      <c r="BH83" s="120">
        <f t="shared" si="73"/>
        <v>0</v>
      </c>
      <c r="BI83" s="71" t="s">
        <v>18</v>
      </c>
      <c r="BJ83" s="120">
        <f t="shared" si="74"/>
        <v>0</v>
      </c>
      <c r="BK83" s="71" t="s">
        <v>46</v>
      </c>
      <c r="BL83" s="119" t="s">
        <v>88</v>
      </c>
    </row>
    <row r="84" spans="1:64" s="59" customFormat="1" ht="36">
      <c r="A84" s="56"/>
      <c r="B84" s="132" t="s">
        <v>213</v>
      </c>
      <c r="C84" s="136" t="s">
        <v>44</v>
      </c>
      <c r="E84" s="131" t="s">
        <v>185</v>
      </c>
      <c r="F84" s="130" t="s">
        <v>45</v>
      </c>
      <c r="G84" s="126">
        <v>10</v>
      </c>
      <c r="H84" s="121"/>
      <c r="I84" s="128">
        <f t="shared" si="65"/>
        <v>0</v>
      </c>
      <c r="J84" s="158"/>
      <c r="K84" s="108"/>
      <c r="L84" s="159"/>
      <c r="M84" s="116"/>
      <c r="N84" s="82"/>
      <c r="O84" s="117"/>
      <c r="P84" s="117"/>
      <c r="Q84" s="117"/>
      <c r="R84" s="117"/>
      <c r="S84" s="118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Q84" s="119"/>
      <c r="AS84" s="119"/>
      <c r="AT84" s="119"/>
      <c r="AX84" s="71"/>
      <c r="BD84" s="120"/>
      <c r="BE84" s="120"/>
      <c r="BF84" s="120"/>
      <c r="BG84" s="120"/>
      <c r="BH84" s="120"/>
      <c r="BI84" s="71"/>
      <c r="BJ84" s="120"/>
      <c r="BK84" s="71"/>
      <c r="BL84" s="119"/>
    </row>
    <row r="85" spans="1:64" s="59" customFormat="1" ht="24">
      <c r="A85" s="56"/>
      <c r="B85" s="132" t="s">
        <v>83</v>
      </c>
      <c r="C85" s="136" t="s">
        <v>44</v>
      </c>
      <c r="E85" s="131" t="s">
        <v>144</v>
      </c>
      <c r="F85" s="130" t="s">
        <v>45</v>
      </c>
      <c r="G85" s="126">
        <v>115</v>
      </c>
      <c r="H85" s="121"/>
      <c r="I85" s="128">
        <f t="shared" si="65"/>
        <v>0</v>
      </c>
      <c r="J85" s="158"/>
      <c r="K85" s="108"/>
      <c r="L85" s="159"/>
      <c r="M85" s="116"/>
      <c r="N85" s="82"/>
      <c r="O85" s="117"/>
      <c r="P85" s="117"/>
      <c r="Q85" s="117"/>
      <c r="R85" s="117"/>
      <c r="S85" s="118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Q85" s="119"/>
      <c r="AS85" s="119"/>
      <c r="AT85" s="119"/>
      <c r="AX85" s="71"/>
      <c r="BD85" s="120"/>
      <c r="BE85" s="120"/>
      <c r="BF85" s="120"/>
      <c r="BG85" s="120"/>
      <c r="BH85" s="120"/>
      <c r="BI85" s="71"/>
      <c r="BJ85" s="120"/>
      <c r="BK85" s="71"/>
      <c r="BL85" s="119"/>
    </row>
    <row r="86" spans="1:64" s="59" customFormat="1" ht="24">
      <c r="A86" s="56"/>
      <c r="B86" s="132" t="s">
        <v>214</v>
      </c>
      <c r="C86" s="136" t="s">
        <v>44</v>
      </c>
      <c r="E86" s="131" t="s">
        <v>167</v>
      </c>
      <c r="F86" s="130" t="s">
        <v>45</v>
      </c>
      <c r="G86" s="126">
        <v>2</v>
      </c>
      <c r="H86" s="121"/>
      <c r="I86" s="128">
        <f t="shared" si="65"/>
        <v>0</v>
      </c>
      <c r="J86" s="158"/>
      <c r="K86" s="108"/>
      <c r="L86" s="159"/>
      <c r="M86" s="116"/>
      <c r="N86" s="82"/>
      <c r="O86" s="117"/>
      <c r="P86" s="117"/>
      <c r="Q86" s="117"/>
      <c r="R86" s="117"/>
      <c r="S86" s="118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Q86" s="119"/>
      <c r="AS86" s="119"/>
      <c r="AT86" s="119"/>
      <c r="AX86" s="71"/>
      <c r="BD86" s="120"/>
      <c r="BE86" s="120"/>
      <c r="BF86" s="120"/>
      <c r="BG86" s="120"/>
      <c r="BH86" s="120"/>
      <c r="BI86" s="71"/>
      <c r="BJ86" s="120"/>
      <c r="BK86" s="71"/>
      <c r="BL86" s="119"/>
    </row>
    <row r="87" spans="1:64" s="59" customFormat="1" ht="36">
      <c r="A87" s="56"/>
      <c r="B87" s="132" t="s">
        <v>215</v>
      </c>
      <c r="C87" s="136" t="s">
        <v>44</v>
      </c>
      <c r="E87" s="131" t="s">
        <v>170</v>
      </c>
      <c r="F87" s="130" t="s">
        <v>45</v>
      </c>
      <c r="G87" s="126">
        <v>2</v>
      </c>
      <c r="H87" s="121"/>
      <c r="I87" s="128">
        <f t="shared" si="65"/>
        <v>0</v>
      </c>
      <c r="J87" s="158"/>
      <c r="K87" s="108"/>
      <c r="L87" s="159" t="s">
        <v>0</v>
      </c>
      <c r="M87" s="116" t="s">
        <v>12</v>
      </c>
      <c r="N87" s="82"/>
      <c r="O87" s="117">
        <f t="shared" si="66"/>
        <v>0</v>
      </c>
      <c r="P87" s="117">
        <v>0</v>
      </c>
      <c r="Q87" s="117">
        <f t="shared" si="67"/>
        <v>0</v>
      </c>
      <c r="R87" s="117">
        <v>0</v>
      </c>
      <c r="S87" s="118">
        <f t="shared" si="68"/>
        <v>0</v>
      </c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Q87" s="119" t="s">
        <v>46</v>
      </c>
      <c r="AS87" s="119" t="s">
        <v>44</v>
      </c>
      <c r="AT87" s="119" t="s">
        <v>18</v>
      </c>
      <c r="AX87" s="71" t="s">
        <v>43</v>
      </c>
      <c r="BD87" s="120">
        <f t="shared" si="69"/>
        <v>0</v>
      </c>
      <c r="BE87" s="120">
        <f t="shared" si="70"/>
        <v>0</v>
      </c>
      <c r="BF87" s="120">
        <f t="shared" si="71"/>
        <v>0</v>
      </c>
      <c r="BG87" s="120">
        <f t="shared" si="72"/>
        <v>0</v>
      </c>
      <c r="BH87" s="120">
        <f t="shared" si="73"/>
        <v>0</v>
      </c>
      <c r="BI87" s="71" t="s">
        <v>18</v>
      </c>
      <c r="BJ87" s="120">
        <f t="shared" si="74"/>
        <v>0</v>
      </c>
      <c r="BK87" s="71" t="s">
        <v>46</v>
      </c>
      <c r="BL87" s="119" t="s">
        <v>90</v>
      </c>
    </row>
    <row r="88" spans="1:64" s="59" customFormat="1" ht="12">
      <c r="A88" s="56"/>
      <c r="B88" s="132" t="s">
        <v>216</v>
      </c>
      <c r="C88" s="136" t="s">
        <v>44</v>
      </c>
      <c r="E88" s="131" t="s">
        <v>137</v>
      </c>
      <c r="F88" s="129" t="s">
        <v>45</v>
      </c>
      <c r="G88" s="125">
        <v>4</v>
      </c>
      <c r="H88" s="115"/>
      <c r="I88" s="128">
        <f t="shared" si="65"/>
        <v>0</v>
      </c>
      <c r="J88" s="158"/>
      <c r="K88" s="108"/>
      <c r="L88" s="159" t="s">
        <v>0</v>
      </c>
      <c r="M88" s="116" t="s">
        <v>12</v>
      </c>
      <c r="N88" s="82"/>
      <c r="O88" s="117">
        <f t="shared" si="66"/>
        <v>0</v>
      </c>
      <c r="P88" s="117">
        <v>0</v>
      </c>
      <c r="Q88" s="117">
        <f t="shared" si="67"/>
        <v>0</v>
      </c>
      <c r="R88" s="117">
        <v>0</v>
      </c>
      <c r="S88" s="118">
        <f t="shared" si="68"/>
        <v>0</v>
      </c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Q88" s="119" t="s">
        <v>46</v>
      </c>
      <c r="AS88" s="119" t="s">
        <v>44</v>
      </c>
      <c r="AT88" s="119" t="s">
        <v>18</v>
      </c>
      <c r="AX88" s="71" t="s">
        <v>43</v>
      </c>
      <c r="BD88" s="120">
        <f t="shared" si="69"/>
        <v>0</v>
      </c>
      <c r="BE88" s="120">
        <f t="shared" si="70"/>
        <v>0</v>
      </c>
      <c r="BF88" s="120">
        <f t="shared" si="71"/>
        <v>0</v>
      </c>
      <c r="BG88" s="120">
        <f t="shared" si="72"/>
        <v>0</v>
      </c>
      <c r="BH88" s="120">
        <f t="shared" si="73"/>
        <v>0</v>
      </c>
      <c r="BI88" s="71" t="s">
        <v>18</v>
      </c>
      <c r="BJ88" s="120">
        <f t="shared" si="74"/>
        <v>0</v>
      </c>
      <c r="BK88" s="71" t="s">
        <v>46</v>
      </c>
      <c r="BL88" s="119" t="s">
        <v>65</v>
      </c>
    </row>
    <row r="89" spans="1:64" s="59" customFormat="1" ht="12">
      <c r="A89" s="56"/>
      <c r="B89" s="132" t="s">
        <v>217</v>
      </c>
      <c r="C89" s="136" t="s">
        <v>44</v>
      </c>
      <c r="E89" s="131" t="s">
        <v>171</v>
      </c>
      <c r="F89" s="129" t="s">
        <v>45</v>
      </c>
      <c r="G89" s="125">
        <v>4</v>
      </c>
      <c r="H89" s="115"/>
      <c r="I89" s="128">
        <f t="shared" si="65"/>
        <v>0</v>
      </c>
      <c r="J89" s="158"/>
      <c r="K89" s="108"/>
      <c r="L89" s="159"/>
      <c r="M89" s="116"/>
      <c r="N89" s="82"/>
      <c r="O89" s="117"/>
      <c r="P89" s="117"/>
      <c r="Q89" s="117"/>
      <c r="R89" s="117"/>
      <c r="S89" s="118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Q89" s="119"/>
      <c r="AS89" s="119"/>
      <c r="AT89" s="119"/>
      <c r="AX89" s="71"/>
      <c r="BD89" s="120"/>
      <c r="BE89" s="120"/>
      <c r="BF89" s="120"/>
      <c r="BG89" s="120"/>
      <c r="BH89" s="120"/>
      <c r="BI89" s="71"/>
      <c r="BJ89" s="120"/>
      <c r="BK89" s="71"/>
      <c r="BL89" s="119"/>
    </row>
    <row r="90" spans="1:64" s="59" customFormat="1" ht="12">
      <c r="A90" s="56"/>
      <c r="B90" s="132" t="s">
        <v>218</v>
      </c>
      <c r="C90" s="136" t="s">
        <v>44</v>
      </c>
      <c r="E90" s="131" t="s">
        <v>168</v>
      </c>
      <c r="F90" s="129" t="s">
        <v>45</v>
      </c>
      <c r="G90" s="125">
        <v>4</v>
      </c>
      <c r="H90" s="115"/>
      <c r="I90" s="128">
        <f t="shared" si="65"/>
        <v>0</v>
      </c>
      <c r="J90" s="158"/>
      <c r="K90" s="108"/>
      <c r="L90" s="159"/>
      <c r="M90" s="116"/>
      <c r="N90" s="82"/>
      <c r="O90" s="117"/>
      <c r="P90" s="117"/>
      <c r="Q90" s="117"/>
      <c r="R90" s="117"/>
      <c r="S90" s="118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Q90" s="119"/>
      <c r="AS90" s="119"/>
      <c r="AT90" s="119"/>
      <c r="AX90" s="71"/>
      <c r="BD90" s="120"/>
      <c r="BE90" s="120"/>
      <c r="BF90" s="120"/>
      <c r="BG90" s="120"/>
      <c r="BH90" s="120"/>
      <c r="BI90" s="71"/>
      <c r="BJ90" s="120"/>
      <c r="BK90" s="71"/>
      <c r="BL90" s="119"/>
    </row>
    <row r="91" spans="1:64" s="59" customFormat="1" ht="48">
      <c r="A91" s="56"/>
      <c r="B91" s="132" t="s">
        <v>219</v>
      </c>
      <c r="C91" s="136" t="s">
        <v>44</v>
      </c>
      <c r="E91" s="131" t="s">
        <v>175</v>
      </c>
      <c r="F91" s="130" t="s">
        <v>45</v>
      </c>
      <c r="G91" s="126">
        <v>5</v>
      </c>
      <c r="H91" s="121"/>
      <c r="I91" s="128">
        <f t="shared" si="65"/>
        <v>0</v>
      </c>
      <c r="J91" s="158"/>
      <c r="K91" s="108"/>
      <c r="L91" s="159" t="s">
        <v>0</v>
      </c>
      <c r="M91" s="116" t="s">
        <v>12</v>
      </c>
      <c r="N91" s="82"/>
      <c r="O91" s="117">
        <f t="shared" si="66"/>
        <v>0</v>
      </c>
      <c r="P91" s="117">
        <v>0</v>
      </c>
      <c r="Q91" s="117">
        <f t="shared" si="67"/>
        <v>0</v>
      </c>
      <c r="R91" s="117">
        <v>0</v>
      </c>
      <c r="S91" s="118">
        <f t="shared" si="68"/>
        <v>0</v>
      </c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Q91" s="119" t="s">
        <v>46</v>
      </c>
      <c r="AS91" s="119" t="s">
        <v>44</v>
      </c>
      <c r="AT91" s="119" t="s">
        <v>18</v>
      </c>
      <c r="AX91" s="71" t="s">
        <v>43</v>
      </c>
      <c r="BD91" s="120">
        <f t="shared" si="69"/>
        <v>0</v>
      </c>
      <c r="BE91" s="120">
        <f t="shared" si="70"/>
        <v>0</v>
      </c>
      <c r="BF91" s="120">
        <f t="shared" si="71"/>
        <v>0</v>
      </c>
      <c r="BG91" s="120">
        <f t="shared" si="72"/>
        <v>0</v>
      </c>
      <c r="BH91" s="120">
        <f t="shared" si="73"/>
        <v>0</v>
      </c>
      <c r="BI91" s="71" t="s">
        <v>18</v>
      </c>
      <c r="BJ91" s="120">
        <f t="shared" si="74"/>
        <v>0</v>
      </c>
      <c r="BK91" s="71" t="s">
        <v>46</v>
      </c>
      <c r="BL91" s="119" t="s">
        <v>94</v>
      </c>
    </row>
    <row r="92" spans="1:64" s="59" customFormat="1" ht="24">
      <c r="A92" s="56"/>
      <c r="B92" s="132" t="s">
        <v>69</v>
      </c>
      <c r="C92" s="136" t="s">
        <v>44</v>
      </c>
      <c r="E92" s="131" t="s">
        <v>176</v>
      </c>
      <c r="F92" s="130" t="s">
        <v>45</v>
      </c>
      <c r="G92" s="126">
        <v>12</v>
      </c>
      <c r="H92" s="121"/>
      <c r="I92" s="128">
        <f t="shared" si="65"/>
        <v>0</v>
      </c>
      <c r="J92" s="158"/>
      <c r="K92" s="108"/>
      <c r="L92" s="159" t="s">
        <v>0</v>
      </c>
      <c r="M92" s="116" t="s">
        <v>12</v>
      </c>
      <c r="N92" s="82"/>
      <c r="O92" s="117">
        <f t="shared" si="66"/>
        <v>0</v>
      </c>
      <c r="P92" s="117">
        <v>0</v>
      </c>
      <c r="Q92" s="117">
        <f t="shared" si="67"/>
        <v>0</v>
      </c>
      <c r="R92" s="117">
        <v>0</v>
      </c>
      <c r="S92" s="118">
        <f t="shared" si="68"/>
        <v>0</v>
      </c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Q92" s="119" t="s">
        <v>46</v>
      </c>
      <c r="AS92" s="119" t="s">
        <v>44</v>
      </c>
      <c r="AT92" s="119" t="s">
        <v>18</v>
      </c>
      <c r="AX92" s="71" t="s">
        <v>43</v>
      </c>
      <c r="BD92" s="120">
        <f t="shared" si="69"/>
        <v>0</v>
      </c>
      <c r="BE92" s="120">
        <f t="shared" si="70"/>
        <v>0</v>
      </c>
      <c r="BF92" s="120">
        <f t="shared" si="71"/>
        <v>0</v>
      </c>
      <c r="BG92" s="120">
        <f t="shared" si="72"/>
        <v>0</v>
      </c>
      <c r="BH92" s="120">
        <f t="shared" si="73"/>
        <v>0</v>
      </c>
      <c r="BI92" s="71" t="s">
        <v>18</v>
      </c>
      <c r="BJ92" s="120">
        <f t="shared" si="74"/>
        <v>0</v>
      </c>
      <c r="BK92" s="71" t="s">
        <v>46</v>
      </c>
      <c r="BL92" s="119" t="s">
        <v>97</v>
      </c>
    </row>
    <row r="93" spans="1:64" s="59" customFormat="1" ht="12">
      <c r="A93" s="56"/>
      <c r="B93" s="132" t="s">
        <v>86</v>
      </c>
      <c r="C93" s="136" t="s">
        <v>44</v>
      </c>
      <c r="E93" s="131" t="s">
        <v>145</v>
      </c>
      <c r="F93" s="129" t="s">
        <v>45</v>
      </c>
      <c r="G93" s="125">
        <f>SUM(G91:G92)</f>
        <v>17</v>
      </c>
      <c r="H93" s="115"/>
      <c r="I93" s="128">
        <f t="shared" si="65"/>
        <v>0</v>
      </c>
      <c r="J93" s="158"/>
      <c r="K93" s="108"/>
      <c r="L93" s="159"/>
      <c r="M93" s="116"/>
      <c r="N93" s="82"/>
      <c r="O93" s="117"/>
      <c r="P93" s="117"/>
      <c r="Q93" s="117"/>
      <c r="R93" s="117"/>
      <c r="S93" s="118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Q93" s="119"/>
      <c r="AS93" s="119"/>
      <c r="AT93" s="119"/>
      <c r="AX93" s="71"/>
      <c r="BD93" s="120"/>
      <c r="BE93" s="120"/>
      <c r="BF93" s="120"/>
      <c r="BG93" s="120"/>
      <c r="BH93" s="120"/>
      <c r="BI93" s="71"/>
      <c r="BJ93" s="120"/>
      <c r="BK93" s="71"/>
      <c r="BL93" s="119"/>
    </row>
    <row r="94" spans="1:64" s="59" customFormat="1" ht="72">
      <c r="A94" s="56"/>
      <c r="B94" s="132" t="s">
        <v>70</v>
      </c>
      <c r="C94" s="136" t="s">
        <v>44</v>
      </c>
      <c r="E94" s="131" t="s">
        <v>169</v>
      </c>
      <c r="F94" s="130" t="s">
        <v>45</v>
      </c>
      <c r="G94" s="126">
        <v>4</v>
      </c>
      <c r="H94" s="121"/>
      <c r="I94" s="128">
        <f t="shared" si="65"/>
        <v>0</v>
      </c>
      <c r="J94" s="158"/>
      <c r="K94" s="108"/>
      <c r="L94" s="159" t="s">
        <v>0</v>
      </c>
      <c r="M94" s="116" t="s">
        <v>12</v>
      </c>
      <c r="N94" s="82"/>
      <c r="O94" s="117">
        <f aca="true" t="shared" si="75" ref="O94">N94*G94</f>
        <v>0</v>
      </c>
      <c r="P94" s="117">
        <v>0</v>
      </c>
      <c r="Q94" s="117">
        <f aca="true" t="shared" si="76" ref="Q94">P94*G94</f>
        <v>0</v>
      </c>
      <c r="R94" s="117">
        <v>0</v>
      </c>
      <c r="S94" s="118">
        <f aca="true" t="shared" si="77" ref="S94">R94*G94</f>
        <v>0</v>
      </c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Q94" s="119" t="s">
        <v>46</v>
      </c>
      <c r="AS94" s="119" t="s">
        <v>44</v>
      </c>
      <c r="AT94" s="119" t="s">
        <v>18</v>
      </c>
      <c r="AX94" s="71" t="s">
        <v>43</v>
      </c>
      <c r="BD94" s="120">
        <f aca="true" t="shared" si="78" ref="BD94">IF(M94="základní",I94,0)</f>
        <v>0</v>
      </c>
      <c r="BE94" s="120">
        <f aca="true" t="shared" si="79" ref="BE94">IF(M94="snížená",I94,0)</f>
        <v>0</v>
      </c>
      <c r="BF94" s="120">
        <f aca="true" t="shared" si="80" ref="BF94">IF(M94="zákl. přenesená",I94,0)</f>
        <v>0</v>
      </c>
      <c r="BG94" s="120">
        <f aca="true" t="shared" si="81" ref="BG94">IF(M94="sníž. přenesená",I94,0)</f>
        <v>0</v>
      </c>
      <c r="BH94" s="120">
        <f aca="true" t="shared" si="82" ref="BH94">IF(M94="nulová",I94,0)</f>
        <v>0</v>
      </c>
      <c r="BI94" s="71" t="s">
        <v>18</v>
      </c>
      <c r="BJ94" s="120">
        <f aca="true" t="shared" si="83" ref="BJ94">ROUND(H94*G94,2)</f>
        <v>0</v>
      </c>
      <c r="BK94" s="71" t="s">
        <v>46</v>
      </c>
      <c r="BL94" s="119" t="s">
        <v>92</v>
      </c>
    </row>
    <row r="95" spans="1:64" s="59" customFormat="1" ht="24">
      <c r="A95" s="56"/>
      <c r="B95" s="132" t="s">
        <v>89</v>
      </c>
      <c r="C95" s="136" t="s">
        <v>44</v>
      </c>
      <c r="E95" s="131" t="s">
        <v>172</v>
      </c>
      <c r="F95" s="130" t="s">
        <v>45</v>
      </c>
      <c r="G95" s="126">
        <v>18</v>
      </c>
      <c r="H95" s="121"/>
      <c r="I95" s="128">
        <f t="shared" si="65"/>
        <v>0</v>
      </c>
      <c r="J95" s="158"/>
      <c r="K95" s="108"/>
      <c r="L95" s="159" t="s">
        <v>0</v>
      </c>
      <c r="M95" s="116" t="s">
        <v>12</v>
      </c>
      <c r="N95" s="82"/>
      <c r="O95" s="117">
        <f t="shared" si="66"/>
        <v>0</v>
      </c>
      <c r="P95" s="117">
        <v>0</v>
      </c>
      <c r="Q95" s="117">
        <f t="shared" si="67"/>
        <v>0</v>
      </c>
      <c r="R95" s="117">
        <v>0</v>
      </c>
      <c r="S95" s="118">
        <f t="shared" si="68"/>
        <v>0</v>
      </c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Q95" s="119" t="s">
        <v>46</v>
      </c>
      <c r="AS95" s="119" t="s">
        <v>44</v>
      </c>
      <c r="AT95" s="119" t="s">
        <v>18</v>
      </c>
      <c r="AX95" s="71" t="s">
        <v>43</v>
      </c>
      <c r="BD95" s="120">
        <f t="shared" si="69"/>
        <v>0</v>
      </c>
      <c r="BE95" s="120">
        <f t="shared" si="70"/>
        <v>0</v>
      </c>
      <c r="BF95" s="120">
        <f t="shared" si="71"/>
        <v>0</v>
      </c>
      <c r="BG95" s="120">
        <f t="shared" si="72"/>
        <v>0</v>
      </c>
      <c r="BH95" s="120">
        <f t="shared" si="73"/>
        <v>0</v>
      </c>
      <c r="BI95" s="71" t="s">
        <v>18</v>
      </c>
      <c r="BJ95" s="120">
        <f t="shared" si="74"/>
        <v>0</v>
      </c>
      <c r="BK95" s="71" t="s">
        <v>46</v>
      </c>
      <c r="BL95" s="119" t="s">
        <v>100</v>
      </c>
    </row>
    <row r="96" spans="1:64" s="59" customFormat="1" ht="24">
      <c r="A96" s="56"/>
      <c r="B96" s="132" t="s">
        <v>72</v>
      </c>
      <c r="C96" s="136" t="s">
        <v>44</v>
      </c>
      <c r="E96" s="131" t="s">
        <v>173</v>
      </c>
      <c r="F96" s="130" t="s">
        <v>45</v>
      </c>
      <c r="G96" s="126">
        <v>2</v>
      </c>
      <c r="H96" s="121"/>
      <c r="I96" s="128">
        <f t="shared" si="65"/>
        <v>0</v>
      </c>
      <c r="J96" s="158"/>
      <c r="K96" s="108"/>
      <c r="L96" s="159" t="s">
        <v>0</v>
      </c>
      <c r="M96" s="116" t="s">
        <v>12</v>
      </c>
      <c r="N96" s="82"/>
      <c r="O96" s="117">
        <f>N96*G96</f>
        <v>0</v>
      </c>
      <c r="P96" s="117">
        <v>0</v>
      </c>
      <c r="Q96" s="117">
        <f>P96*G96</f>
        <v>0</v>
      </c>
      <c r="R96" s="117">
        <v>0</v>
      </c>
      <c r="S96" s="118">
        <f>R96*G96</f>
        <v>0</v>
      </c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Q96" s="119" t="s">
        <v>46</v>
      </c>
      <c r="AS96" s="119" t="s">
        <v>44</v>
      </c>
      <c r="AT96" s="119" t="s">
        <v>18</v>
      </c>
      <c r="AX96" s="71" t="s">
        <v>43</v>
      </c>
      <c r="BD96" s="120">
        <f>IF(M96="základní",I96,0)</f>
        <v>0</v>
      </c>
      <c r="BE96" s="120">
        <f>IF(M96="snížená",I96,0)</f>
        <v>0</v>
      </c>
      <c r="BF96" s="120">
        <f>IF(M96="zákl. přenesená",I96,0)</f>
        <v>0</v>
      </c>
      <c r="BG96" s="120">
        <f>IF(M96="sníž. přenesená",I96,0)</f>
        <v>0</v>
      </c>
      <c r="BH96" s="120">
        <f>IF(M96="nulová",I96,0)</f>
        <v>0</v>
      </c>
      <c r="BI96" s="71" t="s">
        <v>18</v>
      </c>
      <c r="BJ96" s="120">
        <f>ROUND(H96*G96,2)</f>
        <v>0</v>
      </c>
      <c r="BK96" s="71" t="s">
        <v>46</v>
      </c>
      <c r="BL96" s="119" t="s">
        <v>101</v>
      </c>
    </row>
    <row r="97" spans="1:64" s="59" customFormat="1" ht="24">
      <c r="A97" s="56"/>
      <c r="B97" s="132" t="s">
        <v>91</v>
      </c>
      <c r="C97" s="136" t="s">
        <v>44</v>
      </c>
      <c r="E97" s="131" t="s">
        <v>174</v>
      </c>
      <c r="F97" s="130" t="s">
        <v>45</v>
      </c>
      <c r="G97" s="126">
        <v>4</v>
      </c>
      <c r="H97" s="121"/>
      <c r="I97" s="128">
        <f t="shared" si="65"/>
        <v>0</v>
      </c>
      <c r="J97" s="158"/>
      <c r="K97" s="108"/>
      <c r="L97" s="159" t="s">
        <v>0</v>
      </c>
      <c r="M97" s="116" t="s">
        <v>12</v>
      </c>
      <c r="N97" s="82"/>
      <c r="O97" s="117">
        <f>N97*G97</f>
        <v>0</v>
      </c>
      <c r="P97" s="117">
        <v>0</v>
      </c>
      <c r="Q97" s="117">
        <f>P97*G97</f>
        <v>0</v>
      </c>
      <c r="R97" s="117">
        <v>0</v>
      </c>
      <c r="S97" s="118">
        <f>R97*G97</f>
        <v>0</v>
      </c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Q97" s="119" t="s">
        <v>46</v>
      </c>
      <c r="AS97" s="119" t="s">
        <v>44</v>
      </c>
      <c r="AT97" s="119" t="s">
        <v>18</v>
      </c>
      <c r="AX97" s="71" t="s">
        <v>43</v>
      </c>
      <c r="BD97" s="120">
        <f>IF(M97="základní",I97,0)</f>
        <v>0</v>
      </c>
      <c r="BE97" s="120">
        <f>IF(M97="snížená",I97,0)</f>
        <v>0</v>
      </c>
      <c r="BF97" s="120">
        <f>IF(M97="zákl. přenesená",I97,0)</f>
        <v>0</v>
      </c>
      <c r="BG97" s="120">
        <f>IF(M97="sníž. přenesená",I97,0)</f>
        <v>0</v>
      </c>
      <c r="BH97" s="120">
        <f>IF(M97="nulová",I97,0)</f>
        <v>0</v>
      </c>
      <c r="BI97" s="71" t="s">
        <v>18</v>
      </c>
      <c r="BJ97" s="120">
        <f>ROUND(H97*G97,2)</f>
        <v>0</v>
      </c>
      <c r="BK97" s="71" t="s">
        <v>46</v>
      </c>
      <c r="BL97" s="119" t="s">
        <v>98</v>
      </c>
    </row>
    <row r="98" spans="1:64" s="59" customFormat="1" ht="24">
      <c r="A98" s="56"/>
      <c r="B98" s="132" t="s">
        <v>73</v>
      </c>
      <c r="C98" s="136" t="s">
        <v>44</v>
      </c>
      <c r="E98" s="131" t="s">
        <v>146</v>
      </c>
      <c r="F98" s="130" t="s">
        <v>45</v>
      </c>
      <c r="G98" s="126">
        <f>SUM(G94:G97)</f>
        <v>28</v>
      </c>
      <c r="H98" s="121"/>
      <c r="I98" s="128">
        <f t="shared" si="65"/>
        <v>0</v>
      </c>
      <c r="J98" s="158"/>
      <c r="K98" s="108"/>
      <c r="L98" s="159"/>
      <c r="M98" s="116"/>
      <c r="N98" s="82"/>
      <c r="O98" s="117"/>
      <c r="P98" s="117"/>
      <c r="Q98" s="117"/>
      <c r="R98" s="117"/>
      <c r="S98" s="118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Q98" s="119"/>
      <c r="AS98" s="119"/>
      <c r="AT98" s="119"/>
      <c r="AX98" s="71"/>
      <c r="BD98" s="120"/>
      <c r="BE98" s="120"/>
      <c r="BF98" s="120"/>
      <c r="BG98" s="120"/>
      <c r="BH98" s="120"/>
      <c r="BI98" s="71"/>
      <c r="BJ98" s="120"/>
      <c r="BK98" s="71"/>
      <c r="BL98" s="119"/>
    </row>
    <row r="99" spans="1:64" s="59" customFormat="1" ht="12">
      <c r="A99" s="56"/>
      <c r="B99" s="132" t="s">
        <v>93</v>
      </c>
      <c r="C99" s="136" t="s">
        <v>44</v>
      </c>
      <c r="E99" s="131" t="s">
        <v>138</v>
      </c>
      <c r="F99" s="129" t="s">
        <v>120</v>
      </c>
      <c r="G99" s="125">
        <v>1</v>
      </c>
      <c r="H99" s="115"/>
      <c r="I99" s="128">
        <f t="shared" si="65"/>
        <v>0</v>
      </c>
      <c r="J99" s="158"/>
      <c r="K99" s="108"/>
      <c r="L99" s="159" t="s">
        <v>0</v>
      </c>
      <c r="M99" s="116" t="s">
        <v>12</v>
      </c>
      <c r="N99" s="82"/>
      <c r="O99" s="117">
        <f t="shared" si="66"/>
        <v>0</v>
      </c>
      <c r="P99" s="117">
        <v>0</v>
      </c>
      <c r="Q99" s="117">
        <f t="shared" si="67"/>
        <v>0</v>
      </c>
      <c r="R99" s="117">
        <v>0</v>
      </c>
      <c r="S99" s="118">
        <f t="shared" si="68"/>
        <v>0</v>
      </c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Q99" s="119" t="s">
        <v>46</v>
      </c>
      <c r="AS99" s="119" t="s">
        <v>44</v>
      </c>
      <c r="AT99" s="119" t="s">
        <v>18</v>
      </c>
      <c r="AX99" s="71" t="s">
        <v>43</v>
      </c>
      <c r="BD99" s="120">
        <f t="shared" si="69"/>
        <v>0</v>
      </c>
      <c r="BE99" s="120">
        <f t="shared" si="70"/>
        <v>0</v>
      </c>
      <c r="BF99" s="120">
        <f t="shared" si="71"/>
        <v>0</v>
      </c>
      <c r="BG99" s="120">
        <f t="shared" si="72"/>
        <v>0</v>
      </c>
      <c r="BH99" s="120">
        <f t="shared" si="73"/>
        <v>0</v>
      </c>
      <c r="BI99" s="71" t="s">
        <v>18</v>
      </c>
      <c r="BJ99" s="120">
        <f t="shared" si="74"/>
        <v>0</v>
      </c>
      <c r="BK99" s="71" t="s">
        <v>46</v>
      </c>
      <c r="BL99" s="119" t="s">
        <v>103</v>
      </c>
    </row>
    <row r="100" spans="1:64" s="59" customFormat="1" ht="12">
      <c r="A100" s="56"/>
      <c r="B100" s="132" t="s">
        <v>75</v>
      </c>
      <c r="C100" s="136" t="s">
        <v>44</v>
      </c>
      <c r="E100" s="131" t="s">
        <v>125</v>
      </c>
      <c r="F100" s="129" t="s">
        <v>120</v>
      </c>
      <c r="G100" s="125">
        <v>1</v>
      </c>
      <c r="H100" s="115"/>
      <c r="I100" s="128">
        <f aca="true" t="shared" si="84" ref="I100">ROUND(H100*G100,2)</f>
        <v>0</v>
      </c>
      <c r="J100" s="158"/>
      <c r="K100" s="108"/>
      <c r="L100" s="159"/>
      <c r="M100" s="116"/>
      <c r="N100" s="82"/>
      <c r="O100" s="117"/>
      <c r="P100" s="117"/>
      <c r="Q100" s="117"/>
      <c r="R100" s="117"/>
      <c r="S100" s="118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Q100" s="119"/>
      <c r="AS100" s="119"/>
      <c r="AT100" s="119"/>
      <c r="AX100" s="71"/>
      <c r="BD100" s="120"/>
      <c r="BE100" s="120"/>
      <c r="BF100" s="120"/>
      <c r="BG100" s="120"/>
      <c r="BH100" s="120"/>
      <c r="BI100" s="71"/>
      <c r="BJ100" s="120"/>
      <c r="BK100" s="71"/>
      <c r="BL100" s="119"/>
    </row>
    <row r="101" spans="1:70" s="47" customFormat="1" ht="15">
      <c r="A101" s="37"/>
      <c r="B101" s="38"/>
      <c r="C101" s="39" t="s">
        <v>16</v>
      </c>
      <c r="D101" s="40" t="s">
        <v>92</v>
      </c>
      <c r="E101" s="40" t="s">
        <v>177</v>
      </c>
      <c r="F101" s="41"/>
      <c r="G101" s="41"/>
      <c r="H101" s="41"/>
      <c r="I101" s="42">
        <f>SUM(I102:I106)</f>
        <v>0</v>
      </c>
      <c r="J101" s="37"/>
      <c r="K101" s="37"/>
      <c r="L101" s="37"/>
      <c r="M101" s="37"/>
      <c r="N101" s="43"/>
      <c r="O101" s="37">
        <f>SUM(O102:O108)</f>
        <v>0</v>
      </c>
      <c r="P101" s="43"/>
      <c r="Q101" s="37">
        <f>SUM(Q102:Q108)</f>
        <v>0</v>
      </c>
      <c r="R101" s="43"/>
      <c r="S101" s="37">
        <f>SUM(S102:S108)</f>
        <v>0</v>
      </c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44"/>
      <c r="AQ101" s="37" t="s">
        <v>18</v>
      </c>
      <c r="AR101" s="45"/>
      <c r="AS101" s="45" t="s">
        <v>16</v>
      </c>
      <c r="AT101" s="37" t="s">
        <v>17</v>
      </c>
      <c r="AU101" s="37"/>
      <c r="AV101" s="37"/>
      <c r="AW101" s="44"/>
      <c r="AX101" s="37" t="s">
        <v>43</v>
      </c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46"/>
      <c r="BJ101" s="37">
        <f>SUM(BJ102:BJ108)</f>
        <v>0</v>
      </c>
      <c r="BK101" s="37"/>
      <c r="BL101" s="37"/>
      <c r="BM101" s="37"/>
      <c r="BN101" s="37"/>
      <c r="BO101" s="37"/>
      <c r="BP101" s="37"/>
      <c r="BQ101" s="37"/>
      <c r="BR101" s="37"/>
    </row>
    <row r="102" spans="1:64" s="59" customFormat="1" ht="12">
      <c r="A102" s="56"/>
      <c r="B102" s="132" t="s">
        <v>96</v>
      </c>
      <c r="C102" s="136" t="s">
        <v>44</v>
      </c>
      <c r="E102" s="131" t="s">
        <v>181</v>
      </c>
      <c r="F102" s="129" t="s">
        <v>104</v>
      </c>
      <c r="G102" s="125">
        <v>150</v>
      </c>
      <c r="H102" s="115"/>
      <c r="I102" s="127">
        <f aca="true" t="shared" si="85" ref="I102:I106">ROUND(H102*G102,2)</f>
        <v>0</v>
      </c>
      <c r="J102" s="158"/>
      <c r="K102" s="108"/>
      <c r="L102" s="159" t="s">
        <v>0</v>
      </c>
      <c r="M102" s="116" t="s">
        <v>12</v>
      </c>
      <c r="N102" s="82"/>
      <c r="O102" s="117">
        <f aca="true" t="shared" si="86" ref="O102:O106">N102*G102</f>
        <v>0</v>
      </c>
      <c r="P102" s="117">
        <v>0</v>
      </c>
      <c r="Q102" s="117">
        <f aca="true" t="shared" si="87" ref="Q102:Q106">P102*G102</f>
        <v>0</v>
      </c>
      <c r="R102" s="117">
        <v>0</v>
      </c>
      <c r="S102" s="118">
        <f aca="true" t="shared" si="88" ref="S102:S106">R102*G102</f>
        <v>0</v>
      </c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Q102" s="119" t="s">
        <v>46</v>
      </c>
      <c r="AS102" s="119" t="s">
        <v>44</v>
      </c>
      <c r="AT102" s="119" t="s">
        <v>18</v>
      </c>
      <c r="AX102" s="71" t="s">
        <v>43</v>
      </c>
      <c r="BD102" s="120">
        <f aca="true" t="shared" si="89" ref="BD102:BD106">IF(M102="základní",I102,0)</f>
        <v>0</v>
      </c>
      <c r="BE102" s="120">
        <f aca="true" t="shared" si="90" ref="BE102:BE106">IF(M102="snížená",I102,0)</f>
        <v>0</v>
      </c>
      <c r="BF102" s="120">
        <f aca="true" t="shared" si="91" ref="BF102:BF106">IF(M102="zákl. přenesená",I102,0)</f>
        <v>0</v>
      </c>
      <c r="BG102" s="120">
        <f aca="true" t="shared" si="92" ref="BG102:BG106">IF(M102="sníž. přenesená",I102,0)</f>
        <v>0</v>
      </c>
      <c r="BH102" s="120">
        <f aca="true" t="shared" si="93" ref="BH102:BH106">IF(M102="nulová",I102,0)</f>
        <v>0</v>
      </c>
      <c r="BI102" s="71" t="s">
        <v>18</v>
      </c>
      <c r="BJ102" s="120">
        <f aca="true" t="shared" si="94" ref="BJ102:BJ106">ROUND(H102*G102,2)</f>
        <v>0</v>
      </c>
      <c r="BK102" s="71" t="s">
        <v>46</v>
      </c>
      <c r="BL102" s="119" t="s">
        <v>105</v>
      </c>
    </row>
    <row r="103" spans="1:64" s="59" customFormat="1" ht="12">
      <c r="A103" s="56"/>
      <c r="B103" s="132" t="s">
        <v>76</v>
      </c>
      <c r="C103" s="136" t="s">
        <v>44</v>
      </c>
      <c r="E103" s="131" t="s">
        <v>182</v>
      </c>
      <c r="F103" s="129" t="s">
        <v>120</v>
      </c>
      <c r="G103" s="125">
        <v>1</v>
      </c>
      <c r="H103" s="115"/>
      <c r="I103" s="127">
        <f t="shared" si="85"/>
        <v>0</v>
      </c>
      <c r="J103" s="158"/>
      <c r="K103" s="108"/>
      <c r="L103" s="159" t="s">
        <v>0</v>
      </c>
      <c r="M103" s="116" t="s">
        <v>12</v>
      </c>
      <c r="N103" s="82"/>
      <c r="O103" s="117">
        <f t="shared" si="86"/>
        <v>0</v>
      </c>
      <c r="P103" s="117">
        <v>0</v>
      </c>
      <c r="Q103" s="117">
        <f t="shared" si="87"/>
        <v>0</v>
      </c>
      <c r="R103" s="117">
        <v>0</v>
      </c>
      <c r="S103" s="118">
        <f t="shared" si="88"/>
        <v>0</v>
      </c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Q103" s="119" t="s">
        <v>46</v>
      </c>
      <c r="AS103" s="119" t="s">
        <v>44</v>
      </c>
      <c r="AT103" s="119" t="s">
        <v>18</v>
      </c>
      <c r="AX103" s="71" t="s">
        <v>43</v>
      </c>
      <c r="BD103" s="120">
        <f t="shared" si="89"/>
        <v>0</v>
      </c>
      <c r="BE103" s="120">
        <f t="shared" si="90"/>
        <v>0</v>
      </c>
      <c r="BF103" s="120">
        <f t="shared" si="91"/>
        <v>0</v>
      </c>
      <c r="BG103" s="120">
        <f t="shared" si="92"/>
        <v>0</v>
      </c>
      <c r="BH103" s="120">
        <f t="shared" si="93"/>
        <v>0</v>
      </c>
      <c r="BI103" s="71" t="s">
        <v>18</v>
      </c>
      <c r="BJ103" s="120">
        <f t="shared" si="94"/>
        <v>0</v>
      </c>
      <c r="BK103" s="71" t="s">
        <v>46</v>
      </c>
      <c r="BL103" s="119" t="s">
        <v>108</v>
      </c>
    </row>
    <row r="104" spans="1:64" s="59" customFormat="1" ht="24">
      <c r="A104" s="56"/>
      <c r="B104" s="132" t="s">
        <v>99</v>
      </c>
      <c r="C104" s="136" t="s">
        <v>44</v>
      </c>
      <c r="E104" s="131" t="s">
        <v>233</v>
      </c>
      <c r="F104" s="130" t="s">
        <v>120</v>
      </c>
      <c r="G104" s="126">
        <v>1</v>
      </c>
      <c r="H104" s="121"/>
      <c r="I104" s="128">
        <f t="shared" si="85"/>
        <v>0</v>
      </c>
      <c r="J104" s="158"/>
      <c r="K104" s="108"/>
      <c r="L104" s="159"/>
      <c r="M104" s="116"/>
      <c r="N104" s="82"/>
      <c r="O104" s="117"/>
      <c r="P104" s="117"/>
      <c r="Q104" s="117"/>
      <c r="R104" s="117"/>
      <c r="S104" s="118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Q104" s="119"/>
      <c r="AS104" s="119"/>
      <c r="AT104" s="119"/>
      <c r="AX104" s="71"/>
      <c r="BD104" s="120"/>
      <c r="BE104" s="120"/>
      <c r="BF104" s="120"/>
      <c r="BG104" s="120"/>
      <c r="BH104" s="120"/>
      <c r="BI104" s="71"/>
      <c r="BJ104" s="120"/>
      <c r="BK104" s="71"/>
      <c r="BL104" s="119"/>
    </row>
    <row r="105" spans="1:64" s="59" customFormat="1" ht="12">
      <c r="A105" s="56"/>
      <c r="B105" s="132" t="s">
        <v>77</v>
      </c>
      <c r="C105" s="136" t="s">
        <v>44</v>
      </c>
      <c r="E105" s="131" t="s">
        <v>186</v>
      </c>
      <c r="F105" s="129" t="s">
        <v>104</v>
      </c>
      <c r="G105" s="125">
        <v>40</v>
      </c>
      <c r="H105" s="115"/>
      <c r="I105" s="127">
        <f t="shared" si="85"/>
        <v>0</v>
      </c>
      <c r="J105" s="158"/>
      <c r="K105" s="108"/>
      <c r="L105" s="159" t="s">
        <v>0</v>
      </c>
      <c r="M105" s="116" t="s">
        <v>12</v>
      </c>
      <c r="N105" s="82"/>
      <c r="O105" s="117">
        <f aca="true" t="shared" si="95" ref="O105">N105*G105</f>
        <v>0</v>
      </c>
      <c r="P105" s="117">
        <v>0</v>
      </c>
      <c r="Q105" s="117">
        <f aca="true" t="shared" si="96" ref="Q105">P105*G105</f>
        <v>0</v>
      </c>
      <c r="R105" s="117">
        <v>0</v>
      </c>
      <c r="S105" s="118">
        <f aca="true" t="shared" si="97" ref="S105">R105*G105</f>
        <v>0</v>
      </c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Q105" s="119" t="s">
        <v>46</v>
      </c>
      <c r="AS105" s="119" t="s">
        <v>44</v>
      </c>
      <c r="AT105" s="119" t="s">
        <v>18</v>
      </c>
      <c r="AX105" s="71" t="s">
        <v>43</v>
      </c>
      <c r="BD105" s="120">
        <f aca="true" t="shared" si="98" ref="BD105">IF(M105="základní",I105,0)</f>
        <v>0</v>
      </c>
      <c r="BE105" s="120">
        <f aca="true" t="shared" si="99" ref="BE105">IF(M105="snížená",I105,0)</f>
        <v>0</v>
      </c>
      <c r="BF105" s="120">
        <f aca="true" t="shared" si="100" ref="BF105">IF(M105="zákl. přenesená",I105,0)</f>
        <v>0</v>
      </c>
      <c r="BG105" s="120">
        <f aca="true" t="shared" si="101" ref="BG105">IF(M105="sníž. přenesená",I105,0)</f>
        <v>0</v>
      </c>
      <c r="BH105" s="120">
        <f aca="true" t="shared" si="102" ref="BH105">IF(M105="nulová",I105,0)</f>
        <v>0</v>
      </c>
      <c r="BI105" s="71" t="s">
        <v>18</v>
      </c>
      <c r="BJ105" s="120">
        <f aca="true" t="shared" si="103" ref="BJ105">ROUND(H105*G105,2)</f>
        <v>0</v>
      </c>
      <c r="BK105" s="71" t="s">
        <v>46</v>
      </c>
      <c r="BL105" s="119" t="s">
        <v>63</v>
      </c>
    </row>
    <row r="106" spans="1:64" s="59" customFormat="1" ht="12">
      <c r="A106" s="56"/>
      <c r="B106" s="132" t="s">
        <v>102</v>
      </c>
      <c r="C106" s="136" t="s">
        <v>44</v>
      </c>
      <c r="E106" s="131" t="s">
        <v>183</v>
      </c>
      <c r="F106" s="129" t="s">
        <v>104</v>
      </c>
      <c r="G106" s="125">
        <v>16</v>
      </c>
      <c r="H106" s="115"/>
      <c r="I106" s="127">
        <f t="shared" si="85"/>
        <v>0</v>
      </c>
      <c r="J106" s="158"/>
      <c r="K106" s="108"/>
      <c r="L106" s="159" t="s">
        <v>0</v>
      </c>
      <c r="M106" s="116" t="s">
        <v>12</v>
      </c>
      <c r="N106" s="82"/>
      <c r="O106" s="117">
        <f t="shared" si="86"/>
        <v>0</v>
      </c>
      <c r="P106" s="117">
        <v>0</v>
      </c>
      <c r="Q106" s="117">
        <f t="shared" si="87"/>
        <v>0</v>
      </c>
      <c r="R106" s="117">
        <v>0</v>
      </c>
      <c r="S106" s="118">
        <f t="shared" si="88"/>
        <v>0</v>
      </c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Q106" s="119" t="s">
        <v>46</v>
      </c>
      <c r="AS106" s="119" t="s">
        <v>44</v>
      </c>
      <c r="AT106" s="119" t="s">
        <v>18</v>
      </c>
      <c r="AX106" s="71" t="s">
        <v>43</v>
      </c>
      <c r="BD106" s="120">
        <f t="shared" si="89"/>
        <v>0</v>
      </c>
      <c r="BE106" s="120">
        <f t="shared" si="90"/>
        <v>0</v>
      </c>
      <c r="BF106" s="120">
        <f t="shared" si="91"/>
        <v>0</v>
      </c>
      <c r="BG106" s="120">
        <f t="shared" si="92"/>
        <v>0</v>
      </c>
      <c r="BH106" s="120">
        <f t="shared" si="93"/>
        <v>0</v>
      </c>
      <c r="BI106" s="71" t="s">
        <v>18</v>
      </c>
      <c r="BJ106" s="120">
        <f t="shared" si="94"/>
        <v>0</v>
      </c>
      <c r="BK106" s="71" t="s">
        <v>46</v>
      </c>
      <c r="BL106" s="119" t="s">
        <v>109</v>
      </c>
    </row>
    <row r="107" spans="1:70" s="47" customFormat="1" ht="15">
      <c r="A107" s="37"/>
      <c r="B107" s="38"/>
      <c r="C107" s="39" t="s">
        <v>16</v>
      </c>
      <c r="D107" s="40">
        <v>105</v>
      </c>
      <c r="E107" s="40" t="s">
        <v>128</v>
      </c>
      <c r="F107" s="41"/>
      <c r="G107" s="41"/>
      <c r="H107" s="41"/>
      <c r="I107" s="42">
        <f>SUM(I108:I119)</f>
        <v>0</v>
      </c>
      <c r="J107" s="37"/>
      <c r="K107" s="37"/>
      <c r="L107" s="37"/>
      <c r="M107" s="37"/>
      <c r="N107" s="43"/>
      <c r="O107" s="37">
        <f>SUM(O108:O116)</f>
        <v>0</v>
      </c>
      <c r="P107" s="43"/>
      <c r="Q107" s="37">
        <f>SUM(Q108:Q116)</f>
        <v>0</v>
      </c>
      <c r="R107" s="43"/>
      <c r="S107" s="37">
        <f>SUM(S108:S116)</f>
        <v>0</v>
      </c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44"/>
      <c r="AQ107" s="37" t="s">
        <v>18</v>
      </c>
      <c r="AR107" s="45"/>
      <c r="AS107" s="45" t="s">
        <v>16</v>
      </c>
      <c r="AT107" s="37" t="s">
        <v>17</v>
      </c>
      <c r="AU107" s="37"/>
      <c r="AV107" s="37"/>
      <c r="AW107" s="44"/>
      <c r="AX107" s="37" t="s">
        <v>43</v>
      </c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46"/>
      <c r="BJ107" s="37">
        <f>SUM(BJ108:BJ116)</f>
        <v>0</v>
      </c>
      <c r="BK107" s="37"/>
      <c r="BL107" s="37"/>
      <c r="BM107" s="37"/>
      <c r="BN107" s="37"/>
      <c r="BO107" s="37"/>
      <c r="BP107" s="37"/>
      <c r="BQ107" s="37"/>
      <c r="BR107" s="37"/>
    </row>
    <row r="108" spans="1:64" s="59" customFormat="1" ht="12">
      <c r="A108" s="56"/>
      <c r="B108" s="132" t="s">
        <v>78</v>
      </c>
      <c r="C108" s="136" t="s">
        <v>44</v>
      </c>
      <c r="E108" s="131" t="s">
        <v>129</v>
      </c>
      <c r="F108" s="129" t="s">
        <v>104</v>
      </c>
      <c r="G108" s="125">
        <v>16</v>
      </c>
      <c r="H108" s="115"/>
      <c r="I108" s="127">
        <f aca="true" t="shared" si="104" ref="I108:I119">ROUND(H108*G108,2)</f>
        <v>0</v>
      </c>
      <c r="J108" s="158"/>
      <c r="K108" s="108"/>
      <c r="L108" s="159" t="s">
        <v>0</v>
      </c>
      <c r="M108" s="116" t="s">
        <v>12</v>
      </c>
      <c r="N108" s="82"/>
      <c r="O108" s="117">
        <f aca="true" t="shared" si="105" ref="O108:O116">N108*G108</f>
        <v>0</v>
      </c>
      <c r="P108" s="117">
        <v>0</v>
      </c>
      <c r="Q108" s="117">
        <f aca="true" t="shared" si="106" ref="Q108:Q116">P108*G108</f>
        <v>0</v>
      </c>
      <c r="R108" s="117">
        <v>0</v>
      </c>
      <c r="S108" s="118">
        <f aca="true" t="shared" si="107" ref="S108:S116">R108*G108</f>
        <v>0</v>
      </c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Q108" s="119" t="s">
        <v>46</v>
      </c>
      <c r="AS108" s="119" t="s">
        <v>44</v>
      </c>
      <c r="AT108" s="119" t="s">
        <v>18</v>
      </c>
      <c r="AX108" s="71" t="s">
        <v>43</v>
      </c>
      <c r="BD108" s="120">
        <f aca="true" t="shared" si="108" ref="BD108:BD116">IF(M108="základní",I108,0)</f>
        <v>0</v>
      </c>
      <c r="BE108" s="120">
        <f aca="true" t="shared" si="109" ref="BE108:BE116">IF(M108="snížená",I108,0)</f>
        <v>0</v>
      </c>
      <c r="BF108" s="120">
        <f aca="true" t="shared" si="110" ref="BF108:BF116">IF(M108="zákl. přenesená",I108,0)</f>
        <v>0</v>
      </c>
      <c r="BG108" s="120">
        <f aca="true" t="shared" si="111" ref="BG108:BG116">IF(M108="sníž. přenesená",I108,0)</f>
        <v>0</v>
      </c>
      <c r="BH108" s="120">
        <f aca="true" t="shared" si="112" ref="BH108:BH116">IF(M108="nulová",I108,0)</f>
        <v>0</v>
      </c>
      <c r="BI108" s="71" t="s">
        <v>18</v>
      </c>
      <c r="BJ108" s="120">
        <f aca="true" t="shared" si="113" ref="BJ108:BJ116">ROUND(H108*G108,2)</f>
        <v>0</v>
      </c>
      <c r="BK108" s="71" t="s">
        <v>46</v>
      </c>
      <c r="BL108" s="119" t="s">
        <v>105</v>
      </c>
    </row>
    <row r="109" spans="1:64" s="59" customFormat="1" ht="12">
      <c r="A109" s="56"/>
      <c r="B109" s="132" t="s">
        <v>106</v>
      </c>
      <c r="C109" s="136" t="s">
        <v>44</v>
      </c>
      <c r="E109" s="131" t="s">
        <v>130</v>
      </c>
      <c r="F109" s="129" t="s">
        <v>104</v>
      </c>
      <c r="G109" s="125">
        <v>16</v>
      </c>
      <c r="H109" s="115"/>
      <c r="I109" s="127">
        <f t="shared" si="104"/>
        <v>0</v>
      </c>
      <c r="J109" s="158"/>
      <c r="K109" s="108"/>
      <c r="L109" s="159" t="s">
        <v>0</v>
      </c>
      <c r="M109" s="116" t="s">
        <v>12</v>
      </c>
      <c r="N109" s="82"/>
      <c r="O109" s="117">
        <f t="shared" si="105"/>
        <v>0</v>
      </c>
      <c r="P109" s="117">
        <v>0</v>
      </c>
      <c r="Q109" s="117">
        <f t="shared" si="106"/>
        <v>0</v>
      </c>
      <c r="R109" s="117">
        <v>0</v>
      </c>
      <c r="S109" s="118">
        <f t="shared" si="107"/>
        <v>0</v>
      </c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Q109" s="119" t="s">
        <v>46</v>
      </c>
      <c r="AS109" s="119" t="s">
        <v>44</v>
      </c>
      <c r="AT109" s="119" t="s">
        <v>18</v>
      </c>
      <c r="AX109" s="71" t="s">
        <v>43</v>
      </c>
      <c r="BD109" s="120">
        <f t="shared" si="108"/>
        <v>0</v>
      </c>
      <c r="BE109" s="120">
        <f t="shared" si="109"/>
        <v>0</v>
      </c>
      <c r="BF109" s="120">
        <f t="shared" si="110"/>
        <v>0</v>
      </c>
      <c r="BG109" s="120">
        <f t="shared" si="111"/>
        <v>0</v>
      </c>
      <c r="BH109" s="120">
        <f t="shared" si="112"/>
        <v>0</v>
      </c>
      <c r="BI109" s="71" t="s">
        <v>18</v>
      </c>
      <c r="BJ109" s="120">
        <f t="shared" si="113"/>
        <v>0</v>
      </c>
      <c r="BK109" s="71" t="s">
        <v>46</v>
      </c>
      <c r="BL109" s="119" t="s">
        <v>107</v>
      </c>
    </row>
    <row r="110" spans="1:64" s="59" customFormat="1" ht="12">
      <c r="A110" s="56"/>
      <c r="B110" s="132" t="s">
        <v>79</v>
      </c>
      <c r="C110" s="136" t="s">
        <v>44</v>
      </c>
      <c r="E110" s="131" t="s">
        <v>186</v>
      </c>
      <c r="F110" s="129" t="s">
        <v>104</v>
      </c>
      <c r="G110" s="125">
        <v>50</v>
      </c>
      <c r="H110" s="115"/>
      <c r="I110" s="127">
        <f t="shared" si="104"/>
        <v>0</v>
      </c>
      <c r="J110" s="158"/>
      <c r="K110" s="108"/>
      <c r="L110" s="159" t="s">
        <v>0</v>
      </c>
      <c r="M110" s="116" t="s">
        <v>12</v>
      </c>
      <c r="N110" s="82"/>
      <c r="O110" s="117">
        <f>N110*G110</f>
        <v>0</v>
      </c>
      <c r="P110" s="117">
        <v>0</v>
      </c>
      <c r="Q110" s="117">
        <f>P110*G110</f>
        <v>0</v>
      </c>
      <c r="R110" s="117">
        <v>0</v>
      </c>
      <c r="S110" s="118">
        <f>R110*G110</f>
        <v>0</v>
      </c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Q110" s="119" t="s">
        <v>46</v>
      </c>
      <c r="AS110" s="119" t="s">
        <v>44</v>
      </c>
      <c r="AT110" s="119" t="s">
        <v>18</v>
      </c>
      <c r="AX110" s="71" t="s">
        <v>43</v>
      </c>
      <c r="BD110" s="120">
        <f>IF(M110="základní",I110,0)</f>
        <v>0</v>
      </c>
      <c r="BE110" s="120">
        <f>IF(M110="snížená",I110,0)</f>
        <v>0</v>
      </c>
      <c r="BF110" s="120">
        <f>IF(M110="zákl. přenesená",I110,0)</f>
        <v>0</v>
      </c>
      <c r="BG110" s="120">
        <f>IF(M110="sníž. přenesená",I110,0)</f>
        <v>0</v>
      </c>
      <c r="BH110" s="120">
        <f>IF(M110="nulová",I110,0)</f>
        <v>0</v>
      </c>
      <c r="BI110" s="71" t="s">
        <v>18</v>
      </c>
      <c r="BJ110" s="120">
        <f>ROUND(H110*G110,2)</f>
        <v>0</v>
      </c>
      <c r="BK110" s="71" t="s">
        <v>46</v>
      </c>
      <c r="BL110" s="119" t="s">
        <v>108</v>
      </c>
    </row>
    <row r="111" spans="1:64" s="59" customFormat="1" ht="12">
      <c r="A111" s="56"/>
      <c r="B111" s="132" t="s">
        <v>220</v>
      </c>
      <c r="C111" s="136" t="s">
        <v>44</v>
      </c>
      <c r="E111" s="131" t="s">
        <v>178</v>
      </c>
      <c r="F111" s="129" t="s">
        <v>104</v>
      </c>
      <c r="G111" s="125">
        <v>50</v>
      </c>
      <c r="H111" s="115"/>
      <c r="I111" s="127">
        <f t="shared" si="104"/>
        <v>0</v>
      </c>
      <c r="J111" s="158"/>
      <c r="K111" s="108"/>
      <c r="L111" s="159"/>
      <c r="M111" s="116"/>
      <c r="N111" s="82"/>
      <c r="O111" s="117"/>
      <c r="P111" s="117"/>
      <c r="Q111" s="117"/>
      <c r="R111" s="117"/>
      <c r="S111" s="118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Q111" s="119"/>
      <c r="AS111" s="119"/>
      <c r="AT111" s="119"/>
      <c r="AX111" s="71"/>
      <c r="BD111" s="120"/>
      <c r="BE111" s="120"/>
      <c r="BF111" s="120"/>
      <c r="BG111" s="120"/>
      <c r="BH111" s="120"/>
      <c r="BI111" s="71"/>
      <c r="BJ111" s="120"/>
      <c r="BK111" s="71"/>
      <c r="BL111" s="119"/>
    </row>
    <row r="112" spans="1:64" s="59" customFormat="1" ht="12">
      <c r="A112" s="56"/>
      <c r="B112" s="132" t="s">
        <v>80</v>
      </c>
      <c r="C112" s="136" t="s">
        <v>44</v>
      </c>
      <c r="E112" s="131" t="s">
        <v>184</v>
      </c>
      <c r="F112" s="129" t="s">
        <v>104</v>
      </c>
      <c r="G112" s="125">
        <v>16</v>
      </c>
      <c r="H112" s="115"/>
      <c r="I112" s="127">
        <f t="shared" si="104"/>
        <v>0</v>
      </c>
      <c r="J112" s="158"/>
      <c r="K112" s="108"/>
      <c r="L112" s="159"/>
      <c r="M112" s="116"/>
      <c r="N112" s="82"/>
      <c r="O112" s="117"/>
      <c r="P112" s="117"/>
      <c r="Q112" s="117"/>
      <c r="R112" s="117"/>
      <c r="S112" s="118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Q112" s="119"/>
      <c r="AS112" s="119"/>
      <c r="AT112" s="119"/>
      <c r="AX112" s="71"/>
      <c r="BD112" s="120"/>
      <c r="BE112" s="120"/>
      <c r="BF112" s="120"/>
      <c r="BG112" s="120"/>
      <c r="BH112" s="120"/>
      <c r="BI112" s="71"/>
      <c r="BJ112" s="120"/>
      <c r="BK112" s="71"/>
      <c r="BL112" s="119"/>
    </row>
    <row r="113" spans="1:64" s="59" customFormat="1" ht="12">
      <c r="A113" s="56"/>
      <c r="B113" s="132" t="s">
        <v>110</v>
      </c>
      <c r="C113" s="136" t="s">
        <v>44</v>
      </c>
      <c r="E113" s="131" t="s">
        <v>140</v>
      </c>
      <c r="F113" s="129" t="s">
        <v>45</v>
      </c>
      <c r="G113" s="125">
        <v>72</v>
      </c>
      <c r="H113" s="115"/>
      <c r="I113" s="127">
        <f t="shared" si="104"/>
        <v>0</v>
      </c>
      <c r="J113" s="158"/>
      <c r="K113" s="108"/>
      <c r="L113" s="159" t="s">
        <v>0</v>
      </c>
      <c r="M113" s="116" t="s">
        <v>12</v>
      </c>
      <c r="N113" s="82"/>
      <c r="O113" s="117">
        <f>N113*G113</f>
        <v>0</v>
      </c>
      <c r="P113" s="117">
        <v>0</v>
      </c>
      <c r="Q113" s="117">
        <f>P113*G113</f>
        <v>0</v>
      </c>
      <c r="R113" s="117">
        <v>0</v>
      </c>
      <c r="S113" s="118">
        <f>R113*G113</f>
        <v>0</v>
      </c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Q113" s="119" t="s">
        <v>46</v>
      </c>
      <c r="AS113" s="119" t="s">
        <v>44</v>
      </c>
      <c r="AT113" s="119" t="s">
        <v>18</v>
      </c>
      <c r="AX113" s="71" t="s">
        <v>43</v>
      </c>
      <c r="BD113" s="120">
        <f>IF(M113="základní",I113,0)</f>
        <v>0</v>
      </c>
      <c r="BE113" s="120">
        <f>IF(M113="snížená",I113,0)</f>
        <v>0</v>
      </c>
      <c r="BF113" s="120">
        <f>IF(M113="zákl. přenesená",I113,0)</f>
        <v>0</v>
      </c>
      <c r="BG113" s="120">
        <f>IF(M113="sníž. přenesená",I113,0)</f>
        <v>0</v>
      </c>
      <c r="BH113" s="120">
        <f>IF(M113="nulová",I113,0)</f>
        <v>0</v>
      </c>
      <c r="BI113" s="71" t="s">
        <v>18</v>
      </c>
      <c r="BJ113" s="120">
        <f>ROUND(H113*G113,2)</f>
        <v>0</v>
      </c>
      <c r="BK113" s="71" t="s">
        <v>46</v>
      </c>
      <c r="BL113" s="119" t="s">
        <v>111</v>
      </c>
    </row>
    <row r="114" spans="2:62" ht="12">
      <c r="B114" s="132" t="s">
        <v>81</v>
      </c>
      <c r="C114" s="136" t="s">
        <v>44</v>
      </c>
      <c r="E114" s="131" t="s">
        <v>131</v>
      </c>
      <c r="F114" s="129" t="s">
        <v>45</v>
      </c>
      <c r="G114" s="125">
        <v>240</v>
      </c>
      <c r="H114" s="115"/>
      <c r="I114" s="127">
        <f t="shared" si="104"/>
        <v>0</v>
      </c>
      <c r="BJ114" s="120">
        <f>ROUND(H114*G114,2)</f>
        <v>0</v>
      </c>
    </row>
    <row r="115" spans="1:64" s="59" customFormat="1" ht="12">
      <c r="A115" s="56"/>
      <c r="B115" s="132" t="s">
        <v>113</v>
      </c>
      <c r="C115" s="136" t="s">
        <v>44</v>
      </c>
      <c r="E115" s="131" t="s">
        <v>132</v>
      </c>
      <c r="F115" s="129" t="s">
        <v>104</v>
      </c>
      <c r="G115" s="125">
        <v>16</v>
      </c>
      <c r="H115" s="115"/>
      <c r="I115" s="127">
        <f t="shared" si="104"/>
        <v>0</v>
      </c>
      <c r="J115" s="158"/>
      <c r="K115" s="108"/>
      <c r="L115" s="159" t="s">
        <v>0</v>
      </c>
      <c r="M115" s="116" t="s">
        <v>12</v>
      </c>
      <c r="N115" s="82"/>
      <c r="O115" s="117">
        <f t="shared" si="105"/>
        <v>0</v>
      </c>
      <c r="P115" s="117">
        <v>0</v>
      </c>
      <c r="Q115" s="117">
        <f t="shared" si="106"/>
        <v>0</v>
      </c>
      <c r="R115" s="117">
        <v>0</v>
      </c>
      <c r="S115" s="118">
        <f t="shared" si="107"/>
        <v>0</v>
      </c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Q115" s="119" t="s">
        <v>46</v>
      </c>
      <c r="AS115" s="119" t="s">
        <v>44</v>
      </c>
      <c r="AT115" s="119" t="s">
        <v>18</v>
      </c>
      <c r="AX115" s="71" t="s">
        <v>43</v>
      </c>
      <c r="BD115" s="120">
        <f t="shared" si="108"/>
        <v>0</v>
      </c>
      <c r="BE115" s="120">
        <f t="shared" si="109"/>
        <v>0</v>
      </c>
      <c r="BF115" s="120">
        <f t="shared" si="110"/>
        <v>0</v>
      </c>
      <c r="BG115" s="120">
        <f t="shared" si="111"/>
        <v>0</v>
      </c>
      <c r="BH115" s="120">
        <f t="shared" si="112"/>
        <v>0</v>
      </c>
      <c r="BI115" s="71" t="s">
        <v>18</v>
      </c>
      <c r="BJ115" s="120">
        <f t="shared" si="113"/>
        <v>0</v>
      </c>
      <c r="BK115" s="71" t="s">
        <v>46</v>
      </c>
      <c r="BL115" s="119" t="s">
        <v>112</v>
      </c>
    </row>
    <row r="116" spans="1:64" s="59" customFormat="1" ht="12">
      <c r="A116" s="56"/>
      <c r="B116" s="132" t="s">
        <v>82</v>
      </c>
      <c r="C116" s="136" t="s">
        <v>44</v>
      </c>
      <c r="E116" s="131" t="s">
        <v>133</v>
      </c>
      <c r="F116" s="129" t="s">
        <v>104</v>
      </c>
      <c r="G116" s="125">
        <v>16</v>
      </c>
      <c r="H116" s="115"/>
      <c r="I116" s="127">
        <f t="shared" si="104"/>
        <v>0</v>
      </c>
      <c r="J116" s="158"/>
      <c r="K116" s="108"/>
      <c r="L116" s="159" t="s">
        <v>0</v>
      </c>
      <c r="M116" s="116" t="s">
        <v>12</v>
      </c>
      <c r="N116" s="82"/>
      <c r="O116" s="117">
        <f t="shared" si="105"/>
        <v>0</v>
      </c>
      <c r="P116" s="117">
        <v>0</v>
      </c>
      <c r="Q116" s="117">
        <f t="shared" si="106"/>
        <v>0</v>
      </c>
      <c r="R116" s="117">
        <v>0</v>
      </c>
      <c r="S116" s="118">
        <f t="shared" si="107"/>
        <v>0</v>
      </c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Q116" s="119" t="s">
        <v>46</v>
      </c>
      <c r="AS116" s="119" t="s">
        <v>44</v>
      </c>
      <c r="AT116" s="119" t="s">
        <v>18</v>
      </c>
      <c r="AX116" s="71" t="s">
        <v>43</v>
      </c>
      <c r="BD116" s="120">
        <f t="shared" si="108"/>
        <v>0</v>
      </c>
      <c r="BE116" s="120">
        <f t="shared" si="109"/>
        <v>0</v>
      </c>
      <c r="BF116" s="120">
        <f t="shared" si="110"/>
        <v>0</v>
      </c>
      <c r="BG116" s="120">
        <f t="shared" si="111"/>
        <v>0</v>
      </c>
      <c r="BH116" s="120">
        <f t="shared" si="112"/>
        <v>0</v>
      </c>
      <c r="BI116" s="71" t="s">
        <v>18</v>
      </c>
      <c r="BJ116" s="120">
        <f t="shared" si="113"/>
        <v>0</v>
      </c>
      <c r="BK116" s="71" t="s">
        <v>46</v>
      </c>
      <c r="BL116" s="119" t="s">
        <v>114</v>
      </c>
    </row>
    <row r="117" spans="1:64" s="59" customFormat="1" ht="24">
      <c r="A117" s="56"/>
      <c r="B117" s="132" t="s">
        <v>116</v>
      </c>
      <c r="C117" s="136" t="s">
        <v>44</v>
      </c>
      <c r="E117" s="131" t="s">
        <v>180</v>
      </c>
      <c r="F117" s="130" t="s">
        <v>104</v>
      </c>
      <c r="G117" s="126">
        <v>16</v>
      </c>
      <c r="H117" s="121"/>
      <c r="I117" s="128">
        <f t="shared" si="104"/>
        <v>0</v>
      </c>
      <c r="J117" s="158"/>
      <c r="K117" s="108"/>
      <c r="L117" s="159"/>
      <c r="M117" s="116"/>
      <c r="N117" s="82"/>
      <c r="O117" s="117">
        <f>SUM(O118:O119)</f>
        <v>0</v>
      </c>
      <c r="P117" s="117"/>
      <c r="Q117" s="117">
        <f>SUM(Q118:Q119)</f>
        <v>0</v>
      </c>
      <c r="R117" s="117"/>
      <c r="S117" s="118">
        <f>SUM(S118:S119)</f>
        <v>0</v>
      </c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Q117" s="119" t="s">
        <v>18</v>
      </c>
      <c r="AS117" s="119" t="s">
        <v>16</v>
      </c>
      <c r="AT117" s="119" t="s">
        <v>17</v>
      </c>
      <c r="AX117" s="71" t="s">
        <v>43</v>
      </c>
      <c r="BD117" s="120"/>
      <c r="BE117" s="120"/>
      <c r="BF117" s="120"/>
      <c r="BG117" s="120"/>
      <c r="BH117" s="120"/>
      <c r="BI117" s="71"/>
      <c r="BJ117" s="120">
        <f>SUM(BJ118:BJ119)</f>
        <v>0</v>
      </c>
      <c r="BK117" s="71"/>
      <c r="BL117" s="119"/>
    </row>
    <row r="118" spans="1:64" s="59" customFormat="1" ht="12">
      <c r="A118" s="56"/>
      <c r="B118" s="132" t="s">
        <v>234</v>
      </c>
      <c r="C118" s="136" t="s">
        <v>44</v>
      </c>
      <c r="E118" s="131" t="s">
        <v>134</v>
      </c>
      <c r="F118" s="129" t="s">
        <v>120</v>
      </c>
      <c r="G118" s="125">
        <v>1</v>
      </c>
      <c r="H118" s="115"/>
      <c r="I118" s="127">
        <f t="shared" si="104"/>
        <v>0</v>
      </c>
      <c r="J118" s="158"/>
      <c r="K118" s="108"/>
      <c r="L118" s="159" t="s">
        <v>0</v>
      </c>
      <c r="M118" s="116" t="s">
        <v>12</v>
      </c>
      <c r="N118" s="82"/>
      <c r="O118" s="117">
        <f>N118*G118</f>
        <v>0</v>
      </c>
      <c r="P118" s="117">
        <v>0</v>
      </c>
      <c r="Q118" s="117">
        <f>P118*G118</f>
        <v>0</v>
      </c>
      <c r="R118" s="117">
        <v>0</v>
      </c>
      <c r="S118" s="118">
        <f>R118*G118</f>
        <v>0</v>
      </c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Q118" s="119" t="s">
        <v>46</v>
      </c>
      <c r="AS118" s="119" t="s">
        <v>44</v>
      </c>
      <c r="AT118" s="119" t="s">
        <v>18</v>
      </c>
      <c r="AX118" s="71" t="s">
        <v>43</v>
      </c>
      <c r="BD118" s="120">
        <f>IF(M118="základní",I118,0)</f>
        <v>0</v>
      </c>
      <c r="BE118" s="120">
        <f>IF(M118="snížená",I118,0)</f>
        <v>0</v>
      </c>
      <c r="BF118" s="120">
        <f>IF(M118="zákl. přenesená",I118,0)</f>
        <v>0</v>
      </c>
      <c r="BG118" s="120">
        <f>IF(M118="sníž. přenesená",I118,0)</f>
        <v>0</v>
      </c>
      <c r="BH118" s="120">
        <f>IF(M118="nulová",I118,0)</f>
        <v>0</v>
      </c>
      <c r="BI118" s="71" t="s">
        <v>18</v>
      </c>
      <c r="BJ118" s="120">
        <f>ROUND(H118*G118,2)</f>
        <v>0</v>
      </c>
      <c r="BK118" s="71" t="s">
        <v>46</v>
      </c>
      <c r="BL118" s="119" t="s">
        <v>115</v>
      </c>
    </row>
    <row r="119" spans="1:64" s="59" customFormat="1" ht="12">
      <c r="A119" s="56"/>
      <c r="B119" s="132" t="s">
        <v>235</v>
      </c>
      <c r="C119" s="137" t="s">
        <v>44</v>
      </c>
      <c r="D119" s="123"/>
      <c r="E119" s="133" t="s">
        <v>179</v>
      </c>
      <c r="F119" s="134" t="s">
        <v>120</v>
      </c>
      <c r="G119" s="135">
        <v>1</v>
      </c>
      <c r="H119" s="124"/>
      <c r="I119" s="127">
        <f t="shared" si="104"/>
        <v>0</v>
      </c>
      <c r="J119" s="158"/>
      <c r="K119" s="108"/>
      <c r="L119" s="159" t="s">
        <v>0</v>
      </c>
      <c r="M119" s="116" t="s">
        <v>12</v>
      </c>
      <c r="N119" s="82"/>
      <c r="O119" s="117">
        <f>N119*G119</f>
        <v>0</v>
      </c>
      <c r="P119" s="117">
        <v>0</v>
      </c>
      <c r="Q119" s="117">
        <f>P119*G119</f>
        <v>0</v>
      </c>
      <c r="R119" s="117">
        <v>0</v>
      </c>
      <c r="S119" s="118">
        <f>R119*G119</f>
        <v>0</v>
      </c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Q119" s="119" t="s">
        <v>46</v>
      </c>
      <c r="AS119" s="119" t="s">
        <v>44</v>
      </c>
      <c r="AT119" s="119" t="s">
        <v>18</v>
      </c>
      <c r="AX119" s="71" t="s">
        <v>43</v>
      </c>
      <c r="BD119" s="120">
        <f>IF(M119="základní",I119,0)</f>
        <v>0</v>
      </c>
      <c r="BE119" s="120">
        <f>IF(M119="snížená",I119,0)</f>
        <v>0</v>
      </c>
      <c r="BF119" s="120">
        <f>IF(M119="zákl. přenesená",I119,0)</f>
        <v>0</v>
      </c>
      <c r="BG119" s="120">
        <f>IF(M119="sníž. přenesená",I119,0)</f>
        <v>0</v>
      </c>
      <c r="BH119" s="120">
        <f>IF(M119="nulová",I119,0)</f>
        <v>0</v>
      </c>
      <c r="BI119" s="71" t="s">
        <v>18</v>
      </c>
      <c r="BJ119" s="120">
        <f>ROUND(H119*G119,2)</f>
        <v>0</v>
      </c>
      <c r="BK119" s="71" t="s">
        <v>46</v>
      </c>
      <c r="BL119" s="119" t="s">
        <v>117</v>
      </c>
    </row>
  </sheetData>
  <sheetProtection algorithmName="SHA-512" hashValue="YNDOxX4ujnICEJt/sD5Yr4Y1yGHhFc4ouXSXHcDLHFpVz+s403FN73xNDmxcZ4MXo+7QYxoq6Nhr6QwAaWw4qA==" saltValue="IYTwqHgxHfwhcUMdWq4e2w==" spinCount="100000" sheet="1" objects="1" scenarios="1"/>
  <autoFilter ref="B43:J119"/>
  <mergeCells count="5">
    <mergeCell ref="D34:G34"/>
    <mergeCell ref="D36:G36"/>
    <mergeCell ref="D6:G6"/>
    <mergeCell ref="D10:G10"/>
    <mergeCell ref="D8:G8"/>
  </mergeCells>
  <printOptions horizontalCentered="1"/>
  <pageMargins left="0.3937007874015748" right="0.31496062992125984" top="0.5905511811023623" bottom="0.5118110236220472" header="0.15748031496062992" footer="0"/>
  <pageSetup fitToHeight="100" horizontalDpi="600" verticalDpi="600" orientation="portrait" paperSize="9" r:id="rId1"/>
  <headerFooter>
    <oddFooter>&amp;CStrana &amp;P z &amp;N</oddFooter>
  </headerFooter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51"/>
  <sheetViews>
    <sheetView workbookViewId="0" topLeftCell="A1">
      <selection activeCell="H18" sqref="H18"/>
    </sheetView>
  </sheetViews>
  <sheetFormatPr defaultColWidth="9.140625" defaultRowHeight="12"/>
  <cols>
    <col min="1" max="1" width="8.28125" style="6" customWidth="1"/>
    <col min="2" max="2" width="4.140625" style="18" customWidth="1"/>
    <col min="3" max="3" width="4.28125" style="18" customWidth="1"/>
    <col min="4" max="4" width="5.7109375" style="18" customWidth="1"/>
    <col min="5" max="5" width="53.140625" style="18" customWidth="1"/>
    <col min="6" max="6" width="6.8515625" style="18" customWidth="1"/>
    <col min="7" max="7" width="11.140625" style="18" customWidth="1"/>
    <col min="8" max="8" width="13.28125" style="18" customWidth="1"/>
    <col min="9" max="9" width="20.421875" style="18" customWidth="1"/>
    <col min="10" max="10" width="7.8515625" style="6" customWidth="1"/>
    <col min="11" max="11" width="10.8515625" style="6" hidden="1" customWidth="1"/>
    <col min="12" max="12" width="9.140625" style="6" hidden="1" customWidth="1"/>
    <col min="13" max="18" width="14.140625" style="6" hidden="1" customWidth="1"/>
    <col min="19" max="19" width="16.28125" style="6" customWidth="1"/>
    <col min="20" max="20" width="12.28125" style="6" customWidth="1"/>
    <col min="21" max="21" width="16.28125" style="6" customWidth="1"/>
    <col min="22" max="22" width="12.28125" style="6" customWidth="1"/>
    <col min="23" max="23" width="15.00390625" style="6" customWidth="1"/>
    <col min="24" max="24" width="11.00390625" style="6" customWidth="1"/>
    <col min="25" max="25" width="15.00390625" style="6" customWidth="1"/>
    <col min="26" max="26" width="16.28125" style="6" customWidth="1"/>
    <col min="27" max="27" width="11.00390625" style="6" customWidth="1"/>
    <col min="28" max="28" width="15.00390625" style="6" customWidth="1"/>
    <col min="29" max="29" width="16.28125" style="6" customWidth="1"/>
    <col min="30" max="70" width="9.140625" style="6" customWidth="1"/>
    <col min="71" max="16384" width="9.140625" style="18" customWidth="1"/>
  </cols>
  <sheetData>
    <row r="1" s="6" customFormat="1" ht="12"/>
    <row r="2" spans="1:70" s="12" customFormat="1" ht="9" customHeight="1">
      <c r="A2" s="7"/>
      <c r="B2" s="8"/>
      <c r="C2" s="9"/>
      <c r="D2" s="9"/>
      <c r="E2" s="9"/>
      <c r="F2" s="9"/>
      <c r="G2" s="9"/>
      <c r="H2" s="9"/>
      <c r="I2" s="10"/>
      <c r="J2" s="11"/>
      <c r="K2" s="11"/>
      <c r="L2" s="11"/>
      <c r="M2" s="11"/>
      <c r="N2" s="11"/>
      <c r="O2" s="11"/>
      <c r="P2" s="11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70" s="12" customFormat="1" ht="18">
      <c r="A3" s="7"/>
      <c r="B3" s="13" t="s">
        <v>29</v>
      </c>
      <c r="C3" s="7"/>
      <c r="D3" s="7"/>
      <c r="E3" s="7"/>
      <c r="F3" s="7"/>
      <c r="G3" s="7"/>
      <c r="H3" s="7"/>
      <c r="I3" s="14"/>
      <c r="J3" s="11"/>
      <c r="K3" s="11"/>
      <c r="L3" s="11"/>
      <c r="M3" s="11"/>
      <c r="N3" s="11"/>
      <c r="O3" s="11"/>
      <c r="P3" s="11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</row>
    <row r="4" spans="1:70" s="12" customFormat="1" ht="12">
      <c r="A4" s="7"/>
      <c r="B4" s="15"/>
      <c r="C4" s="7"/>
      <c r="D4" s="7"/>
      <c r="E4" s="7"/>
      <c r="F4" s="7"/>
      <c r="G4" s="7"/>
      <c r="H4" s="7"/>
      <c r="I4" s="14"/>
      <c r="J4" s="11"/>
      <c r="K4" s="11"/>
      <c r="L4" s="11"/>
      <c r="M4" s="11"/>
      <c r="N4" s="11"/>
      <c r="O4" s="11"/>
      <c r="P4" s="1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70" s="12" customFormat="1" ht="12.75">
      <c r="A5" s="7"/>
      <c r="B5" s="16" t="s">
        <v>3</v>
      </c>
      <c r="C5" s="7"/>
      <c r="D5" s="7"/>
      <c r="E5" s="7"/>
      <c r="F5" s="7"/>
      <c r="G5" s="7"/>
      <c r="H5" s="7"/>
      <c r="I5" s="14"/>
      <c r="J5" s="11"/>
      <c r="K5" s="11"/>
      <c r="L5" s="11"/>
      <c r="M5" s="11"/>
      <c r="N5" s="11"/>
      <c r="O5" s="11"/>
      <c r="P5" s="1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</row>
    <row r="6" spans="1:70" s="12" customFormat="1" ht="12.75">
      <c r="A6" s="7"/>
      <c r="B6" s="15"/>
      <c r="C6" s="7"/>
      <c r="D6" s="240" t="s">
        <v>258</v>
      </c>
      <c r="E6" s="241"/>
      <c r="F6" s="241"/>
      <c r="G6" s="241"/>
      <c r="H6" s="7"/>
      <c r="I6" s="14"/>
      <c r="J6" s="11"/>
      <c r="K6" s="11"/>
      <c r="L6" s="11"/>
      <c r="M6" s="11"/>
      <c r="N6" s="11"/>
      <c r="O6" s="11"/>
      <c r="P6" s="1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2:9" ht="12.75">
      <c r="B7" s="16" t="s">
        <v>21</v>
      </c>
      <c r="C7" s="6"/>
      <c r="D7" s="6"/>
      <c r="E7" s="6"/>
      <c r="F7" s="6"/>
      <c r="G7" s="6"/>
      <c r="H7" s="6"/>
      <c r="I7" s="17"/>
    </row>
    <row r="8" spans="2:9" ht="15" customHeight="1">
      <c r="B8" s="19"/>
      <c r="C8" s="6"/>
      <c r="D8" s="240" t="s">
        <v>154</v>
      </c>
      <c r="E8" s="242"/>
      <c r="F8" s="242"/>
      <c r="G8" s="242"/>
      <c r="H8" s="6"/>
      <c r="I8" s="17"/>
    </row>
    <row r="9" spans="1:70" s="12" customFormat="1" ht="12">
      <c r="A9" s="7"/>
      <c r="B9" s="15"/>
      <c r="C9" s="7"/>
      <c r="D9" s="7"/>
      <c r="E9" s="7"/>
      <c r="F9" s="7"/>
      <c r="G9" s="7"/>
      <c r="H9" s="7"/>
      <c r="I9" s="14"/>
      <c r="J9" s="11"/>
      <c r="K9" s="11"/>
      <c r="L9" s="11"/>
      <c r="M9" s="11"/>
      <c r="N9" s="11"/>
      <c r="O9" s="11"/>
      <c r="P9" s="1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</row>
    <row r="10" spans="1:70" s="12" customFormat="1" ht="12.75">
      <c r="A10" s="7"/>
      <c r="B10" s="16" t="s">
        <v>4</v>
      </c>
      <c r="C10" s="7"/>
      <c r="D10" s="7"/>
      <c r="E10" s="20" t="s">
        <v>157</v>
      </c>
      <c r="F10" s="7"/>
      <c r="G10" s="7"/>
      <c r="H10" s="21" t="s">
        <v>6</v>
      </c>
      <c r="I10" s="22">
        <v>45317</v>
      </c>
      <c r="J10" s="11"/>
      <c r="K10" s="11"/>
      <c r="L10" s="11"/>
      <c r="M10" s="11"/>
      <c r="N10" s="11"/>
      <c r="O10" s="11"/>
      <c r="P10" s="1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</row>
    <row r="11" spans="1:70" s="12" customFormat="1" ht="12.75">
      <c r="A11" s="7"/>
      <c r="B11" s="15"/>
      <c r="C11" s="7"/>
      <c r="D11" s="7"/>
      <c r="E11" s="20" t="s">
        <v>158</v>
      </c>
      <c r="F11" s="7"/>
      <c r="G11" s="7"/>
      <c r="H11" s="7"/>
      <c r="I11" s="14"/>
      <c r="J11" s="11"/>
      <c r="K11" s="11"/>
      <c r="L11" s="11"/>
      <c r="M11" s="11"/>
      <c r="N11" s="11"/>
      <c r="O11" s="11"/>
      <c r="P11" s="1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</row>
    <row r="12" spans="1:70" s="12" customFormat="1" ht="16.7" customHeight="1">
      <c r="A12" s="7"/>
      <c r="B12" s="16" t="s">
        <v>7</v>
      </c>
      <c r="C12" s="7"/>
      <c r="D12" s="7"/>
      <c r="E12" s="20" t="s">
        <v>156</v>
      </c>
      <c r="F12" s="7"/>
      <c r="G12" s="7"/>
      <c r="H12" s="21" t="s">
        <v>9</v>
      </c>
      <c r="I12" s="23" t="s">
        <v>159</v>
      </c>
      <c r="J12" s="11"/>
      <c r="K12" s="11"/>
      <c r="L12" s="11"/>
      <c r="M12" s="11"/>
      <c r="N12" s="11"/>
      <c r="O12" s="11"/>
      <c r="P12" s="1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</row>
    <row r="13" spans="1:70" s="12" customFormat="1" ht="16.7" customHeight="1">
      <c r="A13" s="7"/>
      <c r="B13" s="16" t="s">
        <v>8</v>
      </c>
      <c r="C13" s="7"/>
      <c r="D13" s="7"/>
      <c r="E13" s="20">
        <f>Rekapitulace!D10</f>
        <v>0</v>
      </c>
      <c r="F13" s="7"/>
      <c r="G13" s="7"/>
      <c r="H13" s="21" t="s">
        <v>10</v>
      </c>
      <c r="I13" s="139"/>
      <c r="J13" s="11"/>
      <c r="K13" s="11"/>
      <c r="L13" s="11"/>
      <c r="M13" s="11"/>
      <c r="N13" s="11"/>
      <c r="O13" s="11"/>
      <c r="P13" s="11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</row>
    <row r="14" spans="1:70" s="12" customFormat="1" ht="18" customHeight="1">
      <c r="A14" s="7"/>
      <c r="B14" s="24"/>
      <c r="C14" s="25"/>
      <c r="D14" s="25"/>
      <c r="E14" s="25"/>
      <c r="F14" s="25"/>
      <c r="G14" s="25"/>
      <c r="H14" s="25"/>
      <c r="I14" s="26"/>
      <c r="J14" s="11"/>
      <c r="K14" s="11"/>
      <c r="L14" s="11"/>
      <c r="M14" s="11"/>
      <c r="N14" s="11"/>
      <c r="O14" s="11"/>
      <c r="P14" s="1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</row>
    <row r="15" spans="1:70" s="31" customFormat="1" ht="24">
      <c r="A15" s="27"/>
      <c r="B15" s="28" t="s">
        <v>30</v>
      </c>
      <c r="C15" s="28" t="s">
        <v>15</v>
      </c>
      <c r="D15" s="28" t="s">
        <v>13</v>
      </c>
      <c r="E15" s="28" t="s">
        <v>14</v>
      </c>
      <c r="F15" s="28" t="s">
        <v>31</v>
      </c>
      <c r="G15" s="28" t="s">
        <v>32</v>
      </c>
      <c r="H15" s="28" t="s">
        <v>33</v>
      </c>
      <c r="I15" s="28" t="s">
        <v>25</v>
      </c>
      <c r="J15" s="29"/>
      <c r="K15" s="30" t="s">
        <v>0</v>
      </c>
      <c r="L15" s="30" t="s">
        <v>11</v>
      </c>
      <c r="M15" s="30" t="s">
        <v>35</v>
      </c>
      <c r="N15" s="30" t="s">
        <v>36</v>
      </c>
      <c r="O15" s="30" t="s">
        <v>37</v>
      </c>
      <c r="P15" s="30" t="s">
        <v>38</v>
      </c>
      <c r="Q15" s="30" t="s">
        <v>39</v>
      </c>
      <c r="R15" s="30" t="s">
        <v>40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</row>
    <row r="16" spans="1:70" s="12" customFormat="1" ht="15.75">
      <c r="A16" s="7"/>
      <c r="B16" s="32" t="s">
        <v>41</v>
      </c>
      <c r="C16" s="7"/>
      <c r="D16" s="7"/>
      <c r="E16" s="7"/>
      <c r="F16" s="7"/>
      <c r="G16" s="7"/>
      <c r="H16" s="7"/>
      <c r="I16" s="33">
        <f>SUM(I17+I29+I34+I42)</f>
        <v>0</v>
      </c>
      <c r="J16" s="7"/>
      <c r="K16" s="7"/>
      <c r="L16" s="11"/>
      <c r="M16" s="7"/>
      <c r="N16" s="34" t="e">
        <f>N17+N29+N34+N42+#REF!+#REF!</f>
        <v>#REF!</v>
      </c>
      <c r="O16" s="7"/>
      <c r="P16" s="34" t="e">
        <f>P17+P29+P34+P42+#REF!+#REF!</f>
        <v>#REF!</v>
      </c>
      <c r="Q16" s="7"/>
      <c r="R16" s="34" t="e">
        <f>R17+R29+R34+R42+#REF!+#REF!</f>
        <v>#REF!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35" t="s">
        <v>16</v>
      </c>
      <c r="AS16" s="35" t="s">
        <v>27</v>
      </c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36" t="e">
        <f>BI17+BI29+BI34+BI42+#REF!+#REF!</f>
        <v>#REF!</v>
      </c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70" s="47" customFormat="1" ht="15">
      <c r="A17" s="37"/>
      <c r="B17" s="38"/>
      <c r="C17" s="39" t="s">
        <v>16</v>
      </c>
      <c r="D17" s="40" t="s">
        <v>42</v>
      </c>
      <c r="E17" s="40" t="s">
        <v>118</v>
      </c>
      <c r="F17" s="41"/>
      <c r="G17" s="41"/>
      <c r="H17" s="41"/>
      <c r="I17" s="42">
        <f>SUM(I18:I28)</f>
        <v>0</v>
      </c>
      <c r="J17" s="37"/>
      <c r="K17" s="37"/>
      <c r="L17" s="37"/>
      <c r="M17" s="37"/>
      <c r="N17" s="43">
        <f>SUM(N20:N28)</f>
        <v>0</v>
      </c>
      <c r="O17" s="37"/>
      <c r="P17" s="43">
        <f>SUM(P20:P28)</f>
        <v>0</v>
      </c>
      <c r="Q17" s="37"/>
      <c r="R17" s="43">
        <f>SUM(R20:R28)</f>
        <v>0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44" t="s">
        <v>18</v>
      </c>
      <c r="AQ17" s="37"/>
      <c r="AR17" s="45" t="s">
        <v>16</v>
      </c>
      <c r="AS17" s="45" t="s">
        <v>17</v>
      </c>
      <c r="AT17" s="37"/>
      <c r="AU17" s="37"/>
      <c r="AV17" s="37"/>
      <c r="AW17" s="44" t="s">
        <v>43</v>
      </c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46">
        <f>SUM(BI20:BI28)</f>
        <v>0</v>
      </c>
      <c r="BJ17" s="37"/>
      <c r="BK17" s="37"/>
      <c r="BL17" s="37"/>
      <c r="BM17" s="37"/>
      <c r="BN17" s="37"/>
      <c r="BO17" s="37"/>
      <c r="BP17" s="37"/>
      <c r="BQ17" s="37"/>
      <c r="BR17" s="37"/>
    </row>
    <row r="18" spans="1:70" s="12" customFormat="1" ht="12">
      <c r="A18" s="7"/>
      <c r="B18" s="140" t="s">
        <v>18</v>
      </c>
      <c r="C18" s="141" t="s">
        <v>44</v>
      </c>
      <c r="D18" s="142"/>
      <c r="E18" s="143" t="s">
        <v>200</v>
      </c>
      <c r="F18" s="144" t="s">
        <v>68</v>
      </c>
      <c r="G18" s="145">
        <v>25</v>
      </c>
      <c r="H18" s="48"/>
      <c r="I18" s="146">
        <f aca="true" t="shared" si="0" ref="I18:I28">ROUND(H18*G18,2)</f>
        <v>0</v>
      </c>
      <c r="J18" s="7"/>
      <c r="K18" s="147" t="s">
        <v>0</v>
      </c>
      <c r="L18" s="49" t="s">
        <v>12</v>
      </c>
      <c r="M18" s="7"/>
      <c r="N18" s="50">
        <f>M18*G18</f>
        <v>0</v>
      </c>
      <c r="O18" s="50">
        <v>0</v>
      </c>
      <c r="P18" s="50">
        <f>O18*G18</f>
        <v>0</v>
      </c>
      <c r="Q18" s="50">
        <v>0</v>
      </c>
      <c r="R18" s="50">
        <f>Q18*G18</f>
        <v>0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51" t="s">
        <v>46</v>
      </c>
      <c r="AQ18" s="11"/>
      <c r="AR18" s="51" t="s">
        <v>44</v>
      </c>
      <c r="AS18" s="51" t="s">
        <v>18</v>
      </c>
      <c r="AT18" s="11"/>
      <c r="AU18" s="11"/>
      <c r="AV18" s="11"/>
      <c r="AW18" s="35" t="s">
        <v>43</v>
      </c>
      <c r="AX18" s="11"/>
      <c r="AY18" s="11"/>
      <c r="AZ18" s="11"/>
      <c r="BA18" s="11"/>
      <c r="BB18" s="11"/>
      <c r="BC18" s="52">
        <f>IF(L18="základní",I18,0)</f>
        <v>0</v>
      </c>
      <c r="BD18" s="52">
        <f>IF(L18="snížená",I18,0)</f>
        <v>0</v>
      </c>
      <c r="BE18" s="52">
        <f>IF(L18="zákl. přenesená",I18,0)</f>
        <v>0</v>
      </c>
      <c r="BF18" s="52">
        <f>IF(L18="sníž. přenesená",I18,0)</f>
        <v>0</v>
      </c>
      <c r="BG18" s="52">
        <f>IF(L18="nulová",I18,0)</f>
        <v>0</v>
      </c>
      <c r="BH18" s="35" t="s">
        <v>18</v>
      </c>
      <c r="BI18" s="52">
        <f aca="true" t="shared" si="1" ref="BI18">ROUND(H18*G18,2)</f>
        <v>0</v>
      </c>
      <c r="BJ18" s="35" t="s">
        <v>46</v>
      </c>
      <c r="BK18" s="51" t="s">
        <v>98</v>
      </c>
      <c r="BL18" s="11"/>
      <c r="BM18" s="11"/>
      <c r="BN18" s="11"/>
      <c r="BO18" s="11"/>
      <c r="BP18" s="11"/>
      <c r="BQ18" s="11"/>
      <c r="BR18" s="11"/>
    </row>
    <row r="19" spans="1:70" s="12" customFormat="1" ht="12">
      <c r="A19" s="7"/>
      <c r="B19" s="140" t="s">
        <v>19</v>
      </c>
      <c r="C19" s="141" t="s">
        <v>44</v>
      </c>
      <c r="D19" s="142"/>
      <c r="E19" s="143" t="s">
        <v>201</v>
      </c>
      <c r="F19" s="144" t="s">
        <v>68</v>
      </c>
      <c r="G19" s="145">
        <v>12</v>
      </c>
      <c r="H19" s="48"/>
      <c r="I19" s="146">
        <f t="shared" si="0"/>
        <v>0</v>
      </c>
      <c r="J19" s="7"/>
      <c r="K19" s="147"/>
      <c r="L19" s="49"/>
      <c r="M19" s="7"/>
      <c r="N19" s="50"/>
      <c r="O19" s="50"/>
      <c r="P19" s="50"/>
      <c r="Q19" s="50"/>
      <c r="R19" s="50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51"/>
      <c r="AQ19" s="11"/>
      <c r="AR19" s="51"/>
      <c r="AS19" s="51"/>
      <c r="AT19" s="11"/>
      <c r="AU19" s="11"/>
      <c r="AV19" s="11"/>
      <c r="AW19" s="35"/>
      <c r="AX19" s="11"/>
      <c r="AY19" s="11"/>
      <c r="AZ19" s="11"/>
      <c r="BA19" s="11"/>
      <c r="BB19" s="11"/>
      <c r="BC19" s="52"/>
      <c r="BD19" s="52"/>
      <c r="BE19" s="52"/>
      <c r="BF19" s="52"/>
      <c r="BG19" s="52"/>
      <c r="BH19" s="35"/>
      <c r="BI19" s="52"/>
      <c r="BJ19" s="35"/>
      <c r="BK19" s="51"/>
      <c r="BL19" s="11"/>
      <c r="BM19" s="11"/>
      <c r="BN19" s="11"/>
      <c r="BO19" s="11"/>
      <c r="BP19" s="11"/>
      <c r="BQ19" s="11"/>
      <c r="BR19" s="11"/>
    </row>
    <row r="20" spans="1:70" s="12" customFormat="1" ht="12">
      <c r="A20" s="7"/>
      <c r="B20" s="140" t="s">
        <v>20</v>
      </c>
      <c r="C20" s="141" t="s">
        <v>44</v>
      </c>
      <c r="D20" s="142"/>
      <c r="E20" s="143" t="s">
        <v>195</v>
      </c>
      <c r="F20" s="144" t="s">
        <v>68</v>
      </c>
      <c r="G20" s="145">
        <v>5</v>
      </c>
      <c r="H20" s="48"/>
      <c r="I20" s="146">
        <f t="shared" si="0"/>
        <v>0</v>
      </c>
      <c r="J20" s="7"/>
      <c r="K20" s="147"/>
      <c r="L20" s="49"/>
      <c r="M20" s="7"/>
      <c r="N20" s="50">
        <f aca="true" t="shared" si="2" ref="N20:N28">M20*G20</f>
        <v>0</v>
      </c>
      <c r="O20" s="50"/>
      <c r="P20" s="50"/>
      <c r="Q20" s="50"/>
      <c r="R20" s="50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51"/>
      <c r="AQ20" s="11"/>
      <c r="AR20" s="51"/>
      <c r="AS20" s="51"/>
      <c r="AT20" s="11"/>
      <c r="AU20" s="11"/>
      <c r="AV20" s="11"/>
      <c r="AW20" s="35"/>
      <c r="AX20" s="11"/>
      <c r="AY20" s="11"/>
      <c r="AZ20" s="11"/>
      <c r="BA20" s="11"/>
      <c r="BB20" s="11"/>
      <c r="BC20" s="52"/>
      <c r="BD20" s="52"/>
      <c r="BE20" s="52"/>
      <c r="BF20" s="52"/>
      <c r="BG20" s="52"/>
      <c r="BH20" s="35"/>
      <c r="BI20" s="52">
        <f aca="true" t="shared" si="3" ref="BI20:BI28">ROUND(H20*G20,2)</f>
        <v>0</v>
      </c>
      <c r="BJ20" s="35"/>
      <c r="BK20" s="51"/>
      <c r="BL20" s="11"/>
      <c r="BM20" s="11"/>
      <c r="BN20" s="11"/>
      <c r="BO20" s="11"/>
      <c r="BP20" s="11"/>
      <c r="BQ20" s="11"/>
      <c r="BR20" s="11"/>
    </row>
    <row r="21" spans="1:70" s="12" customFormat="1" ht="12">
      <c r="A21" s="7"/>
      <c r="B21" s="140" t="s">
        <v>46</v>
      </c>
      <c r="C21" s="141" t="s">
        <v>44</v>
      </c>
      <c r="D21" s="142"/>
      <c r="E21" s="143" t="s">
        <v>123</v>
      </c>
      <c r="F21" s="144" t="s">
        <v>68</v>
      </c>
      <c r="G21" s="145">
        <f>SUM(G18:G20)</f>
        <v>42</v>
      </c>
      <c r="H21" s="48"/>
      <c r="I21" s="146">
        <f t="shared" si="0"/>
        <v>0</v>
      </c>
      <c r="J21" s="7"/>
      <c r="K21" s="147" t="s">
        <v>0</v>
      </c>
      <c r="L21" s="49" t="s">
        <v>12</v>
      </c>
      <c r="M21" s="7"/>
      <c r="N21" s="50">
        <f t="shared" si="2"/>
        <v>0</v>
      </c>
      <c r="O21" s="50">
        <v>0</v>
      </c>
      <c r="P21" s="50">
        <f aca="true" t="shared" si="4" ref="P21:P28">O21*G21</f>
        <v>0</v>
      </c>
      <c r="Q21" s="50">
        <v>0</v>
      </c>
      <c r="R21" s="50">
        <f aca="true" t="shared" si="5" ref="R21:R28">Q21*G21</f>
        <v>0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51" t="s">
        <v>46</v>
      </c>
      <c r="AQ21" s="11"/>
      <c r="AR21" s="51" t="s">
        <v>44</v>
      </c>
      <c r="AS21" s="51" t="s">
        <v>18</v>
      </c>
      <c r="AT21" s="11"/>
      <c r="AU21" s="11"/>
      <c r="AV21" s="11"/>
      <c r="AW21" s="35" t="s">
        <v>43</v>
      </c>
      <c r="AX21" s="11"/>
      <c r="AY21" s="11"/>
      <c r="AZ21" s="11"/>
      <c r="BA21" s="11"/>
      <c r="BB21" s="11"/>
      <c r="BC21" s="52">
        <f aca="true" t="shared" si="6" ref="BC21:BC28">IF(L21="základní",I21,0)</f>
        <v>0</v>
      </c>
      <c r="BD21" s="52">
        <f aca="true" t="shared" si="7" ref="BD21:BD28">IF(L21="snížená",I21,0)</f>
        <v>0</v>
      </c>
      <c r="BE21" s="52">
        <f aca="true" t="shared" si="8" ref="BE21:BE28">IF(L21="zákl. přenesená",I21,0)</f>
        <v>0</v>
      </c>
      <c r="BF21" s="52">
        <f aca="true" t="shared" si="9" ref="BF21:BF28">IF(L21="sníž. přenesená",I21,0)</f>
        <v>0</v>
      </c>
      <c r="BG21" s="52">
        <f aca="true" t="shared" si="10" ref="BG21:BG28">IF(L21="nulová",I21,0)</f>
        <v>0</v>
      </c>
      <c r="BH21" s="35" t="s">
        <v>18</v>
      </c>
      <c r="BI21" s="52">
        <f t="shared" si="3"/>
        <v>0</v>
      </c>
      <c r="BJ21" s="35" t="s">
        <v>46</v>
      </c>
      <c r="BK21" s="51" t="s">
        <v>47</v>
      </c>
      <c r="BL21" s="11"/>
      <c r="BM21" s="11"/>
      <c r="BN21" s="11"/>
      <c r="BO21" s="11"/>
      <c r="BP21" s="11"/>
      <c r="BQ21" s="11"/>
      <c r="BR21" s="11"/>
    </row>
    <row r="22" spans="1:70" s="12" customFormat="1" ht="12">
      <c r="A22" s="7"/>
      <c r="B22" s="140" t="s">
        <v>49</v>
      </c>
      <c r="C22" s="141" t="s">
        <v>44</v>
      </c>
      <c r="D22" s="142"/>
      <c r="E22" s="143" t="s">
        <v>226</v>
      </c>
      <c r="F22" s="144" t="s">
        <v>45</v>
      </c>
      <c r="G22" s="145">
        <v>4</v>
      </c>
      <c r="H22" s="48"/>
      <c r="I22" s="146">
        <f t="shared" si="0"/>
        <v>0</v>
      </c>
      <c r="J22" s="7"/>
      <c r="K22" s="147" t="s">
        <v>0</v>
      </c>
      <c r="L22" s="49" t="s">
        <v>12</v>
      </c>
      <c r="M22" s="7"/>
      <c r="N22" s="50">
        <f t="shared" si="2"/>
        <v>0</v>
      </c>
      <c r="O22" s="50">
        <v>0</v>
      </c>
      <c r="P22" s="50">
        <f t="shared" si="4"/>
        <v>0</v>
      </c>
      <c r="Q22" s="50">
        <v>0</v>
      </c>
      <c r="R22" s="50">
        <f t="shared" si="5"/>
        <v>0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51" t="s">
        <v>46</v>
      </c>
      <c r="AQ22" s="11"/>
      <c r="AR22" s="51" t="s">
        <v>44</v>
      </c>
      <c r="AS22" s="51" t="s">
        <v>18</v>
      </c>
      <c r="AT22" s="11"/>
      <c r="AU22" s="11"/>
      <c r="AV22" s="11"/>
      <c r="AW22" s="35" t="s">
        <v>43</v>
      </c>
      <c r="AX22" s="11"/>
      <c r="AY22" s="11"/>
      <c r="AZ22" s="11"/>
      <c r="BA22" s="11"/>
      <c r="BB22" s="11"/>
      <c r="BC22" s="52">
        <f t="shared" si="6"/>
        <v>0</v>
      </c>
      <c r="BD22" s="52">
        <f t="shared" si="7"/>
        <v>0</v>
      </c>
      <c r="BE22" s="52">
        <f t="shared" si="8"/>
        <v>0</v>
      </c>
      <c r="BF22" s="52">
        <f t="shared" si="9"/>
        <v>0</v>
      </c>
      <c r="BG22" s="52">
        <f t="shared" si="10"/>
        <v>0</v>
      </c>
      <c r="BH22" s="35" t="s">
        <v>18</v>
      </c>
      <c r="BI22" s="52">
        <f>ROUND(H22*G22,2)</f>
        <v>0</v>
      </c>
      <c r="BJ22" s="35" t="s">
        <v>46</v>
      </c>
      <c r="BK22" s="51" t="s">
        <v>48</v>
      </c>
      <c r="BL22" s="11"/>
      <c r="BM22" s="11"/>
      <c r="BN22" s="11"/>
      <c r="BO22" s="11"/>
      <c r="BP22" s="11"/>
      <c r="BQ22" s="11"/>
      <c r="BR22" s="11"/>
    </row>
    <row r="23" spans="1:70" s="12" customFormat="1" ht="12">
      <c r="A23" s="7"/>
      <c r="B23" s="140" t="s">
        <v>47</v>
      </c>
      <c r="C23" s="141" t="s">
        <v>44</v>
      </c>
      <c r="D23" s="142"/>
      <c r="E23" s="143" t="s">
        <v>124</v>
      </c>
      <c r="F23" s="144" t="s">
        <v>45</v>
      </c>
      <c r="G23" s="145">
        <f>SUM(G22:G22)</f>
        <v>4</v>
      </c>
      <c r="H23" s="48"/>
      <c r="I23" s="146">
        <f aca="true" t="shared" si="11" ref="I23:I24">ROUND(H23*G23,2)</f>
        <v>0</v>
      </c>
      <c r="J23" s="7"/>
      <c r="K23" s="147" t="s">
        <v>0</v>
      </c>
      <c r="L23" s="49" t="s">
        <v>12</v>
      </c>
      <c r="M23" s="7"/>
      <c r="N23" s="50">
        <f t="shared" si="2"/>
        <v>0</v>
      </c>
      <c r="O23" s="50">
        <v>0</v>
      </c>
      <c r="P23" s="50">
        <f t="shared" si="4"/>
        <v>0</v>
      </c>
      <c r="Q23" s="50">
        <v>0</v>
      </c>
      <c r="R23" s="50">
        <f t="shared" si="5"/>
        <v>0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51" t="s">
        <v>46</v>
      </c>
      <c r="AQ23" s="11"/>
      <c r="AR23" s="51" t="s">
        <v>44</v>
      </c>
      <c r="AS23" s="51" t="s">
        <v>18</v>
      </c>
      <c r="AT23" s="11"/>
      <c r="AU23" s="11"/>
      <c r="AV23" s="11"/>
      <c r="AW23" s="35" t="s">
        <v>43</v>
      </c>
      <c r="AX23" s="11"/>
      <c r="AY23" s="11"/>
      <c r="AZ23" s="11"/>
      <c r="BA23" s="11"/>
      <c r="BB23" s="11"/>
      <c r="BC23" s="52">
        <f t="shared" si="6"/>
        <v>0</v>
      </c>
      <c r="BD23" s="52">
        <f t="shared" si="7"/>
        <v>0</v>
      </c>
      <c r="BE23" s="52">
        <f t="shared" si="8"/>
        <v>0</v>
      </c>
      <c r="BF23" s="52">
        <f t="shared" si="9"/>
        <v>0</v>
      </c>
      <c r="BG23" s="52">
        <f t="shared" si="10"/>
        <v>0</v>
      </c>
      <c r="BH23" s="35" t="s">
        <v>18</v>
      </c>
      <c r="BI23" s="52">
        <f t="shared" si="3"/>
        <v>0</v>
      </c>
      <c r="BJ23" s="35" t="s">
        <v>46</v>
      </c>
      <c r="BK23" s="51" t="s">
        <v>51</v>
      </c>
      <c r="BL23" s="11"/>
      <c r="BM23" s="11"/>
      <c r="BN23" s="11"/>
      <c r="BO23" s="11"/>
      <c r="BP23" s="11"/>
      <c r="BQ23" s="11"/>
      <c r="BR23" s="11"/>
    </row>
    <row r="24" spans="1:70" s="12" customFormat="1" ht="12">
      <c r="A24" s="7"/>
      <c r="B24" s="140" t="s">
        <v>52</v>
      </c>
      <c r="C24" s="141" t="s">
        <v>44</v>
      </c>
      <c r="D24" s="142"/>
      <c r="E24" s="143" t="s">
        <v>135</v>
      </c>
      <c r="F24" s="144" t="s">
        <v>120</v>
      </c>
      <c r="G24" s="145">
        <v>1</v>
      </c>
      <c r="H24" s="48"/>
      <c r="I24" s="146">
        <f t="shared" si="11"/>
        <v>0</v>
      </c>
      <c r="J24" s="7"/>
      <c r="K24" s="147" t="s">
        <v>0</v>
      </c>
      <c r="L24" s="49" t="s">
        <v>12</v>
      </c>
      <c r="M24" s="7"/>
      <c r="N24" s="50">
        <f t="shared" si="2"/>
        <v>0</v>
      </c>
      <c r="O24" s="50">
        <v>0</v>
      </c>
      <c r="P24" s="50">
        <f t="shared" si="4"/>
        <v>0</v>
      </c>
      <c r="Q24" s="50">
        <v>0</v>
      </c>
      <c r="R24" s="50">
        <f t="shared" si="5"/>
        <v>0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51" t="s">
        <v>46</v>
      </c>
      <c r="AQ24" s="11"/>
      <c r="AR24" s="51" t="s">
        <v>44</v>
      </c>
      <c r="AS24" s="51" t="s">
        <v>18</v>
      </c>
      <c r="AT24" s="11"/>
      <c r="AU24" s="11"/>
      <c r="AV24" s="11"/>
      <c r="AW24" s="35" t="s">
        <v>43</v>
      </c>
      <c r="AX24" s="11"/>
      <c r="AY24" s="11"/>
      <c r="AZ24" s="11"/>
      <c r="BA24" s="11"/>
      <c r="BB24" s="11"/>
      <c r="BC24" s="52">
        <f t="shared" si="6"/>
        <v>0</v>
      </c>
      <c r="BD24" s="52">
        <f t="shared" si="7"/>
        <v>0</v>
      </c>
      <c r="BE24" s="52">
        <f t="shared" si="8"/>
        <v>0</v>
      </c>
      <c r="BF24" s="52">
        <f t="shared" si="9"/>
        <v>0</v>
      </c>
      <c r="BG24" s="52">
        <f t="shared" si="10"/>
        <v>0</v>
      </c>
      <c r="BH24" s="35" t="s">
        <v>18</v>
      </c>
      <c r="BI24" s="52">
        <f t="shared" si="3"/>
        <v>0</v>
      </c>
      <c r="BJ24" s="35" t="s">
        <v>46</v>
      </c>
      <c r="BK24" s="51" t="s">
        <v>56</v>
      </c>
      <c r="BL24" s="11"/>
      <c r="BM24" s="11"/>
      <c r="BN24" s="11"/>
      <c r="BO24" s="11"/>
      <c r="BP24" s="11"/>
      <c r="BQ24" s="11"/>
      <c r="BR24" s="11"/>
    </row>
    <row r="25" spans="1:70" s="12" customFormat="1" ht="12">
      <c r="A25" s="7"/>
      <c r="B25" s="140" t="s">
        <v>48</v>
      </c>
      <c r="C25" s="141" t="s">
        <v>44</v>
      </c>
      <c r="D25" s="142"/>
      <c r="E25" s="143" t="s">
        <v>125</v>
      </c>
      <c r="F25" s="144" t="s">
        <v>120</v>
      </c>
      <c r="G25" s="145">
        <v>1</v>
      </c>
      <c r="H25" s="48"/>
      <c r="I25" s="146">
        <f t="shared" si="0"/>
        <v>0</v>
      </c>
      <c r="J25" s="7"/>
      <c r="K25" s="147" t="s">
        <v>0</v>
      </c>
      <c r="L25" s="49" t="s">
        <v>12</v>
      </c>
      <c r="M25" s="7"/>
      <c r="N25" s="50">
        <f t="shared" si="2"/>
        <v>0</v>
      </c>
      <c r="O25" s="50">
        <v>0</v>
      </c>
      <c r="P25" s="50">
        <f t="shared" si="4"/>
        <v>0</v>
      </c>
      <c r="Q25" s="50">
        <v>0</v>
      </c>
      <c r="R25" s="50">
        <f t="shared" si="5"/>
        <v>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51" t="s">
        <v>46</v>
      </c>
      <c r="AQ25" s="11"/>
      <c r="AR25" s="51" t="s">
        <v>44</v>
      </c>
      <c r="AS25" s="51" t="s">
        <v>18</v>
      </c>
      <c r="AT25" s="11"/>
      <c r="AU25" s="11"/>
      <c r="AV25" s="11"/>
      <c r="AW25" s="35" t="s">
        <v>43</v>
      </c>
      <c r="AX25" s="11"/>
      <c r="AY25" s="11"/>
      <c r="AZ25" s="11"/>
      <c r="BA25" s="11"/>
      <c r="BB25" s="11"/>
      <c r="BC25" s="52">
        <f t="shared" si="6"/>
        <v>0</v>
      </c>
      <c r="BD25" s="52">
        <f t="shared" si="7"/>
        <v>0</v>
      </c>
      <c r="BE25" s="52">
        <f t="shared" si="8"/>
        <v>0</v>
      </c>
      <c r="BF25" s="52">
        <f t="shared" si="9"/>
        <v>0</v>
      </c>
      <c r="BG25" s="52">
        <f t="shared" si="10"/>
        <v>0</v>
      </c>
      <c r="BH25" s="35" t="s">
        <v>18</v>
      </c>
      <c r="BI25" s="52">
        <f t="shared" si="3"/>
        <v>0</v>
      </c>
      <c r="BJ25" s="35" t="s">
        <v>46</v>
      </c>
      <c r="BK25" s="51" t="s">
        <v>57</v>
      </c>
      <c r="BL25" s="11"/>
      <c r="BM25" s="11"/>
      <c r="BN25" s="11"/>
      <c r="BO25" s="11"/>
      <c r="BP25" s="11"/>
      <c r="BQ25" s="11"/>
      <c r="BR25" s="11"/>
    </row>
    <row r="26" spans="1:70" s="12" customFormat="1" ht="24">
      <c r="A26" s="7"/>
      <c r="B26" s="140" t="s">
        <v>55</v>
      </c>
      <c r="C26" s="141" t="s">
        <v>44</v>
      </c>
      <c r="D26" s="142"/>
      <c r="E26" s="143" t="s">
        <v>143</v>
      </c>
      <c r="F26" s="148" t="s">
        <v>45</v>
      </c>
      <c r="G26" s="149">
        <v>5</v>
      </c>
      <c r="H26" s="53"/>
      <c r="I26" s="150">
        <f t="shared" si="0"/>
        <v>0</v>
      </c>
      <c r="J26" s="7"/>
      <c r="K26" s="147" t="s">
        <v>0</v>
      </c>
      <c r="L26" s="49" t="s">
        <v>12</v>
      </c>
      <c r="M26" s="7"/>
      <c r="N26" s="50">
        <f t="shared" si="2"/>
        <v>0</v>
      </c>
      <c r="O26" s="50">
        <v>0</v>
      </c>
      <c r="P26" s="50">
        <f t="shared" si="4"/>
        <v>0</v>
      </c>
      <c r="Q26" s="50">
        <v>0</v>
      </c>
      <c r="R26" s="50">
        <f t="shared" si="5"/>
        <v>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51" t="s">
        <v>46</v>
      </c>
      <c r="AQ26" s="11"/>
      <c r="AR26" s="51" t="s">
        <v>44</v>
      </c>
      <c r="AS26" s="51" t="s">
        <v>18</v>
      </c>
      <c r="AT26" s="11"/>
      <c r="AU26" s="11"/>
      <c r="AV26" s="11"/>
      <c r="AW26" s="35" t="s">
        <v>43</v>
      </c>
      <c r="AX26" s="11"/>
      <c r="AY26" s="11"/>
      <c r="AZ26" s="11"/>
      <c r="BA26" s="11"/>
      <c r="BB26" s="11"/>
      <c r="BC26" s="52">
        <f t="shared" si="6"/>
        <v>0</v>
      </c>
      <c r="BD26" s="52">
        <f t="shared" si="7"/>
        <v>0</v>
      </c>
      <c r="BE26" s="52">
        <f t="shared" si="8"/>
        <v>0</v>
      </c>
      <c r="BF26" s="52">
        <f t="shared" si="9"/>
        <v>0</v>
      </c>
      <c r="BG26" s="52">
        <f t="shared" si="10"/>
        <v>0</v>
      </c>
      <c r="BH26" s="35" t="s">
        <v>18</v>
      </c>
      <c r="BI26" s="52">
        <f t="shared" si="3"/>
        <v>0</v>
      </c>
      <c r="BJ26" s="35" t="s">
        <v>46</v>
      </c>
      <c r="BK26" s="51" t="s">
        <v>103</v>
      </c>
      <c r="BL26" s="11"/>
      <c r="BM26" s="11"/>
      <c r="BN26" s="11"/>
      <c r="BO26" s="11"/>
      <c r="BP26" s="11"/>
      <c r="BQ26" s="11"/>
      <c r="BR26" s="11"/>
    </row>
    <row r="27" spans="1:70" s="12" customFormat="1" ht="12">
      <c r="A27" s="7"/>
      <c r="B27" s="140" t="s">
        <v>50</v>
      </c>
      <c r="C27" s="141" t="s">
        <v>44</v>
      </c>
      <c r="D27" s="142"/>
      <c r="E27" s="143" t="s">
        <v>136</v>
      </c>
      <c r="F27" s="144" t="s">
        <v>120</v>
      </c>
      <c r="G27" s="145">
        <v>1</v>
      </c>
      <c r="H27" s="48"/>
      <c r="I27" s="146">
        <f t="shared" si="0"/>
        <v>0</v>
      </c>
      <c r="J27" s="7"/>
      <c r="K27" s="147" t="s">
        <v>0</v>
      </c>
      <c r="L27" s="49" t="s">
        <v>12</v>
      </c>
      <c r="M27" s="7"/>
      <c r="N27" s="50">
        <f t="shared" si="2"/>
        <v>0</v>
      </c>
      <c r="O27" s="50">
        <v>0</v>
      </c>
      <c r="P27" s="50">
        <f t="shared" si="4"/>
        <v>0</v>
      </c>
      <c r="Q27" s="50">
        <v>0</v>
      </c>
      <c r="R27" s="50">
        <f t="shared" si="5"/>
        <v>0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51" t="s">
        <v>46</v>
      </c>
      <c r="AQ27" s="11"/>
      <c r="AR27" s="51" t="s">
        <v>44</v>
      </c>
      <c r="AS27" s="51" t="s">
        <v>18</v>
      </c>
      <c r="AT27" s="11"/>
      <c r="AU27" s="11"/>
      <c r="AV27" s="11"/>
      <c r="AW27" s="35" t="s">
        <v>43</v>
      </c>
      <c r="AX27" s="11"/>
      <c r="AY27" s="11"/>
      <c r="AZ27" s="11"/>
      <c r="BA27" s="11"/>
      <c r="BB27" s="11"/>
      <c r="BC27" s="52">
        <f t="shared" si="6"/>
        <v>0</v>
      </c>
      <c r="BD27" s="52">
        <f t="shared" si="7"/>
        <v>0</v>
      </c>
      <c r="BE27" s="52">
        <f t="shared" si="8"/>
        <v>0</v>
      </c>
      <c r="BF27" s="52">
        <f t="shared" si="9"/>
        <v>0</v>
      </c>
      <c r="BG27" s="52">
        <f t="shared" si="10"/>
        <v>0</v>
      </c>
      <c r="BH27" s="35" t="s">
        <v>18</v>
      </c>
      <c r="BI27" s="52">
        <f t="shared" si="3"/>
        <v>0</v>
      </c>
      <c r="BJ27" s="35" t="s">
        <v>46</v>
      </c>
      <c r="BK27" s="51" t="s">
        <v>62</v>
      </c>
      <c r="BL27" s="11"/>
      <c r="BM27" s="11"/>
      <c r="BN27" s="11"/>
      <c r="BO27" s="11"/>
      <c r="BP27" s="11"/>
      <c r="BQ27" s="11"/>
      <c r="BR27" s="11"/>
    </row>
    <row r="28" spans="1:70" s="12" customFormat="1" ht="12">
      <c r="A28" s="7"/>
      <c r="B28" s="140" t="s">
        <v>58</v>
      </c>
      <c r="C28" s="141" t="s">
        <v>44</v>
      </c>
      <c r="D28" s="142"/>
      <c r="E28" s="143" t="s">
        <v>125</v>
      </c>
      <c r="F28" s="144" t="s">
        <v>120</v>
      </c>
      <c r="G28" s="145">
        <v>1</v>
      </c>
      <c r="H28" s="48"/>
      <c r="I28" s="146">
        <f t="shared" si="0"/>
        <v>0</v>
      </c>
      <c r="J28" s="7"/>
      <c r="K28" s="147" t="s">
        <v>0</v>
      </c>
      <c r="L28" s="49" t="s">
        <v>12</v>
      </c>
      <c r="M28" s="7"/>
      <c r="N28" s="50">
        <f t="shared" si="2"/>
        <v>0</v>
      </c>
      <c r="O28" s="50">
        <v>0</v>
      </c>
      <c r="P28" s="50">
        <f t="shared" si="4"/>
        <v>0</v>
      </c>
      <c r="Q28" s="50">
        <v>0</v>
      </c>
      <c r="R28" s="50">
        <f t="shared" si="5"/>
        <v>0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51" t="s">
        <v>46</v>
      </c>
      <c r="AQ28" s="11"/>
      <c r="AR28" s="51" t="s">
        <v>44</v>
      </c>
      <c r="AS28" s="51" t="s">
        <v>18</v>
      </c>
      <c r="AT28" s="11"/>
      <c r="AU28" s="11"/>
      <c r="AV28" s="11"/>
      <c r="AW28" s="35" t="s">
        <v>43</v>
      </c>
      <c r="AX28" s="11"/>
      <c r="AY28" s="11"/>
      <c r="AZ28" s="11"/>
      <c r="BA28" s="11"/>
      <c r="BB28" s="11"/>
      <c r="BC28" s="52">
        <f t="shared" si="6"/>
        <v>0</v>
      </c>
      <c r="BD28" s="52">
        <f t="shared" si="7"/>
        <v>0</v>
      </c>
      <c r="BE28" s="52">
        <f t="shared" si="8"/>
        <v>0</v>
      </c>
      <c r="BF28" s="52">
        <f t="shared" si="9"/>
        <v>0</v>
      </c>
      <c r="BG28" s="52">
        <f t="shared" si="10"/>
        <v>0</v>
      </c>
      <c r="BH28" s="35" t="s">
        <v>18</v>
      </c>
      <c r="BI28" s="52">
        <f t="shared" si="3"/>
        <v>0</v>
      </c>
      <c r="BJ28" s="35" t="s">
        <v>46</v>
      </c>
      <c r="BK28" s="51" t="s">
        <v>63</v>
      </c>
      <c r="BL28" s="11"/>
      <c r="BM28" s="11"/>
      <c r="BN28" s="11"/>
      <c r="BO28" s="11"/>
      <c r="BP28" s="11"/>
      <c r="BQ28" s="11"/>
      <c r="BR28" s="11"/>
    </row>
    <row r="29" spans="1:70" s="47" customFormat="1" ht="15">
      <c r="A29" s="37"/>
      <c r="B29" s="38"/>
      <c r="C29" s="39" t="s">
        <v>16</v>
      </c>
      <c r="D29" s="40" t="s">
        <v>65</v>
      </c>
      <c r="E29" s="40" t="s">
        <v>66</v>
      </c>
      <c r="F29" s="41"/>
      <c r="G29" s="41"/>
      <c r="H29" s="41"/>
      <c r="I29" s="42">
        <f>SUM(I30:I33)</f>
        <v>0</v>
      </c>
      <c r="J29" s="37"/>
      <c r="K29" s="37"/>
      <c r="L29" s="37"/>
      <c r="M29" s="37"/>
      <c r="N29" s="43">
        <f>SUM(N30:N33)</f>
        <v>0</v>
      </c>
      <c r="O29" s="37"/>
      <c r="P29" s="43">
        <f>SUM(P30:P33)</f>
        <v>0</v>
      </c>
      <c r="Q29" s="37"/>
      <c r="R29" s="43">
        <f>SUM(R30:R33)</f>
        <v>0</v>
      </c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44" t="s">
        <v>18</v>
      </c>
      <c r="AQ29" s="37"/>
      <c r="AR29" s="45" t="s">
        <v>16</v>
      </c>
      <c r="AS29" s="45" t="s">
        <v>17</v>
      </c>
      <c r="AT29" s="37"/>
      <c r="AU29" s="37"/>
      <c r="AV29" s="37"/>
      <c r="AW29" s="44" t="s">
        <v>43</v>
      </c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46">
        <f>SUM(BI30:BI33)</f>
        <v>0</v>
      </c>
      <c r="BJ29" s="37"/>
      <c r="BK29" s="37"/>
      <c r="BL29" s="37"/>
      <c r="BM29" s="37"/>
      <c r="BN29" s="37"/>
      <c r="BO29" s="37"/>
      <c r="BP29" s="37"/>
      <c r="BQ29" s="37"/>
      <c r="BR29" s="37"/>
    </row>
    <row r="30" spans="1:70" s="12" customFormat="1" ht="12">
      <c r="A30" s="7"/>
      <c r="B30" s="140" t="s">
        <v>60</v>
      </c>
      <c r="C30" s="141" t="s">
        <v>44</v>
      </c>
      <c r="D30" s="142"/>
      <c r="E30" s="143" t="s">
        <v>221</v>
      </c>
      <c r="F30" s="144" t="s">
        <v>68</v>
      </c>
      <c r="G30" s="145">
        <v>200</v>
      </c>
      <c r="H30" s="48"/>
      <c r="I30" s="146">
        <f aca="true" t="shared" si="12" ref="I30:I33">ROUND(H30*G30,2)</f>
        <v>0</v>
      </c>
      <c r="J30" s="7"/>
      <c r="K30" s="147" t="s">
        <v>0</v>
      </c>
      <c r="L30" s="49" t="s">
        <v>12</v>
      </c>
      <c r="M30" s="7"/>
      <c r="N30" s="50">
        <f>M30*G30</f>
        <v>0</v>
      </c>
      <c r="O30" s="50">
        <v>0</v>
      </c>
      <c r="P30" s="50">
        <f>O30*G30</f>
        <v>0</v>
      </c>
      <c r="Q30" s="50">
        <v>0</v>
      </c>
      <c r="R30" s="50">
        <f>Q30*G30</f>
        <v>0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51" t="s">
        <v>46</v>
      </c>
      <c r="AQ30" s="11"/>
      <c r="AR30" s="51" t="s">
        <v>44</v>
      </c>
      <c r="AS30" s="51" t="s">
        <v>18</v>
      </c>
      <c r="AT30" s="11"/>
      <c r="AU30" s="11"/>
      <c r="AV30" s="11"/>
      <c r="AW30" s="35" t="s">
        <v>43</v>
      </c>
      <c r="AX30" s="11"/>
      <c r="AY30" s="11"/>
      <c r="AZ30" s="11"/>
      <c r="BA30" s="11"/>
      <c r="BB30" s="11"/>
      <c r="BC30" s="52">
        <f>IF(L30="základní",I30,0)</f>
        <v>0</v>
      </c>
      <c r="BD30" s="52">
        <f>IF(L30="snížená",I30,0)</f>
        <v>0</v>
      </c>
      <c r="BE30" s="52">
        <f>IF(L30="zákl. přenesená",I30,0)</f>
        <v>0</v>
      </c>
      <c r="BF30" s="52">
        <f>IF(L30="sníž. přenesená",I30,0)</f>
        <v>0</v>
      </c>
      <c r="BG30" s="52">
        <f>IF(L30="nulová",I30,0)</f>
        <v>0</v>
      </c>
      <c r="BH30" s="35" t="s">
        <v>18</v>
      </c>
      <c r="BI30" s="52">
        <f aca="true" t="shared" si="13" ref="BI30:BI33">ROUND(H30*G30,2)</f>
        <v>0</v>
      </c>
      <c r="BJ30" s="35" t="s">
        <v>46</v>
      </c>
      <c r="BK30" s="51" t="s">
        <v>69</v>
      </c>
      <c r="BL30" s="11"/>
      <c r="BM30" s="11"/>
      <c r="BN30" s="11"/>
      <c r="BO30" s="11"/>
      <c r="BP30" s="11"/>
      <c r="BQ30" s="11"/>
      <c r="BR30" s="11"/>
    </row>
    <row r="31" spans="1:70" s="12" customFormat="1" ht="12">
      <c r="A31" s="7"/>
      <c r="B31" s="140" t="s">
        <v>53</v>
      </c>
      <c r="C31" s="141" t="s">
        <v>44</v>
      </c>
      <c r="D31" s="142"/>
      <c r="E31" s="143" t="s">
        <v>222</v>
      </c>
      <c r="F31" s="144" t="s">
        <v>68</v>
      </c>
      <c r="G31" s="145">
        <v>20</v>
      </c>
      <c r="H31" s="48"/>
      <c r="I31" s="146">
        <f t="shared" si="12"/>
        <v>0</v>
      </c>
      <c r="J31" s="7"/>
      <c r="K31" s="147" t="s">
        <v>0</v>
      </c>
      <c r="L31" s="49" t="s">
        <v>12</v>
      </c>
      <c r="M31" s="7"/>
      <c r="N31" s="50">
        <f>M31*G31</f>
        <v>0</v>
      </c>
      <c r="O31" s="50">
        <v>0</v>
      </c>
      <c r="P31" s="50">
        <f>O31*G31</f>
        <v>0</v>
      </c>
      <c r="Q31" s="50">
        <v>0</v>
      </c>
      <c r="R31" s="50">
        <f>Q31*G31</f>
        <v>0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51" t="s">
        <v>46</v>
      </c>
      <c r="AQ31" s="11"/>
      <c r="AR31" s="51" t="s">
        <v>44</v>
      </c>
      <c r="AS31" s="51" t="s">
        <v>18</v>
      </c>
      <c r="AT31" s="11"/>
      <c r="AU31" s="11"/>
      <c r="AV31" s="11"/>
      <c r="AW31" s="35" t="s">
        <v>43</v>
      </c>
      <c r="AX31" s="11"/>
      <c r="AY31" s="11"/>
      <c r="AZ31" s="11"/>
      <c r="BA31" s="11"/>
      <c r="BB31" s="11"/>
      <c r="BC31" s="52">
        <f>IF(L31="základní",I31,0)</f>
        <v>0</v>
      </c>
      <c r="BD31" s="52">
        <f>IF(L31="snížená",I31,0)</f>
        <v>0</v>
      </c>
      <c r="BE31" s="52">
        <f>IF(L31="zákl. přenesená",I31,0)</f>
        <v>0</v>
      </c>
      <c r="BF31" s="52">
        <f>IF(L31="sníž. přenesená",I31,0)</f>
        <v>0</v>
      </c>
      <c r="BG31" s="52">
        <f>IF(L31="nulová",I31,0)</f>
        <v>0</v>
      </c>
      <c r="BH31" s="35" t="s">
        <v>18</v>
      </c>
      <c r="BI31" s="52">
        <f t="shared" si="13"/>
        <v>0</v>
      </c>
      <c r="BJ31" s="35" t="s">
        <v>46</v>
      </c>
      <c r="BK31" s="51" t="s">
        <v>72</v>
      </c>
      <c r="BL31" s="11"/>
      <c r="BM31" s="11"/>
      <c r="BN31" s="11"/>
      <c r="BO31" s="11"/>
      <c r="BP31" s="11"/>
      <c r="BQ31" s="11"/>
      <c r="BR31" s="11"/>
    </row>
    <row r="32" spans="1:70" s="12" customFormat="1" ht="12">
      <c r="A32" s="7"/>
      <c r="B32" s="140" t="s">
        <v>2</v>
      </c>
      <c r="C32" s="141" t="s">
        <v>44</v>
      </c>
      <c r="D32" s="142"/>
      <c r="E32" s="143" t="s">
        <v>223</v>
      </c>
      <c r="F32" s="144" t="s">
        <v>68</v>
      </c>
      <c r="G32" s="145">
        <v>200</v>
      </c>
      <c r="H32" s="48"/>
      <c r="I32" s="146">
        <f t="shared" si="12"/>
        <v>0</v>
      </c>
      <c r="J32" s="7"/>
      <c r="K32" s="147" t="s">
        <v>0</v>
      </c>
      <c r="L32" s="49" t="s">
        <v>12</v>
      </c>
      <c r="M32" s="7"/>
      <c r="N32" s="50">
        <f>M32*G32</f>
        <v>0</v>
      </c>
      <c r="O32" s="50">
        <v>0</v>
      </c>
      <c r="P32" s="50">
        <f>O32*G32</f>
        <v>0</v>
      </c>
      <c r="Q32" s="50">
        <v>0</v>
      </c>
      <c r="R32" s="50">
        <f>Q32*G32</f>
        <v>0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51" t="s">
        <v>46</v>
      </c>
      <c r="AQ32" s="11"/>
      <c r="AR32" s="51" t="s">
        <v>44</v>
      </c>
      <c r="AS32" s="51" t="s">
        <v>18</v>
      </c>
      <c r="AT32" s="11"/>
      <c r="AU32" s="11"/>
      <c r="AV32" s="11"/>
      <c r="AW32" s="35" t="s">
        <v>43</v>
      </c>
      <c r="AX32" s="11"/>
      <c r="AY32" s="11"/>
      <c r="AZ32" s="11"/>
      <c r="BA32" s="11"/>
      <c r="BB32" s="11"/>
      <c r="BC32" s="52">
        <f>IF(L32="základní",I32,0)</f>
        <v>0</v>
      </c>
      <c r="BD32" s="52">
        <f>IF(L32="snížená",I32,0)</f>
        <v>0</v>
      </c>
      <c r="BE32" s="52">
        <f>IF(L32="zákl. přenesená",I32,0)</f>
        <v>0</v>
      </c>
      <c r="BF32" s="52">
        <f>IF(L32="sníž. přenesená",I32,0)</f>
        <v>0</v>
      </c>
      <c r="BG32" s="52">
        <f>IF(L32="nulová",I32,0)</f>
        <v>0</v>
      </c>
      <c r="BH32" s="35" t="s">
        <v>18</v>
      </c>
      <c r="BI32" s="52">
        <f t="shared" si="13"/>
        <v>0</v>
      </c>
      <c r="BJ32" s="35" t="s">
        <v>46</v>
      </c>
      <c r="BK32" s="51" t="s">
        <v>84</v>
      </c>
      <c r="BL32" s="11"/>
      <c r="BM32" s="11"/>
      <c r="BN32" s="11"/>
      <c r="BO32" s="11"/>
      <c r="BP32" s="11"/>
      <c r="BQ32" s="11"/>
      <c r="BR32" s="11"/>
    </row>
    <row r="33" spans="1:70" s="12" customFormat="1" ht="12">
      <c r="A33" s="7"/>
      <c r="B33" s="140" t="s">
        <v>54</v>
      </c>
      <c r="C33" s="141" t="s">
        <v>44</v>
      </c>
      <c r="D33" s="142"/>
      <c r="E33" s="143" t="s">
        <v>162</v>
      </c>
      <c r="F33" s="144" t="s">
        <v>45</v>
      </c>
      <c r="G33" s="145">
        <f>SUM(G30:G32)</f>
        <v>420</v>
      </c>
      <c r="H33" s="48"/>
      <c r="I33" s="146">
        <f t="shared" si="12"/>
        <v>0</v>
      </c>
      <c r="J33" s="7"/>
      <c r="K33" s="147" t="s">
        <v>0</v>
      </c>
      <c r="L33" s="49" t="s">
        <v>12</v>
      </c>
      <c r="M33" s="7"/>
      <c r="N33" s="50">
        <f>M33*G33</f>
        <v>0</v>
      </c>
      <c r="O33" s="50">
        <v>0</v>
      </c>
      <c r="P33" s="50">
        <f>O33*G33</f>
        <v>0</v>
      </c>
      <c r="Q33" s="50">
        <v>0</v>
      </c>
      <c r="R33" s="50">
        <f>Q33*G33</f>
        <v>0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51" t="s">
        <v>46</v>
      </c>
      <c r="AQ33" s="11"/>
      <c r="AR33" s="51" t="s">
        <v>44</v>
      </c>
      <c r="AS33" s="51" t="s">
        <v>18</v>
      </c>
      <c r="AT33" s="11"/>
      <c r="AU33" s="11"/>
      <c r="AV33" s="11"/>
      <c r="AW33" s="35" t="s">
        <v>43</v>
      </c>
      <c r="AX33" s="11"/>
      <c r="AY33" s="11"/>
      <c r="AZ33" s="11"/>
      <c r="BA33" s="11"/>
      <c r="BB33" s="11"/>
      <c r="BC33" s="52">
        <f>IF(L33="základní",I33,0)</f>
        <v>0</v>
      </c>
      <c r="BD33" s="52">
        <f>IF(L33="snížená",I33,0)</f>
        <v>0</v>
      </c>
      <c r="BE33" s="52">
        <f>IF(L33="zákl. přenesená",I33,0)</f>
        <v>0</v>
      </c>
      <c r="BF33" s="52">
        <f>IF(L33="sníž. přenesená",I33,0)</f>
        <v>0</v>
      </c>
      <c r="BG33" s="52">
        <f>IF(L33="nulová",I33,0)</f>
        <v>0</v>
      </c>
      <c r="BH33" s="35" t="s">
        <v>18</v>
      </c>
      <c r="BI33" s="52">
        <f t="shared" si="13"/>
        <v>0</v>
      </c>
      <c r="BJ33" s="35" t="s">
        <v>46</v>
      </c>
      <c r="BK33" s="51" t="s">
        <v>84</v>
      </c>
      <c r="BL33" s="11"/>
      <c r="BM33" s="11"/>
      <c r="BN33" s="11"/>
      <c r="BO33" s="11"/>
      <c r="BP33" s="11"/>
      <c r="BQ33" s="11"/>
      <c r="BR33" s="11"/>
    </row>
    <row r="34" spans="1:70" s="47" customFormat="1" ht="15">
      <c r="A34" s="37"/>
      <c r="B34" s="38"/>
      <c r="C34" s="39" t="s">
        <v>16</v>
      </c>
      <c r="D34" s="40" t="s">
        <v>85</v>
      </c>
      <c r="E34" s="40" t="s">
        <v>224</v>
      </c>
      <c r="F34" s="41"/>
      <c r="G34" s="41"/>
      <c r="H34" s="41"/>
      <c r="I34" s="42">
        <f>SUM(I35:I41)</f>
        <v>0</v>
      </c>
      <c r="J34" s="37"/>
      <c r="K34" s="37"/>
      <c r="L34" s="37"/>
      <c r="M34" s="37"/>
      <c r="N34" s="43">
        <f>SUM(N35:N40)</f>
        <v>0</v>
      </c>
      <c r="O34" s="37"/>
      <c r="P34" s="43">
        <f>SUM(P35:P40)</f>
        <v>0</v>
      </c>
      <c r="Q34" s="37"/>
      <c r="R34" s="43">
        <f>SUM(R35:R40)</f>
        <v>0</v>
      </c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44" t="s">
        <v>18</v>
      </c>
      <c r="AQ34" s="37"/>
      <c r="AR34" s="45" t="s">
        <v>16</v>
      </c>
      <c r="AS34" s="45" t="s">
        <v>17</v>
      </c>
      <c r="AT34" s="37"/>
      <c r="AU34" s="37"/>
      <c r="AV34" s="37"/>
      <c r="AW34" s="44" t="s">
        <v>43</v>
      </c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46">
        <f>SUM(BI35:BI40)</f>
        <v>0</v>
      </c>
      <c r="BJ34" s="37"/>
      <c r="BK34" s="37"/>
      <c r="BL34" s="37"/>
      <c r="BM34" s="37"/>
      <c r="BN34" s="37"/>
      <c r="BO34" s="37"/>
      <c r="BP34" s="37"/>
      <c r="BQ34" s="37"/>
      <c r="BR34" s="37"/>
    </row>
    <row r="35" spans="1:70" s="12" customFormat="1" ht="24">
      <c r="A35" s="7"/>
      <c r="B35" s="140" t="s">
        <v>64</v>
      </c>
      <c r="C35" s="141" t="s">
        <v>44</v>
      </c>
      <c r="D35" s="142"/>
      <c r="E35" s="143" t="s">
        <v>225</v>
      </c>
      <c r="F35" s="148" t="s">
        <v>45</v>
      </c>
      <c r="G35" s="149">
        <v>4</v>
      </c>
      <c r="H35" s="53"/>
      <c r="I35" s="150">
        <f aca="true" t="shared" si="14" ref="I35:I40">ROUND(H35*G35,2)</f>
        <v>0</v>
      </c>
      <c r="J35" s="7"/>
      <c r="K35" s="147" t="s">
        <v>0</v>
      </c>
      <c r="L35" s="49" t="s">
        <v>12</v>
      </c>
      <c r="M35" s="7"/>
      <c r="N35" s="50">
        <f>M35*G35</f>
        <v>0</v>
      </c>
      <c r="O35" s="50">
        <v>0</v>
      </c>
      <c r="P35" s="50">
        <f>O35*G35</f>
        <v>0</v>
      </c>
      <c r="Q35" s="50">
        <v>0</v>
      </c>
      <c r="R35" s="50">
        <f>Q35*G35</f>
        <v>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51" t="s">
        <v>46</v>
      </c>
      <c r="AQ35" s="11"/>
      <c r="AR35" s="51" t="s">
        <v>44</v>
      </c>
      <c r="AS35" s="51" t="s">
        <v>18</v>
      </c>
      <c r="AT35" s="11"/>
      <c r="AU35" s="11"/>
      <c r="AV35" s="11"/>
      <c r="AW35" s="35" t="s">
        <v>43</v>
      </c>
      <c r="AX35" s="11"/>
      <c r="AY35" s="11"/>
      <c r="AZ35" s="11"/>
      <c r="BA35" s="11"/>
      <c r="BB35" s="11"/>
      <c r="BC35" s="52">
        <f>IF(L35="základní",I35,0)</f>
        <v>0</v>
      </c>
      <c r="BD35" s="52">
        <f>IF(L35="snížená",I35,0)</f>
        <v>0</v>
      </c>
      <c r="BE35" s="52">
        <f>IF(L35="zákl. přenesená",I35,0)</f>
        <v>0</v>
      </c>
      <c r="BF35" s="52">
        <f>IF(L35="sníž. přenesená",I35,0)</f>
        <v>0</v>
      </c>
      <c r="BG35" s="52">
        <f>IF(L35="nulová",I35,0)</f>
        <v>0</v>
      </c>
      <c r="BH35" s="35" t="s">
        <v>18</v>
      </c>
      <c r="BI35" s="52">
        <f aca="true" t="shared" si="15" ref="BI35:BI40">ROUND(H35*G35,2)</f>
        <v>0</v>
      </c>
      <c r="BJ35" s="35" t="s">
        <v>46</v>
      </c>
      <c r="BK35" s="51" t="s">
        <v>87</v>
      </c>
      <c r="BL35" s="11"/>
      <c r="BM35" s="11"/>
      <c r="BN35" s="11"/>
      <c r="BO35" s="11"/>
      <c r="BP35" s="11"/>
      <c r="BQ35" s="11"/>
      <c r="BR35" s="11"/>
    </row>
    <row r="36" spans="1:70" s="12" customFormat="1" ht="12">
      <c r="A36" s="7"/>
      <c r="B36" s="140" t="s">
        <v>56</v>
      </c>
      <c r="C36" s="141" t="s">
        <v>44</v>
      </c>
      <c r="D36" s="142"/>
      <c r="E36" s="143" t="s">
        <v>232</v>
      </c>
      <c r="F36" s="144" t="s">
        <v>45</v>
      </c>
      <c r="G36" s="145">
        <v>4</v>
      </c>
      <c r="H36" s="48"/>
      <c r="I36" s="146">
        <f t="shared" si="14"/>
        <v>0</v>
      </c>
      <c r="J36" s="7"/>
      <c r="K36" s="147"/>
      <c r="L36" s="49"/>
      <c r="M36" s="7"/>
      <c r="N36" s="50"/>
      <c r="O36" s="50"/>
      <c r="P36" s="50"/>
      <c r="Q36" s="50"/>
      <c r="R36" s="50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51"/>
      <c r="AQ36" s="11"/>
      <c r="AR36" s="51"/>
      <c r="AS36" s="51"/>
      <c r="AT36" s="11"/>
      <c r="AU36" s="11"/>
      <c r="AV36" s="11"/>
      <c r="AW36" s="35"/>
      <c r="AX36" s="11"/>
      <c r="AY36" s="11"/>
      <c r="AZ36" s="11"/>
      <c r="BA36" s="11"/>
      <c r="BB36" s="11"/>
      <c r="BC36" s="52"/>
      <c r="BD36" s="52"/>
      <c r="BE36" s="52"/>
      <c r="BF36" s="52"/>
      <c r="BG36" s="52"/>
      <c r="BH36" s="35"/>
      <c r="BI36" s="52"/>
      <c r="BJ36" s="35"/>
      <c r="BK36" s="51"/>
      <c r="BL36" s="11"/>
      <c r="BM36" s="11"/>
      <c r="BN36" s="11"/>
      <c r="BO36" s="11"/>
      <c r="BP36" s="11"/>
      <c r="BQ36" s="11"/>
      <c r="BR36" s="11"/>
    </row>
    <row r="37" spans="1:70" s="12" customFormat="1" ht="12">
      <c r="A37" s="7"/>
      <c r="B37" s="140" t="s">
        <v>203</v>
      </c>
      <c r="C37" s="141" t="s">
        <v>44</v>
      </c>
      <c r="D37" s="142"/>
      <c r="E37" s="143" t="s">
        <v>227</v>
      </c>
      <c r="F37" s="144" t="s">
        <v>45</v>
      </c>
      <c r="G37" s="145">
        <v>4</v>
      </c>
      <c r="H37" s="48"/>
      <c r="I37" s="146">
        <f>ROUND(H37*G37,2)</f>
        <v>0</v>
      </c>
      <c r="J37" s="7"/>
      <c r="K37" s="147" t="s">
        <v>0</v>
      </c>
      <c r="L37" s="49" t="s">
        <v>12</v>
      </c>
      <c r="M37" s="7"/>
      <c r="N37" s="50">
        <f>M37*G37</f>
        <v>0</v>
      </c>
      <c r="O37" s="50">
        <v>0</v>
      </c>
      <c r="P37" s="50">
        <f>O37*G37</f>
        <v>0</v>
      </c>
      <c r="Q37" s="50">
        <v>0</v>
      </c>
      <c r="R37" s="50">
        <f>Q37*G37</f>
        <v>0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51" t="s">
        <v>46</v>
      </c>
      <c r="AQ37" s="11"/>
      <c r="AR37" s="51" t="s">
        <v>44</v>
      </c>
      <c r="AS37" s="51" t="s">
        <v>18</v>
      </c>
      <c r="AT37" s="11"/>
      <c r="AU37" s="11"/>
      <c r="AV37" s="11"/>
      <c r="AW37" s="35" t="s">
        <v>43</v>
      </c>
      <c r="AX37" s="11"/>
      <c r="AY37" s="11"/>
      <c r="AZ37" s="11"/>
      <c r="BA37" s="11"/>
      <c r="BB37" s="11"/>
      <c r="BC37" s="52">
        <f>IF(L37="základní",I37,0)</f>
        <v>0</v>
      </c>
      <c r="BD37" s="52">
        <f>IF(L37="snížená",I37,0)</f>
        <v>0</v>
      </c>
      <c r="BE37" s="52">
        <f>IF(L37="zákl. přenesená",I37,0)</f>
        <v>0</v>
      </c>
      <c r="BF37" s="52">
        <f>IF(L37="sníž. přenesená",I37,0)</f>
        <v>0</v>
      </c>
      <c r="BG37" s="52">
        <f>IF(L37="nulová",I37,0)</f>
        <v>0</v>
      </c>
      <c r="BH37" s="35" t="s">
        <v>18</v>
      </c>
      <c r="BI37" s="52">
        <f>ROUND(H37*G37,2)</f>
        <v>0</v>
      </c>
      <c r="BJ37" s="35" t="s">
        <v>46</v>
      </c>
      <c r="BK37" s="51" t="s">
        <v>88</v>
      </c>
      <c r="BL37" s="11"/>
      <c r="BM37" s="11"/>
      <c r="BN37" s="11"/>
      <c r="BO37" s="11"/>
      <c r="BP37" s="11"/>
      <c r="BQ37" s="11"/>
      <c r="BR37" s="11"/>
    </row>
    <row r="38" spans="1:70" s="12" customFormat="1" ht="12">
      <c r="A38" s="7"/>
      <c r="B38" s="140" t="s">
        <v>57</v>
      </c>
      <c r="C38" s="141" t="s">
        <v>44</v>
      </c>
      <c r="D38" s="142"/>
      <c r="E38" s="143" t="s">
        <v>229</v>
      </c>
      <c r="F38" s="144" t="s">
        <v>45</v>
      </c>
      <c r="G38" s="145">
        <v>2</v>
      </c>
      <c r="H38" s="48"/>
      <c r="I38" s="146">
        <f>ROUND(H38*G38,2)</f>
        <v>0</v>
      </c>
      <c r="J38" s="7"/>
      <c r="K38" s="147"/>
      <c r="L38" s="49"/>
      <c r="M38" s="7"/>
      <c r="N38" s="50"/>
      <c r="O38" s="50"/>
      <c r="P38" s="50"/>
      <c r="Q38" s="50"/>
      <c r="R38" s="50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51"/>
      <c r="AQ38" s="11"/>
      <c r="AR38" s="51"/>
      <c r="AS38" s="51"/>
      <c r="AT38" s="11"/>
      <c r="AU38" s="11"/>
      <c r="AV38" s="11"/>
      <c r="AW38" s="35"/>
      <c r="AX38" s="11"/>
      <c r="AY38" s="11"/>
      <c r="AZ38" s="11"/>
      <c r="BA38" s="11"/>
      <c r="BB38" s="11"/>
      <c r="BC38" s="52"/>
      <c r="BD38" s="52"/>
      <c r="BE38" s="52"/>
      <c r="BF38" s="52"/>
      <c r="BG38" s="52"/>
      <c r="BH38" s="35"/>
      <c r="BI38" s="52"/>
      <c r="BJ38" s="35"/>
      <c r="BK38" s="51"/>
      <c r="BL38" s="11"/>
      <c r="BM38" s="11"/>
      <c r="BN38" s="11"/>
      <c r="BO38" s="11"/>
      <c r="BP38" s="11"/>
      <c r="BQ38" s="11"/>
      <c r="BR38" s="11"/>
    </row>
    <row r="39" spans="1:70" s="12" customFormat="1" ht="12">
      <c r="A39" s="7"/>
      <c r="B39" s="140" t="s">
        <v>1</v>
      </c>
      <c r="C39" s="141" t="s">
        <v>44</v>
      </c>
      <c r="D39" s="142"/>
      <c r="E39" s="143" t="s">
        <v>228</v>
      </c>
      <c r="F39" s="144" t="s">
        <v>45</v>
      </c>
      <c r="G39" s="145">
        <f>SUM(G37:G38)</f>
        <v>6</v>
      </c>
      <c r="H39" s="48"/>
      <c r="I39" s="146">
        <f t="shared" si="14"/>
        <v>0</v>
      </c>
      <c r="J39" s="7"/>
      <c r="K39" s="147"/>
      <c r="L39" s="49"/>
      <c r="M39" s="7"/>
      <c r="N39" s="50"/>
      <c r="O39" s="50"/>
      <c r="P39" s="50"/>
      <c r="Q39" s="50"/>
      <c r="R39" s="50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51"/>
      <c r="AQ39" s="11"/>
      <c r="AR39" s="51"/>
      <c r="AS39" s="51"/>
      <c r="AT39" s="11"/>
      <c r="AU39" s="11"/>
      <c r="AV39" s="11"/>
      <c r="AW39" s="35"/>
      <c r="AX39" s="11"/>
      <c r="AY39" s="11"/>
      <c r="AZ39" s="11"/>
      <c r="BA39" s="11"/>
      <c r="BB39" s="11"/>
      <c r="BC39" s="52"/>
      <c r="BD39" s="52"/>
      <c r="BE39" s="52"/>
      <c r="BF39" s="52"/>
      <c r="BG39" s="52"/>
      <c r="BH39" s="35"/>
      <c r="BI39" s="52"/>
      <c r="BJ39" s="35"/>
      <c r="BK39" s="51"/>
      <c r="BL39" s="11"/>
      <c r="BM39" s="11"/>
      <c r="BN39" s="11"/>
      <c r="BO39" s="11"/>
      <c r="BP39" s="11"/>
      <c r="BQ39" s="11"/>
      <c r="BR39" s="11"/>
    </row>
    <row r="40" spans="1:70" s="12" customFormat="1" ht="12">
      <c r="A40" s="7"/>
      <c r="B40" s="140" t="s">
        <v>59</v>
      </c>
      <c r="C40" s="141" t="s">
        <v>44</v>
      </c>
      <c r="D40" s="142"/>
      <c r="E40" s="143" t="s">
        <v>138</v>
      </c>
      <c r="F40" s="144" t="s">
        <v>120</v>
      </c>
      <c r="G40" s="145">
        <v>1</v>
      </c>
      <c r="H40" s="48"/>
      <c r="I40" s="146">
        <f t="shared" si="14"/>
        <v>0</v>
      </c>
      <c r="J40" s="7"/>
      <c r="K40" s="147" t="s">
        <v>0</v>
      </c>
      <c r="L40" s="49" t="s">
        <v>12</v>
      </c>
      <c r="M40" s="7"/>
      <c r="N40" s="50">
        <f>M40*G40</f>
        <v>0</v>
      </c>
      <c r="O40" s="50">
        <v>0</v>
      </c>
      <c r="P40" s="50">
        <f>O40*G40</f>
        <v>0</v>
      </c>
      <c r="Q40" s="50">
        <v>0</v>
      </c>
      <c r="R40" s="50">
        <f>Q40*G40</f>
        <v>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51" t="s">
        <v>46</v>
      </c>
      <c r="AQ40" s="11"/>
      <c r="AR40" s="51" t="s">
        <v>44</v>
      </c>
      <c r="AS40" s="51" t="s">
        <v>18</v>
      </c>
      <c r="AT40" s="11"/>
      <c r="AU40" s="11"/>
      <c r="AV40" s="11"/>
      <c r="AW40" s="35" t="s">
        <v>43</v>
      </c>
      <c r="AX40" s="11"/>
      <c r="AY40" s="11"/>
      <c r="AZ40" s="11"/>
      <c r="BA40" s="11"/>
      <c r="BB40" s="11"/>
      <c r="BC40" s="52">
        <f>IF(L40="základní",I40,0)</f>
        <v>0</v>
      </c>
      <c r="BD40" s="52">
        <f>IF(L40="snížená",I40,0)</f>
        <v>0</v>
      </c>
      <c r="BE40" s="52">
        <f>IF(L40="zákl. přenesená",I40,0)</f>
        <v>0</v>
      </c>
      <c r="BF40" s="52">
        <f>IF(L40="sníž. přenesená",I40,0)</f>
        <v>0</v>
      </c>
      <c r="BG40" s="52">
        <f>IF(L40="nulová",I40,0)</f>
        <v>0</v>
      </c>
      <c r="BH40" s="35" t="s">
        <v>18</v>
      </c>
      <c r="BI40" s="52">
        <f t="shared" si="15"/>
        <v>0</v>
      </c>
      <c r="BJ40" s="35" t="s">
        <v>46</v>
      </c>
      <c r="BK40" s="51" t="s">
        <v>103</v>
      </c>
      <c r="BL40" s="11"/>
      <c r="BM40" s="11"/>
      <c r="BN40" s="11"/>
      <c r="BO40" s="11"/>
      <c r="BP40" s="11"/>
      <c r="BQ40" s="11"/>
      <c r="BR40" s="11"/>
    </row>
    <row r="41" spans="1:70" s="12" customFormat="1" ht="12">
      <c r="A41" s="7"/>
      <c r="B41" s="140" t="s">
        <v>67</v>
      </c>
      <c r="C41" s="141" t="s">
        <v>44</v>
      </c>
      <c r="D41" s="142"/>
      <c r="E41" s="143" t="s">
        <v>125</v>
      </c>
      <c r="F41" s="144" t="s">
        <v>120</v>
      </c>
      <c r="G41" s="145">
        <v>1</v>
      </c>
      <c r="H41" s="48"/>
      <c r="I41" s="146">
        <f aca="true" t="shared" si="16" ref="I41">ROUND(H41*G41,2)</f>
        <v>0</v>
      </c>
      <c r="J41" s="7"/>
      <c r="K41" s="147"/>
      <c r="L41" s="49"/>
      <c r="M41" s="7"/>
      <c r="N41" s="50"/>
      <c r="O41" s="50"/>
      <c r="P41" s="50"/>
      <c r="Q41" s="50"/>
      <c r="R41" s="50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51"/>
      <c r="AQ41" s="11"/>
      <c r="AR41" s="51"/>
      <c r="AS41" s="51"/>
      <c r="AT41" s="11"/>
      <c r="AU41" s="11"/>
      <c r="AV41" s="11"/>
      <c r="AW41" s="35"/>
      <c r="AX41" s="11"/>
      <c r="AY41" s="11"/>
      <c r="AZ41" s="11"/>
      <c r="BA41" s="11"/>
      <c r="BB41" s="11"/>
      <c r="BC41" s="52"/>
      <c r="BD41" s="52"/>
      <c r="BE41" s="52"/>
      <c r="BF41" s="52"/>
      <c r="BG41" s="52"/>
      <c r="BH41" s="35"/>
      <c r="BI41" s="52"/>
      <c r="BJ41" s="35"/>
      <c r="BK41" s="51"/>
      <c r="BL41" s="11"/>
      <c r="BM41" s="11"/>
      <c r="BN41" s="11"/>
      <c r="BO41" s="11"/>
      <c r="BP41" s="11"/>
      <c r="BQ41" s="11"/>
      <c r="BR41" s="11"/>
    </row>
    <row r="42" spans="1:70" s="47" customFormat="1" ht="15">
      <c r="A42" s="37"/>
      <c r="B42" s="38"/>
      <c r="C42" s="39" t="s">
        <v>16</v>
      </c>
      <c r="D42" s="40">
        <v>104</v>
      </c>
      <c r="E42" s="40" t="s">
        <v>128</v>
      </c>
      <c r="F42" s="41"/>
      <c r="G42" s="41"/>
      <c r="H42" s="41"/>
      <c r="I42" s="42">
        <f>SUM(I43:I51)</f>
        <v>0</v>
      </c>
      <c r="J42" s="37"/>
      <c r="K42" s="37"/>
      <c r="L42" s="37"/>
      <c r="M42" s="37"/>
      <c r="N42" s="43">
        <f>SUM(N43:N49)</f>
        <v>0</v>
      </c>
      <c r="O42" s="37"/>
      <c r="P42" s="43">
        <f>SUM(P43:P49)</f>
        <v>0</v>
      </c>
      <c r="Q42" s="37"/>
      <c r="R42" s="43">
        <f>SUM(R43:R49)</f>
        <v>0</v>
      </c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44" t="s">
        <v>18</v>
      </c>
      <c r="AQ42" s="37"/>
      <c r="AR42" s="45" t="s">
        <v>16</v>
      </c>
      <c r="AS42" s="45" t="s">
        <v>17</v>
      </c>
      <c r="AT42" s="37"/>
      <c r="AU42" s="37"/>
      <c r="AV42" s="37"/>
      <c r="AW42" s="44" t="s">
        <v>43</v>
      </c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46">
        <f>SUM(BI43:BI49)</f>
        <v>0</v>
      </c>
      <c r="BJ42" s="37"/>
      <c r="BK42" s="37"/>
      <c r="BL42" s="37"/>
      <c r="BM42" s="37"/>
      <c r="BN42" s="37"/>
      <c r="BO42" s="37"/>
      <c r="BP42" s="37"/>
      <c r="BQ42" s="37"/>
      <c r="BR42" s="37"/>
    </row>
    <row r="43" spans="1:70" s="12" customFormat="1" ht="12">
      <c r="A43" s="7"/>
      <c r="B43" s="140" t="s">
        <v>204</v>
      </c>
      <c r="C43" s="141" t="s">
        <v>44</v>
      </c>
      <c r="D43" s="142"/>
      <c r="E43" s="143" t="s">
        <v>129</v>
      </c>
      <c r="F43" s="144" t="s">
        <v>104</v>
      </c>
      <c r="G43" s="145">
        <v>8</v>
      </c>
      <c r="H43" s="48"/>
      <c r="I43" s="146">
        <f aca="true" t="shared" si="17" ref="I43:I51">ROUND(H43*G43,2)</f>
        <v>0</v>
      </c>
      <c r="J43" s="7"/>
      <c r="K43" s="147" t="s">
        <v>0</v>
      </c>
      <c r="L43" s="49" t="s">
        <v>12</v>
      </c>
      <c r="M43" s="7"/>
      <c r="N43" s="50">
        <f>M43*G43</f>
        <v>0</v>
      </c>
      <c r="O43" s="50">
        <v>0</v>
      </c>
      <c r="P43" s="50">
        <f>O43*G43</f>
        <v>0</v>
      </c>
      <c r="Q43" s="50">
        <v>0</v>
      </c>
      <c r="R43" s="50">
        <f>Q43*G43</f>
        <v>0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51" t="s">
        <v>46</v>
      </c>
      <c r="AQ43" s="11"/>
      <c r="AR43" s="51" t="s">
        <v>44</v>
      </c>
      <c r="AS43" s="51" t="s">
        <v>18</v>
      </c>
      <c r="AT43" s="11"/>
      <c r="AU43" s="11"/>
      <c r="AV43" s="11"/>
      <c r="AW43" s="35" t="s">
        <v>43</v>
      </c>
      <c r="AX43" s="11"/>
      <c r="AY43" s="11"/>
      <c r="AZ43" s="11"/>
      <c r="BA43" s="11"/>
      <c r="BB43" s="11"/>
      <c r="BC43" s="52">
        <f>IF(L43="základní",I43,0)</f>
        <v>0</v>
      </c>
      <c r="BD43" s="52">
        <f>IF(L43="snížená",I43,0)</f>
        <v>0</v>
      </c>
      <c r="BE43" s="52">
        <f>IF(L43="zákl. přenesená",I43,0)</f>
        <v>0</v>
      </c>
      <c r="BF43" s="52">
        <f>IF(L43="sníž. přenesená",I43,0)</f>
        <v>0</v>
      </c>
      <c r="BG43" s="52">
        <f>IF(L43="nulová",I43,0)</f>
        <v>0</v>
      </c>
      <c r="BH43" s="35" t="s">
        <v>18</v>
      </c>
      <c r="BI43" s="52">
        <f aca="true" t="shared" si="18" ref="BI43:BI49">ROUND(H43*G43,2)</f>
        <v>0</v>
      </c>
      <c r="BJ43" s="35" t="s">
        <v>46</v>
      </c>
      <c r="BK43" s="51" t="s">
        <v>105</v>
      </c>
      <c r="BL43" s="11"/>
      <c r="BM43" s="11"/>
      <c r="BN43" s="11"/>
      <c r="BO43" s="11"/>
      <c r="BP43" s="11"/>
      <c r="BQ43" s="11"/>
      <c r="BR43" s="11"/>
    </row>
    <row r="44" spans="1:70" s="12" customFormat="1" ht="12">
      <c r="A44" s="7"/>
      <c r="B44" s="140" t="s">
        <v>71</v>
      </c>
      <c r="C44" s="141" t="s">
        <v>44</v>
      </c>
      <c r="D44" s="142"/>
      <c r="E44" s="143" t="s">
        <v>130</v>
      </c>
      <c r="F44" s="144" t="s">
        <v>104</v>
      </c>
      <c r="G44" s="145">
        <v>16</v>
      </c>
      <c r="H44" s="48"/>
      <c r="I44" s="146">
        <f t="shared" si="17"/>
        <v>0</v>
      </c>
      <c r="J44" s="7"/>
      <c r="K44" s="147" t="s">
        <v>0</v>
      </c>
      <c r="L44" s="49" t="s">
        <v>12</v>
      </c>
      <c r="M44" s="7"/>
      <c r="N44" s="50">
        <f>M44*G44</f>
        <v>0</v>
      </c>
      <c r="O44" s="50">
        <v>0</v>
      </c>
      <c r="P44" s="50">
        <f>O44*G44</f>
        <v>0</v>
      </c>
      <c r="Q44" s="50">
        <v>0</v>
      </c>
      <c r="R44" s="50">
        <f>Q44*G44</f>
        <v>0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51" t="s">
        <v>46</v>
      </c>
      <c r="AQ44" s="11"/>
      <c r="AR44" s="51" t="s">
        <v>44</v>
      </c>
      <c r="AS44" s="51" t="s">
        <v>18</v>
      </c>
      <c r="AT44" s="11"/>
      <c r="AU44" s="11"/>
      <c r="AV44" s="11"/>
      <c r="AW44" s="35" t="s">
        <v>43</v>
      </c>
      <c r="AX44" s="11"/>
      <c r="AY44" s="11"/>
      <c r="AZ44" s="11"/>
      <c r="BA44" s="11"/>
      <c r="BB44" s="11"/>
      <c r="BC44" s="52">
        <f>IF(L44="základní",I44,0)</f>
        <v>0</v>
      </c>
      <c r="BD44" s="52">
        <f>IF(L44="snížená",I44,0)</f>
        <v>0</v>
      </c>
      <c r="BE44" s="52">
        <f>IF(L44="zákl. přenesená",I44,0)</f>
        <v>0</v>
      </c>
      <c r="BF44" s="52">
        <f>IF(L44="sníž. přenesená",I44,0)</f>
        <v>0</v>
      </c>
      <c r="BG44" s="52">
        <f>IF(L44="nulová",I44,0)</f>
        <v>0</v>
      </c>
      <c r="BH44" s="35" t="s">
        <v>18</v>
      </c>
      <c r="BI44" s="52">
        <f t="shared" si="18"/>
        <v>0</v>
      </c>
      <c r="BJ44" s="35" t="s">
        <v>46</v>
      </c>
      <c r="BK44" s="51" t="s">
        <v>107</v>
      </c>
      <c r="BL44" s="11"/>
      <c r="BM44" s="11"/>
      <c r="BN44" s="11"/>
      <c r="BO44" s="11"/>
      <c r="BP44" s="11"/>
      <c r="BQ44" s="11"/>
      <c r="BR44" s="11"/>
    </row>
    <row r="45" spans="1:70" s="12" customFormat="1" ht="12">
      <c r="A45" s="7"/>
      <c r="B45" s="140" t="s">
        <v>205</v>
      </c>
      <c r="C45" s="141" t="s">
        <v>44</v>
      </c>
      <c r="D45" s="142"/>
      <c r="E45" s="143" t="s">
        <v>186</v>
      </c>
      <c r="F45" s="144" t="s">
        <v>104</v>
      </c>
      <c r="G45" s="145">
        <v>16</v>
      </c>
      <c r="H45" s="48"/>
      <c r="I45" s="146">
        <f>ROUND(H45*G45,2)</f>
        <v>0</v>
      </c>
      <c r="J45" s="7"/>
      <c r="K45" s="147" t="s">
        <v>0</v>
      </c>
      <c r="L45" s="49" t="s">
        <v>12</v>
      </c>
      <c r="M45" s="7"/>
      <c r="N45" s="50">
        <f>M45*G45</f>
        <v>0</v>
      </c>
      <c r="O45" s="50">
        <v>0</v>
      </c>
      <c r="P45" s="50">
        <f>O45*G45</f>
        <v>0</v>
      </c>
      <c r="Q45" s="50">
        <v>0</v>
      </c>
      <c r="R45" s="50">
        <f>Q45*G45</f>
        <v>0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51" t="s">
        <v>46</v>
      </c>
      <c r="AQ45" s="11"/>
      <c r="AR45" s="51" t="s">
        <v>44</v>
      </c>
      <c r="AS45" s="51" t="s">
        <v>18</v>
      </c>
      <c r="AT45" s="11"/>
      <c r="AU45" s="11"/>
      <c r="AV45" s="11"/>
      <c r="AW45" s="35" t="s">
        <v>43</v>
      </c>
      <c r="AX45" s="11"/>
      <c r="AY45" s="11"/>
      <c r="AZ45" s="11"/>
      <c r="BA45" s="11"/>
      <c r="BB45" s="11"/>
      <c r="BC45" s="52">
        <f>IF(L45="základní",I45,0)</f>
        <v>0</v>
      </c>
      <c r="BD45" s="52">
        <f>IF(L45="snížená",I45,0)</f>
        <v>0</v>
      </c>
      <c r="BE45" s="52">
        <f>IF(L45="zákl. přenesená",I45,0)</f>
        <v>0</v>
      </c>
      <c r="BF45" s="52">
        <f>IF(L45="sníž. přenesená",I45,0)</f>
        <v>0</v>
      </c>
      <c r="BG45" s="52">
        <f>IF(L45="nulová",I45,0)</f>
        <v>0</v>
      </c>
      <c r="BH45" s="35" t="s">
        <v>18</v>
      </c>
      <c r="BI45" s="52">
        <f>ROUND(H45*G45,2)</f>
        <v>0</v>
      </c>
      <c r="BJ45" s="35" t="s">
        <v>46</v>
      </c>
      <c r="BK45" s="51" t="s">
        <v>108</v>
      </c>
      <c r="BL45" s="11"/>
      <c r="BM45" s="11"/>
      <c r="BN45" s="11"/>
      <c r="BO45" s="11"/>
      <c r="BP45" s="11"/>
      <c r="BQ45" s="11"/>
      <c r="BR45" s="11"/>
    </row>
    <row r="46" spans="1:70" s="12" customFormat="1" ht="12">
      <c r="A46" s="7"/>
      <c r="B46" s="140" t="s">
        <v>74</v>
      </c>
      <c r="C46" s="141" t="s">
        <v>44</v>
      </c>
      <c r="D46" s="142"/>
      <c r="E46" s="143" t="s">
        <v>178</v>
      </c>
      <c r="F46" s="144" t="s">
        <v>104</v>
      </c>
      <c r="G46" s="145">
        <v>16</v>
      </c>
      <c r="H46" s="48"/>
      <c r="I46" s="146">
        <f t="shared" si="17"/>
        <v>0</v>
      </c>
      <c r="J46" s="7"/>
      <c r="K46" s="147"/>
      <c r="L46" s="49"/>
      <c r="M46" s="7"/>
      <c r="N46" s="50"/>
      <c r="O46" s="50"/>
      <c r="P46" s="50"/>
      <c r="Q46" s="50"/>
      <c r="R46" s="50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51"/>
      <c r="AQ46" s="11"/>
      <c r="AR46" s="51"/>
      <c r="AS46" s="51"/>
      <c r="AT46" s="11"/>
      <c r="AU46" s="11"/>
      <c r="AV46" s="11"/>
      <c r="AW46" s="35"/>
      <c r="AX46" s="11"/>
      <c r="AY46" s="11"/>
      <c r="AZ46" s="11"/>
      <c r="BA46" s="11"/>
      <c r="BB46" s="11"/>
      <c r="BC46" s="52"/>
      <c r="BD46" s="52"/>
      <c r="BE46" s="52"/>
      <c r="BF46" s="52"/>
      <c r="BG46" s="52"/>
      <c r="BH46" s="35"/>
      <c r="BI46" s="52"/>
      <c r="BJ46" s="35"/>
      <c r="BK46" s="51"/>
      <c r="BL46" s="11"/>
      <c r="BM46" s="11"/>
      <c r="BN46" s="11"/>
      <c r="BO46" s="11"/>
      <c r="BP46" s="11"/>
      <c r="BQ46" s="11"/>
      <c r="BR46" s="11"/>
    </row>
    <row r="47" spans="1:70" s="12" customFormat="1" ht="12">
      <c r="A47" s="7"/>
      <c r="B47" s="140" t="s">
        <v>61</v>
      </c>
      <c r="C47" s="141" t="s">
        <v>44</v>
      </c>
      <c r="D47" s="142"/>
      <c r="E47" s="143" t="s">
        <v>230</v>
      </c>
      <c r="F47" s="144" t="s">
        <v>104</v>
      </c>
      <c r="G47" s="145">
        <v>16</v>
      </c>
      <c r="H47" s="48"/>
      <c r="I47" s="146">
        <f t="shared" si="17"/>
        <v>0</v>
      </c>
      <c r="J47" s="7"/>
      <c r="K47" s="147" t="s">
        <v>0</v>
      </c>
      <c r="L47" s="49" t="s">
        <v>12</v>
      </c>
      <c r="M47" s="7"/>
      <c r="N47" s="50">
        <f>M47*G47</f>
        <v>0</v>
      </c>
      <c r="O47" s="50">
        <v>0</v>
      </c>
      <c r="P47" s="50">
        <f>O47*G47</f>
        <v>0</v>
      </c>
      <c r="Q47" s="50">
        <v>0</v>
      </c>
      <c r="R47" s="50">
        <f>Q47*G47</f>
        <v>0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51" t="s">
        <v>46</v>
      </c>
      <c r="AQ47" s="11"/>
      <c r="AR47" s="51" t="s">
        <v>44</v>
      </c>
      <c r="AS47" s="51" t="s">
        <v>18</v>
      </c>
      <c r="AT47" s="11"/>
      <c r="AU47" s="11"/>
      <c r="AV47" s="11"/>
      <c r="AW47" s="35" t="s">
        <v>43</v>
      </c>
      <c r="AX47" s="11"/>
      <c r="AY47" s="11"/>
      <c r="AZ47" s="11"/>
      <c r="BA47" s="11"/>
      <c r="BB47" s="11"/>
      <c r="BC47" s="52">
        <f>IF(L47="základní",I47,0)</f>
        <v>0</v>
      </c>
      <c r="BD47" s="52">
        <f>IF(L47="snížená",I47,0)</f>
        <v>0</v>
      </c>
      <c r="BE47" s="52">
        <f>IF(L47="zákl. přenesená",I47,0)</f>
        <v>0</v>
      </c>
      <c r="BF47" s="52">
        <f>IF(L47="sníž. přenesená",I47,0)</f>
        <v>0</v>
      </c>
      <c r="BG47" s="52">
        <f>IF(L47="nulová",I47,0)</f>
        <v>0</v>
      </c>
      <c r="BH47" s="35" t="s">
        <v>18</v>
      </c>
      <c r="BI47" s="52">
        <f aca="true" t="shared" si="19" ref="BI47">ROUND(H47*G47,2)</f>
        <v>0</v>
      </c>
      <c r="BJ47" s="35" t="s">
        <v>46</v>
      </c>
      <c r="BK47" s="51" t="s">
        <v>109</v>
      </c>
      <c r="BL47" s="11"/>
      <c r="BM47" s="11"/>
      <c r="BN47" s="11"/>
      <c r="BO47" s="11"/>
      <c r="BP47" s="11"/>
      <c r="BQ47" s="11"/>
      <c r="BR47" s="11"/>
    </row>
    <row r="48" spans="1:70" s="12" customFormat="1" ht="12">
      <c r="A48" s="7"/>
      <c r="B48" s="140" t="s">
        <v>206</v>
      </c>
      <c r="C48" s="141" t="s">
        <v>44</v>
      </c>
      <c r="D48" s="142"/>
      <c r="E48" s="143" t="s">
        <v>231</v>
      </c>
      <c r="F48" s="144" t="s">
        <v>104</v>
      </c>
      <c r="G48" s="145">
        <v>16</v>
      </c>
      <c r="H48" s="48"/>
      <c r="I48" s="146">
        <f t="shared" si="17"/>
        <v>0</v>
      </c>
      <c r="J48" s="7"/>
      <c r="K48" s="147" t="s">
        <v>0</v>
      </c>
      <c r="L48" s="49" t="s">
        <v>12</v>
      </c>
      <c r="M48" s="7"/>
      <c r="N48" s="50">
        <f>M48*G48</f>
        <v>0</v>
      </c>
      <c r="O48" s="50">
        <v>0</v>
      </c>
      <c r="P48" s="50">
        <f>O48*G48</f>
        <v>0</v>
      </c>
      <c r="Q48" s="50">
        <v>0</v>
      </c>
      <c r="R48" s="50">
        <f>Q48*G48</f>
        <v>0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51" t="s">
        <v>46</v>
      </c>
      <c r="AQ48" s="11"/>
      <c r="AR48" s="51" t="s">
        <v>44</v>
      </c>
      <c r="AS48" s="51" t="s">
        <v>18</v>
      </c>
      <c r="AT48" s="11"/>
      <c r="AU48" s="11"/>
      <c r="AV48" s="11"/>
      <c r="AW48" s="35" t="s">
        <v>43</v>
      </c>
      <c r="AX48" s="11"/>
      <c r="AY48" s="11"/>
      <c r="AZ48" s="11"/>
      <c r="BA48" s="11"/>
      <c r="BB48" s="11"/>
      <c r="BC48" s="52">
        <f>IF(L48="základní",I48,0)</f>
        <v>0</v>
      </c>
      <c r="BD48" s="52">
        <f>IF(L48="snížená",I48,0)</f>
        <v>0</v>
      </c>
      <c r="BE48" s="52">
        <f>IF(L48="zákl. přenesená",I48,0)</f>
        <v>0</v>
      </c>
      <c r="BF48" s="52">
        <f>IF(L48="sníž. přenesená",I48,0)</f>
        <v>0</v>
      </c>
      <c r="BG48" s="52">
        <f>IF(L48="nulová",I48,0)</f>
        <v>0</v>
      </c>
      <c r="BH48" s="35" t="s">
        <v>18</v>
      </c>
      <c r="BI48" s="52">
        <f>ROUND(H48*G48,2)</f>
        <v>0</v>
      </c>
      <c r="BJ48" s="35" t="s">
        <v>46</v>
      </c>
      <c r="BK48" s="51" t="s">
        <v>111</v>
      </c>
      <c r="BL48" s="11"/>
      <c r="BM48" s="11"/>
      <c r="BN48" s="11"/>
      <c r="BO48" s="11"/>
      <c r="BP48" s="11"/>
      <c r="BQ48" s="11"/>
      <c r="BR48" s="11"/>
    </row>
    <row r="49" spans="1:70" s="12" customFormat="1" ht="12">
      <c r="A49" s="7"/>
      <c r="B49" s="140" t="s">
        <v>62</v>
      </c>
      <c r="C49" s="141" t="s">
        <v>44</v>
      </c>
      <c r="D49" s="142"/>
      <c r="E49" s="143" t="s">
        <v>133</v>
      </c>
      <c r="F49" s="144" t="s">
        <v>104</v>
      </c>
      <c r="G49" s="145">
        <v>16</v>
      </c>
      <c r="H49" s="48"/>
      <c r="I49" s="146">
        <f t="shared" si="17"/>
        <v>0</v>
      </c>
      <c r="J49" s="7"/>
      <c r="K49" s="147" t="s">
        <v>0</v>
      </c>
      <c r="L49" s="49" t="s">
        <v>12</v>
      </c>
      <c r="M49" s="7"/>
      <c r="N49" s="50">
        <f>M49*G49</f>
        <v>0</v>
      </c>
      <c r="O49" s="50">
        <v>0</v>
      </c>
      <c r="P49" s="50">
        <f>O49*G49</f>
        <v>0</v>
      </c>
      <c r="Q49" s="50">
        <v>0</v>
      </c>
      <c r="R49" s="50">
        <f>Q49*G49</f>
        <v>0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51" t="s">
        <v>46</v>
      </c>
      <c r="AQ49" s="11"/>
      <c r="AR49" s="51" t="s">
        <v>44</v>
      </c>
      <c r="AS49" s="51" t="s">
        <v>18</v>
      </c>
      <c r="AT49" s="11"/>
      <c r="AU49" s="11"/>
      <c r="AV49" s="11"/>
      <c r="AW49" s="35" t="s">
        <v>43</v>
      </c>
      <c r="AX49" s="11"/>
      <c r="AY49" s="11"/>
      <c r="AZ49" s="11"/>
      <c r="BA49" s="11"/>
      <c r="BB49" s="11"/>
      <c r="BC49" s="52">
        <f>IF(L49="základní",I49,0)</f>
        <v>0</v>
      </c>
      <c r="BD49" s="52">
        <f>IF(L49="snížená",I49,0)</f>
        <v>0</v>
      </c>
      <c r="BE49" s="52">
        <f>IF(L49="zákl. přenesená",I49,0)</f>
        <v>0</v>
      </c>
      <c r="BF49" s="52">
        <f>IF(L49="sníž. přenesená",I49,0)</f>
        <v>0</v>
      </c>
      <c r="BG49" s="52">
        <f>IF(L49="nulová",I49,0)</f>
        <v>0</v>
      </c>
      <c r="BH49" s="35" t="s">
        <v>18</v>
      </c>
      <c r="BI49" s="52">
        <f t="shared" si="18"/>
        <v>0</v>
      </c>
      <c r="BJ49" s="35" t="s">
        <v>46</v>
      </c>
      <c r="BK49" s="51" t="s">
        <v>114</v>
      </c>
      <c r="BL49" s="11"/>
      <c r="BM49" s="11"/>
      <c r="BN49" s="11"/>
      <c r="BO49" s="11"/>
      <c r="BP49" s="11"/>
      <c r="BQ49" s="11"/>
      <c r="BR49" s="11"/>
    </row>
    <row r="50" spans="1:70" s="12" customFormat="1" ht="12">
      <c r="A50" s="7"/>
      <c r="B50" s="140" t="s">
        <v>207</v>
      </c>
      <c r="C50" s="141" t="s">
        <v>44</v>
      </c>
      <c r="D50" s="142"/>
      <c r="E50" s="143" t="s">
        <v>134</v>
      </c>
      <c r="F50" s="144" t="s">
        <v>120</v>
      </c>
      <c r="G50" s="145">
        <v>1</v>
      </c>
      <c r="H50" s="48"/>
      <c r="I50" s="146">
        <f t="shared" si="17"/>
        <v>0</v>
      </c>
      <c r="J50" s="7"/>
      <c r="K50" s="147" t="s">
        <v>0</v>
      </c>
      <c r="L50" s="49" t="s">
        <v>12</v>
      </c>
      <c r="M50" s="7"/>
      <c r="N50" s="50">
        <f>M50*G50</f>
        <v>0</v>
      </c>
      <c r="O50" s="50">
        <v>0</v>
      </c>
      <c r="P50" s="50">
        <f>O50*G50</f>
        <v>0</v>
      </c>
      <c r="Q50" s="50">
        <v>0</v>
      </c>
      <c r="R50" s="50">
        <f>Q50*G50</f>
        <v>0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51" t="s">
        <v>46</v>
      </c>
      <c r="AQ50" s="11"/>
      <c r="AR50" s="51" t="s">
        <v>44</v>
      </c>
      <c r="AS50" s="51" t="s">
        <v>18</v>
      </c>
      <c r="AT50" s="11"/>
      <c r="AU50" s="11"/>
      <c r="AV50" s="11"/>
      <c r="AW50" s="35" t="s">
        <v>43</v>
      </c>
      <c r="AX50" s="11"/>
      <c r="AY50" s="11"/>
      <c r="AZ50" s="11"/>
      <c r="BA50" s="11"/>
      <c r="BB50" s="11"/>
      <c r="BC50" s="52">
        <f>IF(L50="základní",I50,0)</f>
        <v>0</v>
      </c>
      <c r="BD50" s="52">
        <f>IF(L50="snížená",I50,0)</f>
        <v>0</v>
      </c>
      <c r="BE50" s="52">
        <f>IF(L50="zákl. přenesená",I50,0)</f>
        <v>0</v>
      </c>
      <c r="BF50" s="52">
        <f>IF(L50="sníž. přenesená",I50,0)</f>
        <v>0</v>
      </c>
      <c r="BG50" s="52">
        <f>IF(L50="nulová",I50,0)</f>
        <v>0</v>
      </c>
      <c r="BH50" s="35" t="s">
        <v>18</v>
      </c>
      <c r="BI50" s="52">
        <f>ROUND(H50*G50,2)</f>
        <v>0</v>
      </c>
      <c r="BJ50" s="35" t="s">
        <v>46</v>
      </c>
      <c r="BK50" s="51" t="s">
        <v>115</v>
      </c>
      <c r="BL50" s="11"/>
      <c r="BM50" s="11"/>
      <c r="BN50" s="11"/>
      <c r="BO50" s="11"/>
      <c r="BP50" s="11"/>
      <c r="BQ50" s="11"/>
      <c r="BR50" s="11"/>
    </row>
    <row r="51" spans="1:70" s="12" customFormat="1" ht="12">
      <c r="A51" s="7"/>
      <c r="B51" s="151" t="s">
        <v>63</v>
      </c>
      <c r="C51" s="152" t="s">
        <v>44</v>
      </c>
      <c r="D51" s="153"/>
      <c r="E51" s="154" t="s">
        <v>179</v>
      </c>
      <c r="F51" s="155" t="s">
        <v>120</v>
      </c>
      <c r="G51" s="156">
        <v>1</v>
      </c>
      <c r="H51" s="54"/>
      <c r="I51" s="157">
        <f t="shared" si="17"/>
        <v>0</v>
      </c>
      <c r="J51" s="7"/>
      <c r="K51" s="147" t="s">
        <v>0</v>
      </c>
      <c r="L51" s="49" t="s">
        <v>12</v>
      </c>
      <c r="M51" s="7"/>
      <c r="N51" s="50">
        <f>M51*G51</f>
        <v>0</v>
      </c>
      <c r="O51" s="50">
        <v>0</v>
      </c>
      <c r="P51" s="50">
        <f>O51*G51</f>
        <v>0</v>
      </c>
      <c r="Q51" s="50">
        <v>0</v>
      </c>
      <c r="R51" s="50">
        <f>Q51*G51</f>
        <v>0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51" t="s">
        <v>46</v>
      </c>
      <c r="AQ51" s="11"/>
      <c r="AR51" s="51" t="s">
        <v>44</v>
      </c>
      <c r="AS51" s="51" t="s">
        <v>18</v>
      </c>
      <c r="AT51" s="11"/>
      <c r="AU51" s="11"/>
      <c r="AV51" s="11"/>
      <c r="AW51" s="35" t="s">
        <v>43</v>
      </c>
      <c r="AX51" s="11"/>
      <c r="AY51" s="11"/>
      <c r="AZ51" s="11"/>
      <c r="BA51" s="11"/>
      <c r="BB51" s="11"/>
      <c r="BC51" s="52">
        <f>IF(L51="základní",I51,0)</f>
        <v>0</v>
      </c>
      <c r="BD51" s="52">
        <f>IF(L51="snížená",I51,0)</f>
        <v>0</v>
      </c>
      <c r="BE51" s="52">
        <f>IF(L51="zákl. přenesená",I51,0)</f>
        <v>0</v>
      </c>
      <c r="BF51" s="52">
        <f>IF(L51="sníž. přenesená",I51,0)</f>
        <v>0</v>
      </c>
      <c r="BG51" s="52">
        <f>IF(L51="nulová",I51,0)</f>
        <v>0</v>
      </c>
      <c r="BH51" s="35" t="s">
        <v>18</v>
      </c>
      <c r="BI51" s="52">
        <f>ROUND(H51*G51,2)</f>
        <v>0</v>
      </c>
      <c r="BJ51" s="35" t="s">
        <v>46</v>
      </c>
      <c r="BK51" s="51" t="s">
        <v>117</v>
      </c>
      <c r="BL51" s="11"/>
      <c r="BM51" s="11"/>
      <c r="BN51" s="11"/>
      <c r="BO51" s="11"/>
      <c r="BP51" s="11"/>
      <c r="BQ51" s="11"/>
      <c r="BR51" s="11"/>
    </row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  <row r="296" s="6" customFormat="1" ht="12"/>
    <row r="297" s="6" customFormat="1" ht="12"/>
    <row r="298" s="6" customFormat="1" ht="12"/>
    <row r="299" s="6" customFormat="1" ht="12"/>
    <row r="300" s="6" customFormat="1" ht="12"/>
    <row r="301" s="6" customFormat="1" ht="12"/>
    <row r="302" s="6" customFormat="1" ht="12"/>
    <row r="303" s="6" customFormat="1" ht="12"/>
    <row r="304" s="6" customFormat="1" ht="12"/>
    <row r="305" s="6" customFormat="1" ht="12"/>
    <row r="306" s="6" customFormat="1" ht="12"/>
    <row r="307" s="6" customFormat="1" ht="12"/>
    <row r="308" s="6" customFormat="1" ht="12"/>
    <row r="309" s="6" customFormat="1" ht="12"/>
    <row r="310" s="6" customFormat="1" ht="12"/>
    <row r="311" s="6" customFormat="1" ht="12"/>
    <row r="312" s="6" customFormat="1" ht="12"/>
    <row r="313" s="6" customFormat="1" ht="12"/>
    <row r="314" s="6" customFormat="1" ht="12"/>
    <row r="315" s="6" customFormat="1" ht="12"/>
    <row r="316" s="6" customFormat="1" ht="12"/>
    <row r="317" s="6" customFormat="1" ht="12"/>
    <row r="318" s="6" customFormat="1" ht="12"/>
    <row r="319" s="6" customFormat="1" ht="12"/>
    <row r="320" s="6" customFormat="1" ht="12"/>
    <row r="321" s="6" customFormat="1" ht="12"/>
    <row r="322" s="6" customFormat="1" ht="12"/>
    <row r="323" s="6" customFormat="1" ht="12"/>
    <row r="324" s="6" customFormat="1" ht="12"/>
    <row r="325" s="6" customFormat="1" ht="12"/>
    <row r="326" s="6" customFormat="1" ht="12"/>
    <row r="327" s="6" customFormat="1" ht="12"/>
    <row r="328" s="6" customFormat="1" ht="12"/>
    <row r="329" s="6" customFormat="1" ht="12"/>
    <row r="330" s="6" customFormat="1" ht="12"/>
    <row r="331" s="6" customFormat="1" ht="12"/>
    <row r="332" s="6" customFormat="1" ht="12"/>
    <row r="333" s="6" customFormat="1" ht="12"/>
    <row r="334" s="6" customFormat="1" ht="12"/>
    <row r="335" s="6" customFormat="1" ht="12"/>
    <row r="336" s="6" customFormat="1" ht="12"/>
    <row r="337" s="6" customFormat="1" ht="12"/>
    <row r="338" s="6" customFormat="1" ht="12"/>
    <row r="339" s="6" customFormat="1" ht="12"/>
    <row r="340" s="6" customFormat="1" ht="12"/>
    <row r="341" s="6" customFormat="1" ht="12"/>
    <row r="342" s="6" customFormat="1" ht="12"/>
    <row r="343" s="6" customFormat="1" ht="12"/>
    <row r="344" s="6" customFormat="1" ht="12"/>
    <row r="345" s="6" customFormat="1" ht="12"/>
    <row r="346" s="6" customFormat="1" ht="12"/>
    <row r="347" s="6" customFormat="1" ht="12"/>
    <row r="348" s="6" customFormat="1" ht="12"/>
    <row r="349" s="6" customFormat="1" ht="12"/>
    <row r="350" s="6" customFormat="1" ht="12"/>
    <row r="351" s="6" customFormat="1" ht="12"/>
    <row r="352" s="6" customFormat="1" ht="12"/>
    <row r="353" s="6" customFormat="1" ht="12"/>
    <row r="354" s="6" customFormat="1" ht="12"/>
    <row r="355" s="6" customFormat="1" ht="12"/>
    <row r="356" s="6" customFormat="1" ht="12"/>
    <row r="357" s="6" customFormat="1" ht="12"/>
    <row r="358" s="6" customFormat="1" ht="12"/>
    <row r="359" s="6" customFormat="1" ht="12"/>
    <row r="360" s="6" customFormat="1" ht="12"/>
    <row r="361" s="6" customFormat="1" ht="12"/>
    <row r="362" s="6" customFormat="1" ht="12"/>
    <row r="363" s="6" customFormat="1" ht="12"/>
    <row r="364" s="6" customFormat="1" ht="12"/>
    <row r="365" s="6" customFormat="1" ht="12"/>
    <row r="366" s="6" customFormat="1" ht="12"/>
    <row r="367" s="6" customFormat="1" ht="12"/>
    <row r="368" s="6" customFormat="1" ht="12"/>
    <row r="369" s="6" customFormat="1" ht="12"/>
    <row r="370" s="6" customFormat="1" ht="12"/>
    <row r="371" s="6" customFormat="1" ht="12"/>
    <row r="372" s="6" customFormat="1" ht="12"/>
    <row r="373" s="6" customFormat="1" ht="12"/>
    <row r="374" s="6" customFormat="1" ht="12"/>
    <row r="375" s="6" customFormat="1" ht="12"/>
    <row r="376" s="6" customFormat="1" ht="12"/>
    <row r="377" s="6" customFormat="1" ht="12"/>
    <row r="378" s="6" customFormat="1" ht="12"/>
    <row r="379" s="6" customFormat="1" ht="12"/>
    <row r="380" s="6" customFormat="1" ht="12"/>
    <row r="381" s="6" customFormat="1" ht="12"/>
    <row r="382" s="6" customFormat="1" ht="12"/>
    <row r="383" s="6" customFormat="1" ht="12"/>
    <row r="384" s="6" customFormat="1" ht="12"/>
    <row r="385" s="6" customFormat="1" ht="12"/>
    <row r="386" s="6" customFormat="1" ht="12"/>
    <row r="387" s="6" customFormat="1" ht="12"/>
    <row r="388" s="6" customFormat="1" ht="12"/>
    <row r="389" s="6" customFormat="1" ht="12"/>
    <row r="390" s="6" customFormat="1" ht="12"/>
    <row r="391" s="6" customFormat="1" ht="12"/>
    <row r="392" s="6" customFormat="1" ht="12"/>
    <row r="393" s="6" customFormat="1" ht="12"/>
    <row r="394" s="6" customFormat="1" ht="12"/>
    <row r="395" s="6" customFormat="1" ht="12"/>
    <row r="396" s="6" customFormat="1" ht="12"/>
    <row r="397" s="6" customFormat="1" ht="12"/>
    <row r="398" s="6" customFormat="1" ht="12"/>
    <row r="399" s="6" customFormat="1" ht="12"/>
    <row r="400" s="6" customFormat="1" ht="12"/>
    <row r="401" s="6" customFormat="1" ht="12"/>
    <row r="402" s="6" customFormat="1" ht="12"/>
    <row r="403" s="6" customFormat="1" ht="12"/>
    <row r="404" s="6" customFormat="1" ht="12"/>
    <row r="405" s="6" customFormat="1" ht="12"/>
    <row r="406" s="6" customFormat="1" ht="12"/>
    <row r="407" s="6" customFormat="1" ht="12"/>
    <row r="408" s="6" customFormat="1" ht="12"/>
    <row r="409" s="6" customFormat="1" ht="12"/>
    <row r="410" s="6" customFormat="1" ht="12"/>
    <row r="411" s="6" customFormat="1" ht="12"/>
    <row r="412" s="6" customFormat="1" ht="12"/>
    <row r="413" s="6" customFormat="1" ht="12"/>
    <row r="414" s="6" customFormat="1" ht="12"/>
    <row r="415" s="6" customFormat="1" ht="12"/>
    <row r="416" s="6" customFormat="1" ht="12"/>
    <row r="417" s="6" customFormat="1" ht="12"/>
    <row r="418" s="6" customFormat="1" ht="12"/>
    <row r="419" s="6" customFormat="1" ht="12"/>
    <row r="420" s="6" customFormat="1" ht="12"/>
    <row r="421" s="6" customFormat="1" ht="12"/>
    <row r="422" s="6" customFormat="1" ht="12"/>
    <row r="423" s="6" customFormat="1" ht="12"/>
    <row r="424" s="6" customFormat="1" ht="12"/>
    <row r="425" s="6" customFormat="1" ht="12"/>
    <row r="426" s="6" customFormat="1" ht="12"/>
    <row r="427" s="6" customFormat="1" ht="12"/>
    <row r="428" s="6" customFormat="1" ht="12"/>
    <row r="429" s="6" customFormat="1" ht="12"/>
    <row r="430" s="6" customFormat="1" ht="12"/>
    <row r="431" s="6" customFormat="1" ht="12"/>
    <row r="432" s="6" customFormat="1" ht="12"/>
    <row r="433" s="6" customFormat="1" ht="12"/>
    <row r="434" s="6" customFormat="1" ht="12"/>
    <row r="435" s="6" customFormat="1" ht="12"/>
    <row r="436" s="6" customFormat="1" ht="12"/>
    <row r="437" s="6" customFormat="1" ht="12"/>
    <row r="438" s="6" customFormat="1" ht="12"/>
    <row r="439" s="6" customFormat="1" ht="12"/>
    <row r="440" s="6" customFormat="1" ht="12"/>
    <row r="441" s="6" customFormat="1" ht="12"/>
    <row r="442" s="6" customFormat="1" ht="12"/>
    <row r="443" s="6" customFormat="1" ht="12"/>
    <row r="444" s="6" customFormat="1" ht="12"/>
    <row r="445" s="6" customFormat="1" ht="12"/>
    <row r="446" s="6" customFormat="1" ht="12"/>
    <row r="447" s="6" customFormat="1" ht="12"/>
    <row r="448" s="6" customFormat="1" ht="12"/>
    <row r="449" s="6" customFormat="1" ht="12"/>
    <row r="450" s="6" customFormat="1" ht="12"/>
    <row r="451" s="6" customFormat="1" ht="12"/>
    <row r="452" s="6" customFormat="1" ht="12"/>
    <row r="453" s="6" customFormat="1" ht="12"/>
    <row r="454" s="6" customFormat="1" ht="12"/>
    <row r="455" s="6" customFormat="1" ht="12"/>
    <row r="456" s="6" customFormat="1" ht="12"/>
    <row r="457" s="6" customFormat="1" ht="12"/>
    <row r="458" s="6" customFormat="1" ht="12"/>
    <row r="459" s="6" customFormat="1" ht="12"/>
    <row r="460" s="6" customFormat="1" ht="12"/>
    <row r="461" s="6" customFormat="1" ht="12"/>
  </sheetData>
  <sheetProtection algorithmName="SHA-512" hashValue="ImF+ozubo3uON7B89RFbXfsoR+lHQl5cw3mWQk8TWXseGMzGcwhLUhk6EbktZGuM2Jp+bSmcnWwE3hGVuq3n1w==" saltValue="5dhdeaSQi7lPKePupmxEuw==" spinCount="100000" sheet="1" objects="1" scenarios="1"/>
  <mergeCells count="2">
    <mergeCell ref="D6:G6"/>
    <mergeCell ref="D8:G8"/>
  </mergeCells>
  <printOptions gridLines="1" horizontalCentered="1"/>
  <pageMargins left="0.4724409448818898" right="0.3937007874015748" top="0.64" bottom="0.7874015748031497" header="0.31496062992125984" footer="0.31496062992125984"/>
  <pageSetup horizontalDpi="600" verticalDpi="600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DESKTOP-DPMJUDL\Uzivatel</dc:creator>
  <cp:keywords/>
  <dc:description/>
  <cp:lastModifiedBy>Bednaříková Petra</cp:lastModifiedBy>
  <cp:lastPrinted>2024-01-28T09:50:51Z</cp:lastPrinted>
  <dcterms:created xsi:type="dcterms:W3CDTF">2022-04-14T08:20:45Z</dcterms:created>
  <dcterms:modified xsi:type="dcterms:W3CDTF">2024-04-02T07:22:27Z</dcterms:modified>
  <cp:category/>
  <cp:version/>
  <cp:contentType/>
  <cp:contentStatus/>
</cp:coreProperties>
</file>