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9010" windowHeight="11670" activeTab="0"/>
  </bookViews>
  <sheets>
    <sheet name="Rekapitulace stavby" sheetId="1" r:id="rId1"/>
    <sheet name="SO 01 - Zateplení a výměn..." sheetId="2" r:id="rId2"/>
    <sheet name="SO 02 - Zateplení  v nepo..." sheetId="3" r:id="rId3"/>
    <sheet name="SO 03 - Rampa" sheetId="4" r:id="rId4"/>
    <sheet name="SO 04 - Hromosvod a uzemnění" sheetId="5" r:id="rId5"/>
    <sheet name="SO 05 - VRN" sheetId="6" r:id="rId6"/>
  </sheets>
  <definedNames>
    <definedName name="_xlnm._FilterDatabase" localSheetId="1" hidden="1">'SO 01 - Zateplení a výměn...'!$C$137:$K$341</definedName>
    <definedName name="_xlnm._FilterDatabase" localSheetId="2" hidden="1">'SO 02 - Zateplení  v nepo...'!$C$131:$K$274</definedName>
    <definedName name="_xlnm._FilterDatabase" localSheetId="3" hidden="1">'SO 03 - Rampa'!$C$124:$K$173</definedName>
    <definedName name="_xlnm._FilterDatabase" localSheetId="4" hidden="1">'SO 04 - Hromosvod a uzemnění'!$C$125:$K$320</definedName>
    <definedName name="_xlnm._FilterDatabase" localSheetId="5" hidden="1">'SO 05 - VRN'!$C$119:$K$129</definedName>
    <definedName name="_xlnm.Print_Area" localSheetId="0">'Rekapitulace stavby'!$D$4:$AO$76,'Rekapitulace stavby'!$C$82:$AQ$100</definedName>
    <definedName name="_xlnm.Print_Area" localSheetId="1">'SO 01 - Zateplení a výměn...'!$C$4:$J$76,'SO 01 - Zateplení a výměn...'!$C$82:$J$119,'SO 01 - Zateplení a výměn...'!$C$125:$K$341</definedName>
    <definedName name="_xlnm.Print_Area" localSheetId="2">'SO 02 - Zateplení  v nepo...'!$C$4:$J$76,'SO 02 - Zateplení  v nepo...'!$C$82:$J$113,'SO 02 - Zateplení  v nepo...'!$C$119:$K$274</definedName>
    <definedName name="_xlnm.Print_Area" localSheetId="3">'SO 03 - Rampa'!$C$4:$J$76,'SO 03 - Rampa'!$C$82:$J$106,'SO 03 - Rampa'!$C$112:$K$173</definedName>
    <definedName name="_xlnm.Print_Area" localSheetId="4">'SO 04 - Hromosvod a uzemnění'!$C$4:$J$76,'SO 04 - Hromosvod a uzemnění'!$C$82:$J$107,'SO 04 - Hromosvod a uzemnění'!$C$113:$K$320</definedName>
    <definedName name="_xlnm.Print_Area" localSheetId="5">'SO 05 - VRN'!$C$4:$J$76,'SO 05 - VRN'!$C$82:$J$101,'SO 05 - VRN'!$C$107:$K$129</definedName>
    <definedName name="_xlnm.Print_Titles" localSheetId="0">'Rekapitulace stavby'!$92:$92</definedName>
    <definedName name="_xlnm.Print_Titles" localSheetId="1">'SO 01 - Zateplení a výměn...'!$137:$137</definedName>
    <definedName name="_xlnm.Print_Titles" localSheetId="2">'SO 02 - Zateplení  v nepo...'!$131:$131</definedName>
    <definedName name="_xlnm.Print_Titles" localSheetId="3">'SO 03 - Rampa'!$124:$124</definedName>
    <definedName name="_xlnm.Print_Titles" localSheetId="4">'SO 04 - Hromosvod a uzemnění'!$125:$125</definedName>
    <definedName name="_xlnm.Print_Titles" localSheetId="5">'SO 05 - VRN'!$119:$119</definedName>
  </definedNames>
  <calcPr calcId="162913"/>
</workbook>
</file>

<file path=xl/sharedStrings.xml><?xml version="1.0" encoding="utf-8"?>
<sst xmlns="http://schemas.openxmlformats.org/spreadsheetml/2006/main" count="9219" uniqueCount="1375">
  <si>
    <t>Export Komplet</t>
  </si>
  <si>
    <t/>
  </si>
  <si>
    <t>2.0</t>
  </si>
  <si>
    <t>ZAMOK</t>
  </si>
  <si>
    <t>False</t>
  </si>
  <si>
    <t>{685cb614-2690-4102-b676-388f0e3af6eb}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</si>
  <si>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</si>
  <si>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</si>
  <si>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</si>
  <si>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</si>
  <si>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</si>
  <si>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</si>
  <si>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</si>
  <si>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</si>
  <si>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ZUSCajkovskeho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</si>
  <si>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</si>
  <si>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</si>
  <si>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Pavilon ZUŠ  Čajkovského 2468/2b  - Zateplení a výměna oken</t>
  </si>
  <si>
    <t>KSO:</t>
  </si>
  <si>
    <t>CC-CZ:</t>
  </si>
  <si>
    <t>Místo:</t>
  </si>
  <si>
    <t>Karviná  - Mizerov</t>
  </si>
  <si>
    <t>Datum:</t>
  </si>
  <si>
    <t>25. 1. 2023</t>
  </si>
  <si>
    <t>Zadavatel:</t>
  </si>
  <si>
    <t>IČ:</t>
  </si>
  <si>
    <t>Statutární město  Karviná</t>
  </si>
  <si>
    <t>DIČ:</t>
  </si>
  <si>
    <t>Uchazeč:</t>
  </si>
  <si>
    <t>Vyplň údaj</t>
  </si>
  <si>
    <t>Projektant:</t>
  </si>
  <si>
    <t>Karasko CZ  s.r.o.</t>
  </si>
  <si>
    <t>True</t>
  </si>
  <si>
    <t>Zpracovatel:</t>
  </si>
  <si>
    <t>Martin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</si>
  <si>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</si>
  <si>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</si>
  <si>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</si>
  <si>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</si>
  <si>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</si>
  <si>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</si>
  <si>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</si>
  <si>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</si>
  <si>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</si>
  <si>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</si>
  <si>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</si>
  <si>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</si>
  <si>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</si>
  <si>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</si>
  <si>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</si>
  <si>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</si>
  <si>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</si>
  <si>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</si>
  <si>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</si>
  <si>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</si>
  <si>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</si>
  <si>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</si>
  <si>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</si>
  <si>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</si>
  <si>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</si>
  <si>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</si>
  <si>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</si>
  <si>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</si>
  <si>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</si>
  <si>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</si>
  <si>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</si>
  <si>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</si>
  <si>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</si>
  <si>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</si>
  <si>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</si>
  <si>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</si>
  <si>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</si>
  <si>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</si>
  <si>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</si>
  <si>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</si>
  <si>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</si>
  <si>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</si>
  <si>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</si>
  <si>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</si>
  <si>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</si>
  <si>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</si>
  <si>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</si>
  <si>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Zateplení a výměna oken  v podsklepené části</t>
  </si>
  <si>
    <t>STA</t>
  </si>
  <si>
    <t>1</t>
  </si>
  <si>
    <t>{37f113a0-b4c6-4c39-8614-5a489916fd97}</t>
  </si>
  <si>
    <t>2</t>
  </si>
  <si>
    <t>SO 02</t>
  </si>
  <si>
    <t>Zateplení  v nepodsklepené části</t>
  </si>
  <si>
    <t>{a04125e2-e9c1-49dd-86e5-59c4b830b6d9}</t>
  </si>
  <si>
    <t>SO 03</t>
  </si>
  <si>
    <t>Rampa</t>
  </si>
  <si>
    <t>{4fc21705-b723-43dc-9a2e-e07672bd87d6}</t>
  </si>
  <si>
    <t>SO 04</t>
  </si>
  <si>
    <t>Hromosvod a uzemnění</t>
  </si>
  <si>
    <t>{ec1a5412-3c03-451c-96d9-b0fb99fd638c}</t>
  </si>
  <si>
    <t>SO 05</t>
  </si>
  <si>
    <t>VRN</t>
  </si>
  <si>
    <t>{f5bf9f8d-e8cd-49d7-9bcb-b1dbc36a0773}</t>
  </si>
  <si>
    <t>KRYCÍ LIST SOUPISU PRACÍ</t>
  </si>
  <si>
    <t>Objekt:</t>
  </si>
  <si>
    <t>SO 01 - Zateplení a výměna oken  v podsklepené části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</si>
  <si>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</si>
  <si>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</si>
  <si>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</si>
  <si>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</si>
  <si>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</si>
  <si>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</si>
  <si>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</si>
  <si>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</si>
  <si>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</si>
  <si>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</si>
  <si>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</si>
  <si>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</si>
  <si>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</si>
  <si>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</si>
  <si>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</si>
  <si>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</si>
  <si>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</si>
  <si>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</si>
  <si>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</si>
  <si>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</si>
  <si>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</si>
  <si>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</si>
  <si>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</si>
  <si>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</si>
  <si>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</si>
  <si>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</si>
  <si>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</si>
  <si>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</si>
  <si>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</si>
  <si>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</si>
  <si>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</si>
  <si>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</si>
  <si>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</si>
  <si>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</si>
  <si>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</si>
  <si>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</si>
  <si>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</si>
  <si>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</si>
  <si>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</si>
  <si>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</si>
  <si>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</si>
  <si>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</si>
  <si>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</si>
  <si>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</si>
  <si>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</si>
  <si>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132212132</t>
  </si>
  <si>
    <t>Hloubení nezapažených rýh šířky do 800 mm v nesoudržných horninách třídy těžitelnosti I skupiny 3 ručně</t>
  </si>
  <si>
    <t>m3</t>
  </si>
  <si>
    <t>CS ÚRS 2023 01</t>
  </si>
  <si>
    <t>4</t>
  </si>
  <si>
    <t>1361641447</t>
  </si>
  <si>
    <t>162211311</t>
  </si>
  <si>
    <t>Vodorovné přemístění výkopku z horniny třídy těžitelnosti I skupiny 1 až 3 stavebním kolečkem do 10 m</t>
  </si>
  <si>
    <t>1312481326</t>
  </si>
  <si>
    <t>3</t>
  </si>
  <si>
    <t>162211319</t>
  </si>
  <si>
    <t>Příplatek k vodorovnému přemístění výkopku z horniny třídy těžitelnosti I skupiny 1 až 3 stavebním kolečkem za každých dalších 10 m</t>
  </si>
  <si>
    <t>1440367244</t>
  </si>
  <si>
    <t>162751117</t>
  </si>
  <si>
    <t>Vodorovné přemístění přes 9 000 do 10000 m výkopku/sypaniny z horniny třídy těžitelnosti I skupiny 1 až 3</t>
  </si>
  <si>
    <t>-1396920698</t>
  </si>
  <si>
    <t>5</t>
  </si>
  <si>
    <t>162751119</t>
  </si>
  <si>
    <t>Příplatek k vodorovnému přemístění výkopku/sypaniny z horniny třídy těžitelnosti I skupiny 1 až 3 ZKD 1000 m přes 10000 m</t>
  </si>
  <si>
    <t>-1694447684</t>
  </si>
  <si>
    <t>6</t>
  </si>
  <si>
    <t>167111101</t>
  </si>
  <si>
    <t>Nakládání výkopku z hornin třídy těžitelnosti I skupiny 1 až 3 ručně</t>
  </si>
  <si>
    <t>870037489</t>
  </si>
  <si>
    <t>7</t>
  </si>
  <si>
    <t>167111121</t>
  </si>
  <si>
    <t>Skládání nebo překládání výkopku z horniny třídy těžitelnosti I skupiny 1 až 3 ručně</t>
  </si>
  <si>
    <t>-1052048642</t>
  </si>
  <si>
    <t>8</t>
  </si>
  <si>
    <t>171201231</t>
  </si>
  <si>
    <t>Poplatek za uložení zeminy a kamení na recyklační skládce (skládkovné) kód odpadu 17 05 04</t>
  </si>
  <si>
    <t>t</t>
  </si>
  <si>
    <t>1044126863</t>
  </si>
  <si>
    <t>9</t>
  </si>
  <si>
    <t>171251201</t>
  </si>
  <si>
    <t>Uložení sypaniny na skládky nebo meziskládky</t>
  </si>
  <si>
    <t>-628274091</t>
  </si>
  <si>
    <t>10</t>
  </si>
  <si>
    <t>174111101</t>
  </si>
  <si>
    <t>Zásyp jam, šachet rýh nebo kolem objektů sypaninou se zhutněním ručně</t>
  </si>
  <si>
    <t>1143188484</t>
  </si>
  <si>
    <t>11</t>
  </si>
  <si>
    <t>M</t>
  </si>
  <si>
    <t>58343930</t>
  </si>
  <si>
    <t>kamenivo drcené hrubé frakce 16/32</t>
  </si>
  <si>
    <t>1558190919</t>
  </si>
  <si>
    <t>181111111</t>
  </si>
  <si>
    <t>Plošná úprava terénu do 500 m2 zemina skupiny 1 až 4 nerovnosti přes 50 do 100 mm v rovinně a svahu do 1:5</t>
  </si>
  <si>
    <t>m2</t>
  </si>
  <si>
    <t>1124372740</t>
  </si>
  <si>
    <t>13</t>
  </si>
  <si>
    <t>181311103</t>
  </si>
  <si>
    <t>Rozprostření ornice tl vrstvy do 200 mm v rovině nebo ve svahu do 1:5 ručně</t>
  </si>
  <si>
    <t>-444093380</t>
  </si>
  <si>
    <t>14</t>
  </si>
  <si>
    <t>181411131</t>
  </si>
  <si>
    <t>Založení parkového trávníku výsevem pl do 1000 m2 v rovině a ve svahu do 1:5</t>
  </si>
  <si>
    <t>-1982906266</t>
  </si>
  <si>
    <t>15</t>
  </si>
  <si>
    <t>00572420</t>
  </si>
  <si>
    <t>osivo směs travní parková okrasná</t>
  </si>
  <si>
    <t>kg</t>
  </si>
  <si>
    <t>-1147634401</t>
  </si>
  <si>
    <t>16</t>
  </si>
  <si>
    <t>183402121</t>
  </si>
  <si>
    <t>Rozrušení půdy souvislé pl přes 100 do 500 m2 hl přes 50 do 150 mm v rovině a svahu do 1:5</t>
  </si>
  <si>
    <t>1388263739</t>
  </si>
  <si>
    <t>Svislé a kompletní konstrukce</t>
  </si>
  <si>
    <t>17</t>
  </si>
  <si>
    <t>340231021</t>
  </si>
  <si>
    <t>Zazdívka otvorů v příčkách nebo stěnách pl přes 0,25 do 1 m2 cihlami děrovanými tl 140 mm</t>
  </si>
  <si>
    <t>1053207688</t>
  </si>
  <si>
    <t>18</t>
  </si>
  <si>
    <t>342244221</t>
  </si>
  <si>
    <t>Příčka z cihel broušených na tenkovrstvou maltu tloušťky 140 mm</t>
  </si>
  <si>
    <t>-737226829</t>
  </si>
  <si>
    <t>Komunikace pozemní</t>
  </si>
  <si>
    <t>19</t>
  </si>
  <si>
    <t>571908111</t>
  </si>
  <si>
    <t>Kryt vymývaným dekoračním kamenivem (kačírkem) tl 200 mm</t>
  </si>
  <si>
    <t>-2143944771</t>
  </si>
  <si>
    <t>Úpravy povrchů, podlahy a osazování výplní</t>
  </si>
  <si>
    <t>20</t>
  </si>
  <si>
    <t>612325302</t>
  </si>
  <si>
    <t>Vápenocementová štuková omítka ostění nebo nadpraží</t>
  </si>
  <si>
    <t>-657340530</t>
  </si>
  <si>
    <t>619991001</t>
  </si>
  <si>
    <t>Zakrytí podlah fólií přilepenou lepící páskou</t>
  </si>
  <si>
    <t>-835113021</t>
  </si>
  <si>
    <t>22</t>
  </si>
  <si>
    <t>619991011</t>
  </si>
  <si>
    <t>Obalení konstrukcí a prvků fólií přilepenou lepící páskou</t>
  </si>
  <si>
    <t>674135931</t>
  </si>
  <si>
    <t>23</t>
  </si>
  <si>
    <t>619991021</t>
  </si>
  <si>
    <t>Oblepení rámů a keramických soklů lepící páskou</t>
  </si>
  <si>
    <t>m</t>
  </si>
  <si>
    <t>-2104913184</t>
  </si>
  <si>
    <t>24</t>
  </si>
  <si>
    <t>619995001</t>
  </si>
  <si>
    <t>Začištění omítek kolem oken, dveří, podlah nebo obkladů</t>
  </si>
  <si>
    <t>-457892235</t>
  </si>
  <si>
    <t>25</t>
  </si>
  <si>
    <t>622131121</t>
  </si>
  <si>
    <t>Penetrační nátěr vnějších stěn nanášený ručně</t>
  </si>
  <si>
    <t>1785976561</t>
  </si>
  <si>
    <t>26</t>
  </si>
  <si>
    <t>312187678</t>
  </si>
  <si>
    <t>27</t>
  </si>
  <si>
    <t>622135011</t>
  </si>
  <si>
    <t>Vyrovnání podkladu vnějších stěn tmelem tl do 2 mm</t>
  </si>
  <si>
    <t>325850136</t>
  </si>
  <si>
    <t>28</t>
  </si>
  <si>
    <t>622142001</t>
  </si>
  <si>
    <t>Potažení vnějších stěn sklovláknitým pletivem vtlačeným do tenkovrstvé hmoty</t>
  </si>
  <si>
    <t>-761296404</t>
  </si>
  <si>
    <t>29</t>
  </si>
  <si>
    <t>622151021</t>
  </si>
  <si>
    <t>Penetrační akrylátový nátěr vnějších mozaikových tenkovrstvých omítek stěn</t>
  </si>
  <si>
    <t>1585000173</t>
  </si>
  <si>
    <t>30</t>
  </si>
  <si>
    <t>622151031</t>
  </si>
  <si>
    <t>Penetrační silikonový nátěr vnějších pastovitých tenkovrstvých omítek stěn</t>
  </si>
  <si>
    <t>1094033135</t>
  </si>
  <si>
    <t>31</t>
  </si>
  <si>
    <t>622211031</t>
  </si>
  <si>
    <t>Montáž kontaktního zateplení vnějších stěn lepením a mechanickým kotvením polystyrénových desek do betonu a zdiva tl přes 120 do 160 mm</t>
  </si>
  <si>
    <t>1865491733</t>
  </si>
  <si>
    <t>32</t>
  </si>
  <si>
    <t>28376446</t>
  </si>
  <si>
    <t>deska XPS hrana rovná a strukturovaný povrch 300kPa tl 150mm</t>
  </si>
  <si>
    <t>-1519678465</t>
  </si>
  <si>
    <t>33</t>
  </si>
  <si>
    <t>-897284064</t>
  </si>
  <si>
    <t>34</t>
  </si>
  <si>
    <t>28375935</t>
  </si>
  <si>
    <t>deska EPS 70 fasádní λ=0,039 tl 150mm</t>
  </si>
  <si>
    <t>774876105</t>
  </si>
  <si>
    <t>35</t>
  </si>
  <si>
    <t>622211221</t>
  </si>
  <si>
    <t>Montáž druhé vrstvy kontaktního zateplení z polystyrenových desek lepením a mechanickým kotvením celkové tloušťky přes 240 do 280 mm</t>
  </si>
  <si>
    <t>-1937579699</t>
  </si>
  <si>
    <t>36</t>
  </si>
  <si>
    <t>28375938</t>
  </si>
  <si>
    <t>deska EPS 70 fasádní λ=0,039 tl 100mm</t>
  </si>
  <si>
    <t>318829895</t>
  </si>
  <si>
    <t>37</t>
  </si>
  <si>
    <t>622212051</t>
  </si>
  <si>
    <t>Montáž kontaktního zateplení vnějšího ostění, nadpraží nebo parapetu hl. špalety do 400 mm lepením desek z polystyrenu tl do 40 mm</t>
  </si>
  <si>
    <t>2135735515</t>
  </si>
  <si>
    <t>38</t>
  </si>
  <si>
    <t>28376438</t>
  </si>
  <si>
    <t>deska XPS hrana rovná a strukturovaný povrch 250kPa tl 30mm</t>
  </si>
  <si>
    <t>-1153438749</t>
  </si>
  <si>
    <t>39</t>
  </si>
  <si>
    <t>1882360618</t>
  </si>
  <si>
    <t>40</t>
  </si>
  <si>
    <t>28375931</t>
  </si>
  <si>
    <t>deska EPS 70 fasádní λ=0,039 tl 30mm</t>
  </si>
  <si>
    <t>156248243</t>
  </si>
  <si>
    <t>41</t>
  </si>
  <si>
    <t>622251101</t>
  </si>
  <si>
    <t>Příplatek k cenám kontaktního zateplení vnějších stěn za zápustnou montáž a použití tepelněizolačních zátek z polystyrenu</t>
  </si>
  <si>
    <t>1091881275</t>
  </si>
  <si>
    <t>42</t>
  </si>
  <si>
    <t>622252002</t>
  </si>
  <si>
    <t>Montáž profilů kontaktního zateplení lepených</t>
  </si>
  <si>
    <t>522008272</t>
  </si>
  <si>
    <t>43</t>
  </si>
  <si>
    <t>59051510</t>
  </si>
  <si>
    <t>profil začišťovací s okapnicí PVC s výztužnou tkaninou pro nadpraží ETICS</t>
  </si>
  <si>
    <t>-2040589382</t>
  </si>
  <si>
    <t>44</t>
  </si>
  <si>
    <t>755655431</t>
  </si>
  <si>
    <t>45</t>
  </si>
  <si>
    <t>59051512</t>
  </si>
  <si>
    <t>profil začišťovací s okapnicí PVC s výztužnou tkaninou pro parapet ETICS</t>
  </si>
  <si>
    <t>-1741325346</t>
  </si>
  <si>
    <t>46</t>
  </si>
  <si>
    <t>-655924308</t>
  </si>
  <si>
    <t>47</t>
  </si>
  <si>
    <t>28342205</t>
  </si>
  <si>
    <t>profil začišťovací PVC 6mm s výztužnou tkaninou pro ostění ETICS</t>
  </si>
  <si>
    <t>-1586661317</t>
  </si>
  <si>
    <t>48</t>
  </si>
  <si>
    <t>211416316</t>
  </si>
  <si>
    <t>49</t>
  </si>
  <si>
    <t>63127464</t>
  </si>
  <si>
    <t>profil rohový Al 15x15mm s výztužnou tkaninou š 100mm pro ETICS</t>
  </si>
  <si>
    <t>-1272797817</t>
  </si>
  <si>
    <t>50</t>
  </si>
  <si>
    <t>622335101</t>
  </si>
  <si>
    <t>Oprava cementové hladké omítky vnějších stěn v rozsahu do 10 %</t>
  </si>
  <si>
    <t>-866192956</t>
  </si>
  <si>
    <t>51</t>
  </si>
  <si>
    <t>622335102</t>
  </si>
  <si>
    <t>Oprava cementové hladké omítky vnějších stěn v rozsahu přes 10 do 30 %</t>
  </si>
  <si>
    <t>1426919165</t>
  </si>
  <si>
    <t>52</t>
  </si>
  <si>
    <t>622511112</t>
  </si>
  <si>
    <t>Tenkovrstvá akrylátová mozaiková střednězrnná omítka vnějších stěn</t>
  </si>
  <si>
    <t>-930097073</t>
  </si>
  <si>
    <t>53</t>
  </si>
  <si>
    <t>622531012</t>
  </si>
  <si>
    <t>Tenkovrstvá silikonová zrnitá omítka zrnitost 1,5 mm vnějších stěn</t>
  </si>
  <si>
    <t>761461701</t>
  </si>
  <si>
    <t>54</t>
  </si>
  <si>
    <t>629991001</t>
  </si>
  <si>
    <t>Zakrytí podélných ploch fólií volně položenou</t>
  </si>
  <si>
    <t>-173009915</t>
  </si>
  <si>
    <t>55</t>
  </si>
  <si>
    <t>629991011</t>
  </si>
  <si>
    <t>Zakrytí výplní otvorů a svislých ploch fólií přilepenou lepící páskou</t>
  </si>
  <si>
    <t>-1608866682</t>
  </si>
  <si>
    <t>56</t>
  </si>
  <si>
    <t>629995101</t>
  </si>
  <si>
    <t>Očištění vnějších ploch tlakovou vodou</t>
  </si>
  <si>
    <t>-1212535408</t>
  </si>
  <si>
    <t>57</t>
  </si>
  <si>
    <t>631351111</t>
  </si>
  <si>
    <t>Zřízení bednění otvorů a prostupů v podlahách</t>
  </si>
  <si>
    <t>264347101</t>
  </si>
  <si>
    <t>58</t>
  </si>
  <si>
    <t>631351112</t>
  </si>
  <si>
    <t>Odstranění bednění otvorů a prostupů v podlahách</t>
  </si>
  <si>
    <t>1143682672</t>
  </si>
  <si>
    <t>59</t>
  </si>
  <si>
    <t>632450122</t>
  </si>
  <si>
    <t>Vyrovnávací cementový potěr tl přes 20 do 30 mm ze suchých směsí provedený v pásu</t>
  </si>
  <si>
    <t>460948253</t>
  </si>
  <si>
    <t>60</t>
  </si>
  <si>
    <t>632450124</t>
  </si>
  <si>
    <t>Vyrovnávací cementový potěr tl přes 40 do 50 mm ze suchých směsí provedený v pásu</t>
  </si>
  <si>
    <t>-1927427387</t>
  </si>
  <si>
    <t>Ostatní konstrukce a práce, bourání</t>
  </si>
  <si>
    <t>61</t>
  </si>
  <si>
    <t>916231213</t>
  </si>
  <si>
    <t>Osazení chodníkového obrubníku betonového stojatého s boční opěrou do lože z betonu prostého</t>
  </si>
  <si>
    <t>806121837</t>
  </si>
  <si>
    <t>62</t>
  </si>
  <si>
    <t>59217001</t>
  </si>
  <si>
    <t>obrubník betonový zahradní 1000x50x250mm</t>
  </si>
  <si>
    <t>-1960836812</t>
  </si>
  <si>
    <t>63</t>
  </si>
  <si>
    <t>916991121</t>
  </si>
  <si>
    <t>Lože pod obrubníky, krajníky nebo obruby z dlažebních kostek z betonu prostého</t>
  </si>
  <si>
    <t>1283165670</t>
  </si>
  <si>
    <t>64</t>
  </si>
  <si>
    <t>919726122</t>
  </si>
  <si>
    <t>Geotextilie pro ochranu, separaci a filtraci netkaná měrná hm přes 200 do 300 g/m2</t>
  </si>
  <si>
    <t>758249124</t>
  </si>
  <si>
    <t>65</t>
  </si>
  <si>
    <t>941111111</t>
  </si>
  <si>
    <t>Montáž lešení řadového trubkového lehkého s podlahami zatížení do 200 kg/m2 š od 0,6 do 0,9 m v do 10 m</t>
  </si>
  <si>
    <t>-1576466329</t>
  </si>
  <si>
    <t>66</t>
  </si>
  <si>
    <t>941111211</t>
  </si>
  <si>
    <t>Příplatek k lešení řadovému trubkovému lehkému s podlahami š 0,9 m v 10 m za první a ZKD den použití</t>
  </si>
  <si>
    <t>-1657103887</t>
  </si>
  <si>
    <t>67</t>
  </si>
  <si>
    <t>941111811</t>
  </si>
  <si>
    <t>Demontáž lešení řadového trubkového lehkého s podlahami zatížení do 200 kg/m2 š od 0,6 do 0,9 m v do 10 m</t>
  </si>
  <si>
    <t>-54238387</t>
  </si>
  <si>
    <t>68</t>
  </si>
  <si>
    <t>944511111</t>
  </si>
  <si>
    <t>Montáž ochranné sítě z textilie z umělých vláken</t>
  </si>
  <si>
    <t>-414408287</t>
  </si>
  <si>
    <t>69</t>
  </si>
  <si>
    <t>944511211</t>
  </si>
  <si>
    <t>Příplatek k ochranné síti za první a ZKD den použití</t>
  </si>
  <si>
    <t>-1101840397</t>
  </si>
  <si>
    <t>70</t>
  </si>
  <si>
    <t>944511811</t>
  </si>
  <si>
    <t>Demontáž ochranné sítě z textilie z umělých vláken</t>
  </si>
  <si>
    <t>620788425</t>
  </si>
  <si>
    <t>71</t>
  </si>
  <si>
    <t>949101111</t>
  </si>
  <si>
    <t>Lešení pomocné pro objekty pozemních staveb s lešeňovou podlahou v do 1,9 m zatížení do 150 kg/m2</t>
  </si>
  <si>
    <t>-1972255453</t>
  </si>
  <si>
    <t>72</t>
  </si>
  <si>
    <t>952901111</t>
  </si>
  <si>
    <t>Vyčištění budov bytové a občanské výstavby při výšce podlaží do 4 m</t>
  </si>
  <si>
    <t>-1057632130</t>
  </si>
  <si>
    <t>73</t>
  </si>
  <si>
    <t>952902501</t>
  </si>
  <si>
    <t>Čištění střešních nebo nadstřešních konstrukcí plochých střech budov</t>
  </si>
  <si>
    <t>-467033776</t>
  </si>
  <si>
    <t>74</t>
  </si>
  <si>
    <t>962032230</t>
  </si>
  <si>
    <t>Bourání zdiva z cihel pálených nebo vápenopískových na MV nebo MVC do 1 m3</t>
  </si>
  <si>
    <t>-766316646</t>
  </si>
  <si>
    <t>75</t>
  </si>
  <si>
    <t>968062374</t>
  </si>
  <si>
    <t>Vybourání dřevěných rámů oken zdvojených včetně křídel pl do 1 m2</t>
  </si>
  <si>
    <t>1487311591</t>
  </si>
  <si>
    <t>76</t>
  </si>
  <si>
    <t>968062377</t>
  </si>
  <si>
    <t>Vybourání dřevěných rámů oken zdvojených včetně křídel pl přes 4 m2</t>
  </si>
  <si>
    <t>-921241148</t>
  </si>
  <si>
    <t>77</t>
  </si>
  <si>
    <t>978036121</t>
  </si>
  <si>
    <t>Otlučení (osekání) cementových omítek vnějších ploch v rozsahu přes 5 do 10 %</t>
  </si>
  <si>
    <t>3888779</t>
  </si>
  <si>
    <t>78</t>
  </si>
  <si>
    <t>978036141</t>
  </si>
  <si>
    <t>Otlučení (osekání) cementových omítek vnějších ploch v rozsahu přes 10 do 30 %</t>
  </si>
  <si>
    <t>430927686</t>
  </si>
  <si>
    <t>997</t>
  </si>
  <si>
    <t>Přesun sutě</t>
  </si>
  <si>
    <t>79</t>
  </si>
  <si>
    <t>997013213</t>
  </si>
  <si>
    <t>Vnitrostaveništní doprava suti a vybouraných hmot pro budovy v přes 9 do 12 m ručně</t>
  </si>
  <si>
    <t>-1798209224</t>
  </si>
  <si>
    <t>80</t>
  </si>
  <si>
    <t>997013501</t>
  </si>
  <si>
    <t>Odvoz suti a vybouraných hmot na skládku nebo meziskládku do 1 km se složením</t>
  </si>
  <si>
    <t>835865713</t>
  </si>
  <si>
    <t>81</t>
  </si>
  <si>
    <t>997013509</t>
  </si>
  <si>
    <t>Příplatek k odvozu suti a vybouraných hmot na skládku ZKD 1 km přes 1 km</t>
  </si>
  <si>
    <t>110561853</t>
  </si>
  <si>
    <t>82</t>
  </si>
  <si>
    <t>997013631</t>
  </si>
  <si>
    <t>Poplatek za uložení na skládce (skládkovné) stavebního odpadu směsného kód odpadu 17 09 04</t>
  </si>
  <si>
    <t>-246621189</t>
  </si>
  <si>
    <t>998</t>
  </si>
  <si>
    <t>Přesun hmot</t>
  </si>
  <si>
    <t>83</t>
  </si>
  <si>
    <t>998018002</t>
  </si>
  <si>
    <t>Přesun hmot ruční pro budovy v přes 6 do 12 m</t>
  </si>
  <si>
    <t>-2104063197</t>
  </si>
  <si>
    <t>PSV</t>
  </si>
  <si>
    <t>Práce a dodávky PSV</t>
  </si>
  <si>
    <t>711</t>
  </si>
  <si>
    <t>Izolace proti vodě, vlhkosti a plynům</t>
  </si>
  <si>
    <t>84</t>
  </si>
  <si>
    <t>711112001</t>
  </si>
  <si>
    <t>Provedení izolace proti zemní vlhkosti svislé za studena nátěrem penetračním</t>
  </si>
  <si>
    <t>374824933</t>
  </si>
  <si>
    <t>85</t>
  </si>
  <si>
    <t>11163150</t>
  </si>
  <si>
    <t>lak penetrační asfaltový</t>
  </si>
  <si>
    <t>-1093930138</t>
  </si>
  <si>
    <t>86</t>
  </si>
  <si>
    <t>711142559</t>
  </si>
  <si>
    <t>Provedení izolace proti zemní vlhkosti pásy přitavením svislé NAIP</t>
  </si>
  <si>
    <t>-2026604523</t>
  </si>
  <si>
    <t>87</t>
  </si>
  <si>
    <t>62853004</t>
  </si>
  <si>
    <t>pás asfaltový natavitelný modifikovaný SBS tl 4,0mm s vložkou ze skleněné tkaniny a spalitelnou PE fólií nebo jemnozrnným minerálním posypem na horním povrchu</t>
  </si>
  <si>
    <t>978151413</t>
  </si>
  <si>
    <t>88</t>
  </si>
  <si>
    <t>711161212</t>
  </si>
  <si>
    <t>Izolace proti zemní vlhkosti nopovou fólií svislá, nopek v 8,0 mm, tl do 0,6 mm</t>
  </si>
  <si>
    <t>563888484</t>
  </si>
  <si>
    <t>89</t>
  </si>
  <si>
    <t>711161383</t>
  </si>
  <si>
    <t>Izolace proti zemní vlhkosti nopovou fólií ukončení horní lištou</t>
  </si>
  <si>
    <t>-623805626</t>
  </si>
  <si>
    <t>90</t>
  </si>
  <si>
    <t>998711102</t>
  </si>
  <si>
    <t>Přesun hmot tonážní pro izolace proti vodě, vlhkosti a plynům v objektech v přes 6 do 12 m</t>
  </si>
  <si>
    <t>-220706078</t>
  </si>
  <si>
    <t>91</t>
  </si>
  <si>
    <t>998711181</t>
  </si>
  <si>
    <t>Příplatek k přesunu hmot tonážní 711 prováděný bez použití mechanizace</t>
  </si>
  <si>
    <t>1794490202</t>
  </si>
  <si>
    <t>92</t>
  </si>
  <si>
    <t>998711194</t>
  </si>
  <si>
    <t>Příplatek k přesunu hmot tonážní 711 za zvětšený přesun do 1000 m</t>
  </si>
  <si>
    <t>1193443041</t>
  </si>
  <si>
    <t>712</t>
  </si>
  <si>
    <t>Povlakové krytiny</t>
  </si>
  <si>
    <t>93</t>
  </si>
  <si>
    <t>712300843</t>
  </si>
  <si>
    <t>Odstranění povlakové krytiny střech do 10° od zbytkového asfaltového pásu odsekáním</t>
  </si>
  <si>
    <t>1840582963</t>
  </si>
  <si>
    <t>94</t>
  </si>
  <si>
    <t>712311101</t>
  </si>
  <si>
    <t>Provedení povlakové krytiny střech do 10° za studena lakem penetračním nebo asfaltovým</t>
  </si>
  <si>
    <t>1997969605</t>
  </si>
  <si>
    <t>95</t>
  </si>
  <si>
    <t>-1488576910</t>
  </si>
  <si>
    <t>96</t>
  </si>
  <si>
    <t>712340833</t>
  </si>
  <si>
    <t>Odstranění povlakové krytiny střech do 10° z pásů NAIP přitavených v plné ploše třívrstvé</t>
  </si>
  <si>
    <t>344740989</t>
  </si>
  <si>
    <t>97</t>
  </si>
  <si>
    <t>712341559</t>
  </si>
  <si>
    <t>Provedení povlakové krytiny střech do 10° pásy NAIP přitavením v plné ploše</t>
  </si>
  <si>
    <t>-1734503757</t>
  </si>
  <si>
    <t>98</t>
  </si>
  <si>
    <t>-1293919675</t>
  </si>
  <si>
    <t>99</t>
  </si>
  <si>
    <t>712363351</t>
  </si>
  <si>
    <t>Povlakové krytiny střech do 10° z tvarovaných poplastovaných lišt pásek rš 50 mm</t>
  </si>
  <si>
    <t>330356884</t>
  </si>
  <si>
    <t>100</t>
  </si>
  <si>
    <t>712363352</t>
  </si>
  <si>
    <t>Povlakové krytiny střech do 10° z tvarovaných poplastovaných lišt délky 2 m koutová lišta vnitřní rš 100 mm</t>
  </si>
  <si>
    <t>773472817</t>
  </si>
  <si>
    <t>101</t>
  </si>
  <si>
    <t>712363353</t>
  </si>
  <si>
    <t>Povlakové krytiny střech do 10° z tvarovaných poplastovaných lišt délky 2 m koutová lišta vnější rš 100 mm</t>
  </si>
  <si>
    <t>485403978</t>
  </si>
  <si>
    <t>102</t>
  </si>
  <si>
    <t>712363354</t>
  </si>
  <si>
    <t>Povlakové krytiny střech do 10° z tvarovaných poplastovaných lišt délky 2 m stěnová lišta vyhnutá rš 70 mm</t>
  </si>
  <si>
    <t>-1059312601</t>
  </si>
  <si>
    <t>103</t>
  </si>
  <si>
    <t>712363358</t>
  </si>
  <si>
    <t>Povlakové krytiny střech do 10° z tvarovaných poplastovaných lišt délky 2 m závětrná lišta rš 250 mm</t>
  </si>
  <si>
    <t>210202225</t>
  </si>
  <si>
    <t>104</t>
  </si>
  <si>
    <t>712363545</t>
  </si>
  <si>
    <t>Provedení povlak krytiny mechanicky kotvenou do betonu TI tl přes 200 do 240 mm krajní pole, budova v do 18 m</t>
  </si>
  <si>
    <t>-1216109920</t>
  </si>
  <si>
    <t>105</t>
  </si>
  <si>
    <t>28322012</t>
  </si>
  <si>
    <t>fólie hydroizolační střešní mPVC mechanicky kotvená tl 1,5mm šedá</t>
  </si>
  <si>
    <t>1858163159</t>
  </si>
  <si>
    <t>106</t>
  </si>
  <si>
    <t>712391171</t>
  </si>
  <si>
    <t>Provedení povlakové krytiny střech do 10° podkladní textilní vrstvy</t>
  </si>
  <si>
    <t>1497501260</t>
  </si>
  <si>
    <t>107</t>
  </si>
  <si>
    <t>69311068</t>
  </si>
  <si>
    <t>geotextilie netkaná separační, ochranná, filtrační, drenážní PP 300g/m2</t>
  </si>
  <si>
    <t>-1648573914</t>
  </si>
  <si>
    <t>108</t>
  </si>
  <si>
    <t>998712102</t>
  </si>
  <si>
    <t>Přesun hmot tonážní tonážní pro krytiny povlakové v objektech v přes 6 do 12 m</t>
  </si>
  <si>
    <t>-1274350703</t>
  </si>
  <si>
    <t>109</t>
  </si>
  <si>
    <t>998712181</t>
  </si>
  <si>
    <t>Příplatek k přesunu hmot tonážní 712 prováděný bez použití mechanizace</t>
  </si>
  <si>
    <t>-452417531</t>
  </si>
  <si>
    <t>110</t>
  </si>
  <si>
    <t>998712194</t>
  </si>
  <si>
    <t>Příplatek k přesunu hmot tonážní 712 za zvětšený přesun do 1000 m</t>
  </si>
  <si>
    <t>1191530838</t>
  </si>
  <si>
    <t>713</t>
  </si>
  <si>
    <t>Izolace tepelné</t>
  </si>
  <si>
    <t>111</t>
  </si>
  <si>
    <t>713131143</t>
  </si>
  <si>
    <t>Montáž izolace tepelné stěn a základů lepením celoplošně v kombinaci s mechanickým kotvením rohoží, pásů, dílců, desek</t>
  </si>
  <si>
    <t>-1737009190</t>
  </si>
  <si>
    <t>112</t>
  </si>
  <si>
    <t>28375945</t>
  </si>
  <si>
    <t>deska EPS 100 fasádní λ=0,037 tl 50mm</t>
  </si>
  <si>
    <t>1730737237</t>
  </si>
  <si>
    <t>113</t>
  </si>
  <si>
    <t>308216659</t>
  </si>
  <si>
    <t>114</t>
  </si>
  <si>
    <t>-825162147</t>
  </si>
  <si>
    <t>115</t>
  </si>
  <si>
    <t>713141131</t>
  </si>
  <si>
    <t>Montáž izolace tepelné střech plochých lepené za studena plně 1 vrstva rohoží, pásů, dílců, desek</t>
  </si>
  <si>
    <t>261233909</t>
  </si>
  <si>
    <t>116</t>
  </si>
  <si>
    <t>28372312</t>
  </si>
  <si>
    <t>deska EPS 100 pro konstrukce s běžným zatížením λ=0,037 tl 120mm</t>
  </si>
  <si>
    <t>800435990</t>
  </si>
  <si>
    <t>117</t>
  </si>
  <si>
    <t>998713102</t>
  </si>
  <si>
    <t>Přesun hmot tonážní pro izolace tepelné v objektech v přes 6 do 12 m</t>
  </si>
  <si>
    <t>1023965158</t>
  </si>
  <si>
    <t>118</t>
  </si>
  <si>
    <t>998713181</t>
  </si>
  <si>
    <t>Příplatek k přesunu hmot tonážní 713 prováděný bez použití mechanizace</t>
  </si>
  <si>
    <t>-1289638403</t>
  </si>
  <si>
    <t>119</t>
  </si>
  <si>
    <t>998713194</t>
  </si>
  <si>
    <t>Příplatek k přesunu hmot tonážní 713 za zvětšený přesun do 1000 m</t>
  </si>
  <si>
    <t>949040683</t>
  </si>
  <si>
    <t>721</t>
  </si>
  <si>
    <t>Zdravotechnika - vnitřní kanalizace</t>
  </si>
  <si>
    <t>120</t>
  </si>
  <si>
    <t>721210822</t>
  </si>
  <si>
    <t>Demontáž vpustí střešních DN 100</t>
  </si>
  <si>
    <t>kus</t>
  </si>
  <si>
    <t>-926865213</t>
  </si>
  <si>
    <t>121</t>
  </si>
  <si>
    <t>721239114</t>
  </si>
  <si>
    <t>Montáž střešního vtoku svislý odtok do DN 160 ostatní typ</t>
  </si>
  <si>
    <t>-1918647729</t>
  </si>
  <si>
    <t>122</t>
  </si>
  <si>
    <t>56231112</t>
  </si>
  <si>
    <t>vtok střešní svislý pro PVC-P hydroizolaci plochých střech s vyhříváním DN 75, DN 110, DN 125, DN 160</t>
  </si>
  <si>
    <t>1167892538</t>
  </si>
  <si>
    <t>741</t>
  </si>
  <si>
    <t>Elektroinstalace - silnoproud</t>
  </si>
  <si>
    <t>123</t>
  </si>
  <si>
    <t>741002</t>
  </si>
  <si>
    <t>Demontáž hromosvodu</t>
  </si>
  <si>
    <t>kpl</t>
  </si>
  <si>
    <t>-2117366106</t>
  </si>
  <si>
    <t>124</t>
  </si>
  <si>
    <t>741003</t>
  </si>
  <si>
    <t>Demontáž a zpětná montáž svítidel včetně úpravy elektroinstalace</t>
  </si>
  <si>
    <t>792553690</t>
  </si>
  <si>
    <t>762</t>
  </si>
  <si>
    <t>Konstrukce tesařské</t>
  </si>
  <si>
    <t>125</t>
  </si>
  <si>
    <t>762361312</t>
  </si>
  <si>
    <t>Konstrukční a vyrovnávací vrstva pod klempířské prvky (atiky) z desek dřevoštěpkových tl 22 mm</t>
  </si>
  <si>
    <t>-639284764</t>
  </si>
  <si>
    <t>126</t>
  </si>
  <si>
    <t>998762102</t>
  </si>
  <si>
    <t>Přesun hmot tonážní pro kce tesařské v objektech v přes 6 do 12 m</t>
  </si>
  <si>
    <t>1142992673</t>
  </si>
  <si>
    <t>127</t>
  </si>
  <si>
    <t>998762181</t>
  </si>
  <si>
    <t>Příplatek k přesunu hmot tonážní 762 prováděný bez použití mechanizace</t>
  </si>
  <si>
    <t>1473698058</t>
  </si>
  <si>
    <t>128</t>
  </si>
  <si>
    <t>998762194</t>
  </si>
  <si>
    <t>Příplatek k přesunu hmot tonážní 762 za zvětšený přesun do 1000 m</t>
  </si>
  <si>
    <t>-1720743715</t>
  </si>
  <si>
    <t>764</t>
  </si>
  <si>
    <t>Konstrukce klempířské</t>
  </si>
  <si>
    <t>129</t>
  </si>
  <si>
    <t>764002841</t>
  </si>
  <si>
    <t>Demontáž oplechování horních ploch zdí a nadezdívek do suti</t>
  </si>
  <si>
    <t>1980784622</t>
  </si>
  <si>
    <t>130</t>
  </si>
  <si>
    <t>764002851</t>
  </si>
  <si>
    <t>Demontáž oplechování parapetů do suti</t>
  </si>
  <si>
    <t>-1844792048</t>
  </si>
  <si>
    <t>131</t>
  </si>
  <si>
    <t>764002861</t>
  </si>
  <si>
    <t>Demontáž oplechování říms a ozdobných prvků do suti</t>
  </si>
  <si>
    <t>-1599738783</t>
  </si>
  <si>
    <t>132</t>
  </si>
  <si>
    <t>764002881</t>
  </si>
  <si>
    <t>Demontáž lemování střešních prostupů do suti</t>
  </si>
  <si>
    <t>-1976092013</t>
  </si>
  <si>
    <t>133</t>
  </si>
  <si>
    <t>764003801</t>
  </si>
  <si>
    <t>Demontáž lemování trub, konzol, držáků, ventilačních nástavců a jiných kusových prvků do suti</t>
  </si>
  <si>
    <t>-641899137</t>
  </si>
  <si>
    <t>134</t>
  </si>
  <si>
    <t>764216645</t>
  </si>
  <si>
    <t>Oplechování rovných parapetů celoplošně lepené z Pz s povrchovou úpravou rš 400 mm</t>
  </si>
  <si>
    <t>-941144182</t>
  </si>
  <si>
    <t>135</t>
  </si>
  <si>
    <t>764216665</t>
  </si>
  <si>
    <t>Příplatek za zvýšenou pracnost oplechování rohů rovných parapetů z PZ s povrch úpravou rš do 400 mm</t>
  </si>
  <si>
    <t>1345277667</t>
  </si>
  <si>
    <t>136</t>
  </si>
  <si>
    <t>764223451.1</t>
  </si>
  <si>
    <t>Střešní výlez  včetně oplechování  1000*1200 mm</t>
  </si>
  <si>
    <t>1137578794</t>
  </si>
  <si>
    <t>137</t>
  </si>
  <si>
    <t>764315632</t>
  </si>
  <si>
    <t>Lemování trub prostupovou manžetou z Pz s povrch úpravou střech s krytinou skládanou D přes 75 do 100 mm</t>
  </si>
  <si>
    <t>-1719573292</t>
  </si>
  <si>
    <t>138</t>
  </si>
  <si>
    <t>764315633</t>
  </si>
  <si>
    <t>Lemování trub prostupovou manžetou z Pz s povrch úpravou střech s krytinou skládanou D přes 100 do 150 mm</t>
  </si>
  <si>
    <t>739745035</t>
  </si>
  <si>
    <t>139</t>
  </si>
  <si>
    <t>764316623</t>
  </si>
  <si>
    <t>Lemování ventilačních nástavců z Pz s povrch úpravou na skládané krytině D přes 100 do 150 mm</t>
  </si>
  <si>
    <t>469303104</t>
  </si>
  <si>
    <t>140</t>
  </si>
  <si>
    <t>998764102</t>
  </si>
  <si>
    <t>Přesun hmot tonážní pro konstrukce klempířské v objektech v přes 6 do 12 m</t>
  </si>
  <si>
    <t>1822048903</t>
  </si>
  <si>
    <t>141</t>
  </si>
  <si>
    <t>998764181</t>
  </si>
  <si>
    <t>Příplatek k přesunu hmot tonážní 764 prováděný bez použití mechanizace</t>
  </si>
  <si>
    <t>-2008940381</t>
  </si>
  <si>
    <t>142</t>
  </si>
  <si>
    <t>998764194</t>
  </si>
  <si>
    <t>Příplatek k přesunu hmot tonážní 764 za zvětšený přesun do 1000 m</t>
  </si>
  <si>
    <t>358107480</t>
  </si>
  <si>
    <t>765</t>
  </si>
  <si>
    <t>Krytina skládaná</t>
  </si>
  <si>
    <t>143</t>
  </si>
  <si>
    <t>765192811</t>
  </si>
  <si>
    <t>Demontáž střešního výlezu jakékoliv plochy</t>
  </si>
  <si>
    <t>384978283</t>
  </si>
  <si>
    <t>766</t>
  </si>
  <si>
    <t>Konstrukce truhlářské</t>
  </si>
  <si>
    <t>144</t>
  </si>
  <si>
    <t>766441811</t>
  </si>
  <si>
    <t>Demontáž parapetních desek dřevěných nebo plastových šířky do 300 mm délky do 1000 mm</t>
  </si>
  <si>
    <t>-44751217</t>
  </si>
  <si>
    <t>145</t>
  </si>
  <si>
    <t>766441823</t>
  </si>
  <si>
    <t>Demontáž parapetních desek dřevěných nebo plastových šířky do 300 mm délky přes 2000 mm</t>
  </si>
  <si>
    <t>1231643046</t>
  </si>
  <si>
    <t>146</t>
  </si>
  <si>
    <t>766622132</t>
  </si>
  <si>
    <t>Montáž plastových oken plochy přes 1 m2 otevíravých v do 2,5 m s rámem do zdiva</t>
  </si>
  <si>
    <t>177277484</t>
  </si>
  <si>
    <t>147</t>
  </si>
  <si>
    <t>61140054</t>
  </si>
  <si>
    <t>okno plastové otevíravé/sklopné trojsklo přes plochu 1m2 v 1,5-2,5m</t>
  </si>
  <si>
    <t>-829121161</t>
  </si>
  <si>
    <t>148</t>
  </si>
  <si>
    <t>766622216</t>
  </si>
  <si>
    <t>Montáž plastových oken plochy do 1 m2 otevíravých s rámem do zdiva</t>
  </si>
  <si>
    <t>1681106099</t>
  </si>
  <si>
    <t>149</t>
  </si>
  <si>
    <t>61140050</t>
  </si>
  <si>
    <t>okno plastové otevíravé/sklopné trojsklo do plochy 1m2</t>
  </si>
  <si>
    <t>1415443462</t>
  </si>
  <si>
    <t>150</t>
  </si>
  <si>
    <t>766629214</t>
  </si>
  <si>
    <t>Příplatek k montáži oken za izolaci pro rovné ostění připojovací spára do 15 mm - páska</t>
  </si>
  <si>
    <t>-1713429624</t>
  </si>
  <si>
    <t>151</t>
  </si>
  <si>
    <t>766694116</t>
  </si>
  <si>
    <t>Montáž parapetních desek dřevěných nebo plastových š do 30 cm</t>
  </si>
  <si>
    <t>556097715</t>
  </si>
  <si>
    <t>152</t>
  </si>
  <si>
    <t>61144400</t>
  </si>
  <si>
    <t>parapet plastový vnitřní komůrkový tl 20mm š 180mm</t>
  </si>
  <si>
    <t>-175253492</t>
  </si>
  <si>
    <t>153</t>
  </si>
  <si>
    <t>61144019</t>
  </si>
  <si>
    <t>koncovka k parapetu plastovému vnitřnímu 1 pár</t>
  </si>
  <si>
    <t>sada</t>
  </si>
  <si>
    <t>-1958133966</t>
  </si>
  <si>
    <t>154</t>
  </si>
  <si>
    <t>998766102</t>
  </si>
  <si>
    <t>Přesun hmot tonážní pro kce truhlářské v objektech v přes 6 do 12 m</t>
  </si>
  <si>
    <t>-675537387</t>
  </si>
  <si>
    <t>155</t>
  </si>
  <si>
    <t>998766181</t>
  </si>
  <si>
    <t>Příplatek k přesunu hmot tonážní 766 prováděný bez použití mechanizace</t>
  </si>
  <si>
    <t>676307791</t>
  </si>
  <si>
    <t>156</t>
  </si>
  <si>
    <t>998766194</t>
  </si>
  <si>
    <t>Příplatek k přesunu hmot tonážní 766 za zvětšený přesun do 1000 m</t>
  </si>
  <si>
    <t>-1851326388</t>
  </si>
  <si>
    <t>767</t>
  </si>
  <si>
    <t>Konstrukce zámečnické</t>
  </si>
  <si>
    <t>157</t>
  </si>
  <si>
    <t>767661811</t>
  </si>
  <si>
    <t>Demontáž mříží pevných nebo otevíravých</t>
  </si>
  <si>
    <t>-526859141</t>
  </si>
  <si>
    <t>158</t>
  </si>
  <si>
    <t>767662120</t>
  </si>
  <si>
    <t>Montáž mříží pevných přivařených</t>
  </si>
  <si>
    <t>-264162777</t>
  </si>
  <si>
    <t>159</t>
  </si>
  <si>
    <t>767832102</t>
  </si>
  <si>
    <t>Montáž venkovních požárních žebříků do zdiva bez suchovodu</t>
  </si>
  <si>
    <t>-415456990</t>
  </si>
  <si>
    <t>160</t>
  </si>
  <si>
    <t>767832801</t>
  </si>
  <si>
    <t>Demontáž venkovních požárních žebříků se ochranným košem</t>
  </si>
  <si>
    <t>2046722165</t>
  </si>
  <si>
    <t>161</t>
  </si>
  <si>
    <t>767893126</t>
  </si>
  <si>
    <t>Montáž stříšek nad vstupy kotvených pomocí konzol rovných, výplň skleněná š přes 1,50 do 2,00 m</t>
  </si>
  <si>
    <t>943701568</t>
  </si>
  <si>
    <t>162</t>
  </si>
  <si>
    <t>63437004</t>
  </si>
  <si>
    <t>stříška vchodová rovná, nerezové kování, výplň vrstvené bezpečnostní sklo do 1300x1000mm</t>
  </si>
  <si>
    <t>33541349</t>
  </si>
  <si>
    <t>163</t>
  </si>
  <si>
    <t>63437004.1</t>
  </si>
  <si>
    <t>stříška vchodová rovná, nerezové kování, výplň vrstvené bezpečnostní sklo  příplatek za dalších 2000mm</t>
  </si>
  <si>
    <t>-2117584891</t>
  </si>
  <si>
    <t>164</t>
  </si>
  <si>
    <t>28319029</t>
  </si>
  <si>
    <t>kotvící sada pro vchodové stříšky, 1x chemická kotva 300ml, 4x závitová tyč M8 - délka 160mm, 4x plastové sítko, 2x mixér</t>
  </si>
  <si>
    <t>balení</t>
  </si>
  <si>
    <t>2028459187</t>
  </si>
  <si>
    <t>165</t>
  </si>
  <si>
    <t>767893192</t>
  </si>
  <si>
    <t>Příplatek za montáž stříšky delší než 2,00 m s výplní skleněnou</t>
  </si>
  <si>
    <t>12389905</t>
  </si>
  <si>
    <t>166</t>
  </si>
  <si>
    <t>998767102</t>
  </si>
  <si>
    <t>Přesun hmot tonážní pro zámečnické konstrukce v objektech v přes 6 do 12 m</t>
  </si>
  <si>
    <t>-636561837</t>
  </si>
  <si>
    <t>167</t>
  </si>
  <si>
    <t>998767181</t>
  </si>
  <si>
    <t>Příplatek k přesunu hmot tonážní 767 prováděný bez použití mechanizace</t>
  </si>
  <si>
    <t>-549548931</t>
  </si>
  <si>
    <t>168</t>
  </si>
  <si>
    <t>998767194</t>
  </si>
  <si>
    <t>Příplatek k přesunu hmot tonážní 767 za zvětšený přesun do 1000 m</t>
  </si>
  <si>
    <t>15349910</t>
  </si>
  <si>
    <t>783</t>
  </si>
  <si>
    <t>Dokončovací práce - nátěry</t>
  </si>
  <si>
    <t>169</t>
  </si>
  <si>
    <t>783301313</t>
  </si>
  <si>
    <t>Odmaštění zámečnických konstrukcí ředidlovým odmašťovačem</t>
  </si>
  <si>
    <t>1853491205</t>
  </si>
  <si>
    <t>170</t>
  </si>
  <si>
    <t>783306801</t>
  </si>
  <si>
    <t>Odstranění nátěru ze zámečnických konstrukcí obroušením</t>
  </si>
  <si>
    <t>895355441</t>
  </si>
  <si>
    <t>171</t>
  </si>
  <si>
    <t>783306809</t>
  </si>
  <si>
    <t>Odstranění nátěru ze zámečnických konstrukcí okartáčováním</t>
  </si>
  <si>
    <t>1149535422</t>
  </si>
  <si>
    <t>172</t>
  </si>
  <si>
    <t>783314101</t>
  </si>
  <si>
    <t>Základní jednonásobný syntetický nátěr zámečnických konstrukcí</t>
  </si>
  <si>
    <t>1898596881</t>
  </si>
  <si>
    <t>173</t>
  </si>
  <si>
    <t>783314201</t>
  </si>
  <si>
    <t>Základní antikorozní jednonásobný syntetický standardní nátěr zámečnických konstrukcí</t>
  </si>
  <si>
    <t>1050319084</t>
  </si>
  <si>
    <t>174</t>
  </si>
  <si>
    <t>783315101</t>
  </si>
  <si>
    <t>Mezinátěr jednonásobný syntetický standardní zámečnických konstrukcí</t>
  </si>
  <si>
    <t>1674720942</t>
  </si>
  <si>
    <t>175</t>
  </si>
  <si>
    <t>783317101</t>
  </si>
  <si>
    <t>Krycí jednonásobný syntetický standardní nátěr zámečnických konstrukcí</t>
  </si>
  <si>
    <t>1855025083</t>
  </si>
  <si>
    <t>784</t>
  </si>
  <si>
    <t>Dokončovací práce - malby a tapety</t>
  </si>
  <si>
    <t>176</t>
  </si>
  <si>
    <t>784111001</t>
  </si>
  <si>
    <t>Oprášení (ometení ) podkladu v místnostech v do 3,80 m</t>
  </si>
  <si>
    <t>-1007940371</t>
  </si>
  <si>
    <t>177</t>
  </si>
  <si>
    <t>784121001</t>
  </si>
  <si>
    <t>Oškrabání malby v mísnostech v do 3,80 m</t>
  </si>
  <si>
    <t>818582976</t>
  </si>
  <si>
    <t>178</t>
  </si>
  <si>
    <t>784181121</t>
  </si>
  <si>
    <t>Hloubková jednonásobná bezbarvá penetrace podkladu v místnostech v do 3,80 m</t>
  </si>
  <si>
    <t>227282460</t>
  </si>
  <si>
    <t>179</t>
  </si>
  <si>
    <t>784221101</t>
  </si>
  <si>
    <t>Dvojnásobné bílé malby ze směsí za sucha dobře otěruvzdorných v místnostech do 3,80 m</t>
  </si>
  <si>
    <t>-790331696</t>
  </si>
  <si>
    <t>HZS</t>
  </si>
  <si>
    <t>Hodinové zúčtovací sazby</t>
  </si>
  <si>
    <t>180</t>
  </si>
  <si>
    <t>HZS2132</t>
  </si>
  <si>
    <t>Hodinová zúčtovací sazba zámečník odborný</t>
  </si>
  <si>
    <t>hod</t>
  </si>
  <si>
    <t>512</t>
  </si>
  <si>
    <t>1573202841</t>
  </si>
  <si>
    <t>181</t>
  </si>
  <si>
    <t>HZS3212</t>
  </si>
  <si>
    <t>Hodinová zúčtovací sazba montér vzduchotechniky a chlazení odborný</t>
  </si>
  <si>
    <t>662027151</t>
  </si>
  <si>
    <t>SO 02 - Zateplení  v nepodsklepené části</t>
  </si>
  <si>
    <t>-1975569722</t>
  </si>
  <si>
    <t>59051502</t>
  </si>
  <si>
    <t>profil dilatační rohový PVC s výztužnou tkaninou pro ETICS</t>
  </si>
  <si>
    <t>713109284</t>
  </si>
  <si>
    <t>-330334437</t>
  </si>
  <si>
    <t>28375984</t>
  </si>
  <si>
    <t>deska EPS 100 fasádní λ=0,037 tl 150mm</t>
  </si>
  <si>
    <t>-1259066700</t>
  </si>
  <si>
    <t>741001</t>
  </si>
  <si>
    <t>Dodávka a montáž  hromosvodu</t>
  </si>
  <si>
    <t>-107662005</t>
  </si>
  <si>
    <t>SO 03 - Rampa</t>
  </si>
  <si>
    <t xml:space="preserve">    2 - Zakládání</t>
  </si>
  <si>
    <t>121151104</t>
  </si>
  <si>
    <t>Sejmutí ornice plochy do 100 m2 tl vrstvy přes 200 do 250 mm strojně</t>
  </si>
  <si>
    <t>-1789107445</t>
  </si>
  <si>
    <t>132212131</t>
  </si>
  <si>
    <t>Hloubení nezapažených rýh šířky do 800 mm v soudržných horninách třídy těžitelnosti I skupiny 3 ručně</t>
  </si>
  <si>
    <t>1799932861</t>
  </si>
  <si>
    <t>133212811</t>
  </si>
  <si>
    <t>Hloubení nezapažených šachet v hornině třídy těžitelnosti I skupiny 3 plocha výkopu do 4 m2 ručně</t>
  </si>
  <si>
    <t>54664964</t>
  </si>
  <si>
    <t>-1689223875</t>
  </si>
  <si>
    <t>-1161450</t>
  </si>
  <si>
    <t>-1729602291</t>
  </si>
  <si>
    <t>-590244327</t>
  </si>
  <si>
    <t>730329557</t>
  </si>
  <si>
    <t>-1095400894</t>
  </si>
  <si>
    <t>1141640419</t>
  </si>
  <si>
    <t>-709887426</t>
  </si>
  <si>
    <t>181951112</t>
  </si>
  <si>
    <t>Úprava pláně v hornině třídy těžitelnosti I skupiny 1 až 3 se zhutněním strojně</t>
  </si>
  <si>
    <t>1515162369</t>
  </si>
  <si>
    <t>1700704176</t>
  </si>
  <si>
    <t>Zakládání</t>
  </si>
  <si>
    <t>275313711</t>
  </si>
  <si>
    <t>Základové patky z betonu tř. C 20/25</t>
  </si>
  <si>
    <t>403130803</t>
  </si>
  <si>
    <t>275351121</t>
  </si>
  <si>
    <t>Zřízení bednění základových patek</t>
  </si>
  <si>
    <t>1472329853</t>
  </si>
  <si>
    <t>275351122</t>
  </si>
  <si>
    <t>Odstranění bednění základových patek</t>
  </si>
  <si>
    <t>-1960340383</t>
  </si>
  <si>
    <t>339921111</t>
  </si>
  <si>
    <t>Osazování betonových palisád do betonového základu jednotlivě výšky prvku do 0,5 m</t>
  </si>
  <si>
    <t>-1466323640</t>
  </si>
  <si>
    <t>59228407</t>
  </si>
  <si>
    <t>palisáda betonová tyčová hranatá přírodní 110x110x400mm</t>
  </si>
  <si>
    <t>498432654</t>
  </si>
  <si>
    <t>339921112</t>
  </si>
  <si>
    <t>Osazování betonových palisád do betonového základu jednotlivě výšky prvku přes 0,5 do 1 m</t>
  </si>
  <si>
    <t>1095647997</t>
  </si>
  <si>
    <t>59228408</t>
  </si>
  <si>
    <t>palisáda betonová tyčová hranatá přírodní 110x110x600mm</t>
  </si>
  <si>
    <t>-1976523716</t>
  </si>
  <si>
    <t>564831011</t>
  </si>
  <si>
    <t>Podklad ze štěrkodrtě ŠD plochy do 100 m2 tl 100 mm</t>
  </si>
  <si>
    <t>1198569493</t>
  </si>
  <si>
    <t>564851011</t>
  </si>
  <si>
    <t>Podklad ze štěrkodrtě ŠD plochy do 100 m2 tl 150 mm</t>
  </si>
  <si>
    <t>1681209866</t>
  </si>
  <si>
    <t>240220171</t>
  </si>
  <si>
    <t>596211110</t>
  </si>
  <si>
    <t>Kladení zámkové dlažby komunikací pro pěší ručně tl 60 mm skupiny A pl do 50 m2</t>
  </si>
  <si>
    <t>-1582621775</t>
  </si>
  <si>
    <t>59245018</t>
  </si>
  <si>
    <t>dlažba tvar obdélník betonová 200x100x60mm přírodní</t>
  </si>
  <si>
    <t>998442060</t>
  </si>
  <si>
    <t>1638021545</t>
  </si>
  <si>
    <t>59217017</t>
  </si>
  <si>
    <t>obrubník betonový chodníkový 1000x100x250mm</t>
  </si>
  <si>
    <t>-1007946582</t>
  </si>
  <si>
    <t>2079346964</t>
  </si>
  <si>
    <t>1761072296</t>
  </si>
  <si>
    <t>1623841959</t>
  </si>
  <si>
    <t>998229111</t>
  </si>
  <si>
    <t>Přesun hmot ruční pro pozemní komunikace s krytem z kameniva, betonu,živice na vzdálenost do 50 m</t>
  </si>
  <si>
    <t>1435126403</t>
  </si>
  <si>
    <t>767001</t>
  </si>
  <si>
    <t>Úprava stávajícího zábradlí</t>
  </si>
  <si>
    <t>-1352424904</t>
  </si>
  <si>
    <t>767591013</t>
  </si>
  <si>
    <t>Montáž podlah nebo podest z kompozitních pochůzných skládaných roštů o hm přes 30 do 50 kg/m2</t>
  </si>
  <si>
    <t>905710686</t>
  </si>
  <si>
    <t>55347038.1</t>
  </si>
  <si>
    <t xml:space="preserve">rošt podlahový lisovaný žárově zinkovaný velikost 30/10/3mm </t>
  </si>
  <si>
    <t>170650324</t>
  </si>
  <si>
    <t>767995114</t>
  </si>
  <si>
    <t>Montáž atypických zámečnických konstrukcí hm přes 20 do 50 kg</t>
  </si>
  <si>
    <t>1993239046</t>
  </si>
  <si>
    <t>553001</t>
  </si>
  <si>
    <t>Dodávka  OK rampy včetně povrchové úpravy</t>
  </si>
  <si>
    <t>218914469</t>
  </si>
  <si>
    <t>998767101</t>
  </si>
  <si>
    <t>Přesun hmot tonážní pro zámečnické konstrukce v objektech v do 6 m</t>
  </si>
  <si>
    <t>-1659908153</t>
  </si>
  <si>
    <t>13923636</t>
  </si>
  <si>
    <t>-2086643113</t>
  </si>
  <si>
    <t>SO 04 - Hromosvod a uzemnění</t>
  </si>
  <si>
    <t>1 - HROMOSOD</t>
  </si>
  <si>
    <t xml:space="preserve">    D1 - Svod č. 1</t>
  </si>
  <si>
    <t xml:space="preserve">    D2 - Svod č. 2</t>
  </si>
  <si>
    <t xml:space="preserve">    D3 - Svod č. 3</t>
  </si>
  <si>
    <t xml:space="preserve">    D4 - Svod č. 4</t>
  </si>
  <si>
    <t xml:space="preserve">    D5 - Svod č. 5</t>
  </si>
  <si>
    <t xml:space="preserve">    D6 - Svod č. 6</t>
  </si>
  <si>
    <t>2 - Uzemnění</t>
  </si>
  <si>
    <t>3 - OSTATNÍ</t>
  </si>
  <si>
    <t>6 -  Revizní zkoušky, měření, protokoly</t>
  </si>
  <si>
    <t>HROMOSOD</t>
  </si>
  <si>
    <t>D1</t>
  </si>
  <si>
    <t>Svod č. 1</t>
  </si>
  <si>
    <t>1.1</t>
  </si>
  <si>
    <t>Jímací izolovaný stožár, 4000mm</t>
  </si>
  <si>
    <t>ks</t>
  </si>
  <si>
    <t>749001734</t>
  </si>
  <si>
    <t>1.10</t>
  </si>
  <si>
    <t>Distanční držák pro vodič svodu pr. 23mm, s betonovým podstavcem</t>
  </si>
  <si>
    <t>-1815773042</t>
  </si>
  <si>
    <t>1.11</t>
  </si>
  <si>
    <t>Držák vedení VA pro vodič svodu pr. 23mm</t>
  </si>
  <si>
    <t>-1919571385</t>
  </si>
  <si>
    <t>1.12</t>
  </si>
  <si>
    <t>Hmoždinka pr. 8mm do zateplené fasády 150mm.</t>
  </si>
  <si>
    <t>805085207</t>
  </si>
  <si>
    <t>1923575132</t>
  </si>
  <si>
    <t>1.2</t>
  </si>
  <si>
    <t>Stojan jímacího stožáru</t>
  </si>
  <si>
    <t>-245934117</t>
  </si>
  <si>
    <t>1.3</t>
  </si>
  <si>
    <t>Závitová tyč , délka 270mm, bal. 3ks</t>
  </si>
  <si>
    <t>826115892</t>
  </si>
  <si>
    <t>1.4</t>
  </si>
  <si>
    <t>Betonový podstavec, 16kg</t>
  </si>
  <si>
    <t>1919803109</t>
  </si>
  <si>
    <t>1.5</t>
  </si>
  <si>
    <t>Základna pro podstavec  k montáži na stativ se třemi nohami</t>
  </si>
  <si>
    <t>-285637617</t>
  </si>
  <si>
    <t>1.6</t>
  </si>
  <si>
    <t>Svorka pro připojení potenciálu k montáži</t>
  </si>
  <si>
    <t>1075780558</t>
  </si>
  <si>
    <t>1.7</t>
  </si>
  <si>
    <t>Připojovací deska pro jedno vedení</t>
  </si>
  <si>
    <t>-2113694907</t>
  </si>
  <si>
    <t>1.8</t>
  </si>
  <si>
    <t>Připojovací kocovka pro vysokonapěťový izolovaný vodič pr. 23mm</t>
  </si>
  <si>
    <t>-1556559688</t>
  </si>
  <si>
    <t>1.9</t>
  </si>
  <si>
    <t>Svod z vysolonapěťového izolovaného vofiče - Professional Plus ve světle šedém provedení</t>
  </si>
  <si>
    <t>1293882562</t>
  </si>
  <si>
    <t>-1101528577</t>
  </si>
  <si>
    <t>217866122</t>
  </si>
  <si>
    <t>671632625</t>
  </si>
  <si>
    <t>-884646461</t>
  </si>
  <si>
    <t>-1555297853</t>
  </si>
  <si>
    <t>-186195816</t>
  </si>
  <si>
    <t>525087231</t>
  </si>
  <si>
    <t>-1708859754</t>
  </si>
  <si>
    <t>-1355692840</t>
  </si>
  <si>
    <t>2139733958</t>
  </si>
  <si>
    <t>-883151399</t>
  </si>
  <si>
    <t>D2</t>
  </si>
  <si>
    <t>Svod č. 2</t>
  </si>
  <si>
    <t>1.20</t>
  </si>
  <si>
    <t>-1868873468</t>
  </si>
  <si>
    <t>1.21</t>
  </si>
  <si>
    <t>1490656509</t>
  </si>
  <si>
    <t>1.22</t>
  </si>
  <si>
    <t>-1679139716</t>
  </si>
  <si>
    <t>1.23</t>
  </si>
  <si>
    <t>-562373435</t>
  </si>
  <si>
    <t>1.24</t>
  </si>
  <si>
    <t>-1052522653</t>
  </si>
  <si>
    <t>1.25</t>
  </si>
  <si>
    <t>630923551</t>
  </si>
  <si>
    <t>1.26</t>
  </si>
  <si>
    <t>-1286721921</t>
  </si>
  <si>
    <t>1.27</t>
  </si>
  <si>
    <t>-1617692872</t>
  </si>
  <si>
    <t>1.28</t>
  </si>
  <si>
    <t>2023368163</t>
  </si>
  <si>
    <t>1.29</t>
  </si>
  <si>
    <t>-465845081</t>
  </si>
  <si>
    <t>1.30</t>
  </si>
  <si>
    <t>625873072</t>
  </si>
  <si>
    <t>1.31</t>
  </si>
  <si>
    <t>1449268949</t>
  </si>
  <si>
    <t>1299000907</t>
  </si>
  <si>
    <t>-1893464493</t>
  </si>
  <si>
    <t>-1153408116</t>
  </si>
  <si>
    <t>-328396556</t>
  </si>
  <si>
    <t>1943810872</t>
  </si>
  <si>
    <t>430795760</t>
  </si>
  <si>
    <t>-1710922717</t>
  </si>
  <si>
    <t>-1290477102</t>
  </si>
  <si>
    <t>-723055873</t>
  </si>
  <si>
    <t>-1729889174</t>
  </si>
  <si>
    <t>-759935631</t>
  </si>
  <si>
    <t>718208110</t>
  </si>
  <si>
    <t>D3</t>
  </si>
  <si>
    <t>Svod č. 3</t>
  </si>
  <si>
    <t>1.40</t>
  </si>
  <si>
    <t>903871464</t>
  </si>
  <si>
    <t>1.41</t>
  </si>
  <si>
    <t>-2114244566</t>
  </si>
  <si>
    <t>1.42</t>
  </si>
  <si>
    <t>1823328135</t>
  </si>
  <si>
    <t>1.43</t>
  </si>
  <si>
    <t>-1825880503</t>
  </si>
  <si>
    <t>1.44</t>
  </si>
  <si>
    <t>-348264527</t>
  </si>
  <si>
    <t>1.45</t>
  </si>
  <si>
    <t>1865076205</t>
  </si>
  <si>
    <t>1.46</t>
  </si>
  <si>
    <t>-1816628613</t>
  </si>
  <si>
    <t>1.47</t>
  </si>
  <si>
    <t>-123014673</t>
  </si>
  <si>
    <t>1.48</t>
  </si>
  <si>
    <t>-1069076621</t>
  </si>
  <si>
    <t>1.49</t>
  </si>
  <si>
    <t>1374619451</t>
  </si>
  <si>
    <t>1.50</t>
  </si>
  <si>
    <t>-1412093102</t>
  </si>
  <si>
    <t>1.51</t>
  </si>
  <si>
    <t>1122844870</t>
  </si>
  <si>
    <t>-107406594</t>
  </si>
  <si>
    <t>-2080309481</t>
  </si>
  <si>
    <t>987134114</t>
  </si>
  <si>
    <t>-481005869</t>
  </si>
  <si>
    <t>530650151</t>
  </si>
  <si>
    <t>1977290376</t>
  </si>
  <si>
    <t>-811861042</t>
  </si>
  <si>
    <t>-1064559610</t>
  </si>
  <si>
    <t>-1046912963</t>
  </si>
  <si>
    <t>851651453</t>
  </si>
  <si>
    <t>-1487299889</t>
  </si>
  <si>
    <t>-6839318</t>
  </si>
  <si>
    <t>D4</t>
  </si>
  <si>
    <t>Svod č. 4</t>
  </si>
  <si>
    <t>1.60</t>
  </si>
  <si>
    <t>1336554218</t>
  </si>
  <si>
    <t>1.61</t>
  </si>
  <si>
    <t>-1183231504</t>
  </si>
  <si>
    <t>1.62</t>
  </si>
  <si>
    <t>317706272</t>
  </si>
  <si>
    <t>1.63</t>
  </si>
  <si>
    <t>747154042</t>
  </si>
  <si>
    <t>1.64</t>
  </si>
  <si>
    <t>664705839</t>
  </si>
  <si>
    <t>1.65</t>
  </si>
  <si>
    <t>-217782607</t>
  </si>
  <si>
    <t>1.66</t>
  </si>
  <si>
    <t>2120133388</t>
  </si>
  <si>
    <t>1.67</t>
  </si>
  <si>
    <t>-1298762399</t>
  </si>
  <si>
    <t>1.68</t>
  </si>
  <si>
    <t>1760111925</t>
  </si>
  <si>
    <t>1.69</t>
  </si>
  <si>
    <t>-670117338</t>
  </si>
  <si>
    <t>1.70</t>
  </si>
  <si>
    <t>-238022030</t>
  </si>
  <si>
    <t>1.71</t>
  </si>
  <si>
    <t>-1767179995</t>
  </si>
  <si>
    <t>-1798963635</t>
  </si>
  <si>
    <t>843617998</t>
  </si>
  <si>
    <t>1389502506</t>
  </si>
  <si>
    <t>-1084642146</t>
  </si>
  <si>
    <t>2141631</t>
  </si>
  <si>
    <t>1986013367</t>
  </si>
  <si>
    <t>107170619</t>
  </si>
  <si>
    <t>-1475033710</t>
  </si>
  <si>
    <t>-515462362</t>
  </si>
  <si>
    <t>-88050539</t>
  </si>
  <si>
    <t>-2073631027</t>
  </si>
  <si>
    <t>-794682684</t>
  </si>
  <si>
    <t>D5</t>
  </si>
  <si>
    <t>Svod č. 5</t>
  </si>
  <si>
    <t>1.80</t>
  </si>
  <si>
    <t>85935572</t>
  </si>
  <si>
    <t>1.81</t>
  </si>
  <si>
    <t>1892696586</t>
  </si>
  <si>
    <t>1.82</t>
  </si>
  <si>
    <t>-1262502467</t>
  </si>
  <si>
    <t>1.83</t>
  </si>
  <si>
    <t>-1731437723</t>
  </si>
  <si>
    <t>1.84</t>
  </si>
  <si>
    <t>152058778</t>
  </si>
  <si>
    <t>1.85</t>
  </si>
  <si>
    <t>1744321009</t>
  </si>
  <si>
    <t>1.86</t>
  </si>
  <si>
    <t>-982635900</t>
  </si>
  <si>
    <t>1.87</t>
  </si>
  <si>
    <t>-1964455129</t>
  </si>
  <si>
    <t>1.88</t>
  </si>
  <si>
    <t>312583342</t>
  </si>
  <si>
    <t>1.89</t>
  </si>
  <si>
    <t>-1187557381</t>
  </si>
  <si>
    <t>1.90</t>
  </si>
  <si>
    <t>2101082913</t>
  </si>
  <si>
    <t>1.91</t>
  </si>
  <si>
    <t>-992975857</t>
  </si>
  <si>
    <t>1394401436</t>
  </si>
  <si>
    <t>-946986395</t>
  </si>
  <si>
    <t>1631653943</t>
  </si>
  <si>
    <t>719061980</t>
  </si>
  <si>
    <t>724413329</t>
  </si>
  <si>
    <t>1140337120</t>
  </si>
  <si>
    <t>-397744627</t>
  </si>
  <si>
    <t>984991733</t>
  </si>
  <si>
    <t>1945884309</t>
  </si>
  <si>
    <t>-1423044547</t>
  </si>
  <si>
    <t>2019969985</t>
  </si>
  <si>
    <t>525400846</t>
  </si>
  <si>
    <t>D6</t>
  </si>
  <si>
    <t>Svod č. 6</t>
  </si>
  <si>
    <t>1.100</t>
  </si>
  <si>
    <t>795259945</t>
  </si>
  <si>
    <t>1.101</t>
  </si>
  <si>
    <t>-1051436222</t>
  </si>
  <si>
    <t>1.102</t>
  </si>
  <si>
    <t>-1684383152</t>
  </si>
  <si>
    <t>1.103</t>
  </si>
  <si>
    <t>434974105</t>
  </si>
  <si>
    <t>1.104</t>
  </si>
  <si>
    <t>966373457</t>
  </si>
  <si>
    <t>1.105</t>
  </si>
  <si>
    <t>167375926</t>
  </si>
  <si>
    <t>1.106</t>
  </si>
  <si>
    <t>-1013483627</t>
  </si>
  <si>
    <t>1.107</t>
  </si>
  <si>
    <t>1377762889</t>
  </si>
  <si>
    <t>1.108</t>
  </si>
  <si>
    <t>63014450</t>
  </si>
  <si>
    <t>1.109</t>
  </si>
  <si>
    <t>1260475318</t>
  </si>
  <si>
    <t>1.110</t>
  </si>
  <si>
    <t>-1896949570</t>
  </si>
  <si>
    <t>1.111</t>
  </si>
  <si>
    <t>-423975789</t>
  </si>
  <si>
    <t>-693477810</t>
  </si>
  <si>
    <t>1280818607</t>
  </si>
  <si>
    <t>-1726800720</t>
  </si>
  <si>
    <t>-2020584534</t>
  </si>
  <si>
    <t>904539549</t>
  </si>
  <si>
    <t>-1780576526</t>
  </si>
  <si>
    <t>2080560731</t>
  </si>
  <si>
    <t>-782381493</t>
  </si>
  <si>
    <t>-206490347</t>
  </si>
  <si>
    <t>1514166170</t>
  </si>
  <si>
    <t>1359484469</t>
  </si>
  <si>
    <t>-179535640</t>
  </si>
  <si>
    <t>Uzemnění</t>
  </si>
  <si>
    <t>2.1</t>
  </si>
  <si>
    <t>Strojený zemnič, pásek FeZn 30x4mm, uložený v zemi, včetně nákladů na spoje - sváry (min. 100mm2) nebo propojovací svorky, dilatační díly, antikorozní ochranu spojů a svorek, uložení, vytvarování a spolupráce s jinými profesemi.</t>
  </si>
  <si>
    <t>-1057861933</t>
  </si>
  <si>
    <t>2.10</t>
  </si>
  <si>
    <t>PV 17pp, držák vedení pr. 8-10 mm , pro zateplené fasády tl. 150mm</t>
  </si>
  <si>
    <t>1164223678</t>
  </si>
  <si>
    <t>2.11</t>
  </si>
  <si>
    <t>PV 21D podpěra vedení na ploché střechy - beton</t>
  </si>
  <si>
    <t>1078331964</t>
  </si>
  <si>
    <t>2.12</t>
  </si>
  <si>
    <t>Svorka SU</t>
  </si>
  <si>
    <t>-719060293</t>
  </si>
  <si>
    <t>1190249901</t>
  </si>
  <si>
    <t>2.2</t>
  </si>
  <si>
    <t>Vývod uzemnění  - provedený drátem z FeZn 10 s plastovou izolací - délka 2m pro napojení HVI vodiče pomocí zkušební svorky ZS , umístěné vně objektu v krabici</t>
  </si>
  <si>
    <t>-1047440775</t>
  </si>
  <si>
    <t>2.3</t>
  </si>
  <si>
    <t>Rozpojovací skříň do pochozích ploch s rozpojovacím místem (zkušební svorkou )</t>
  </si>
  <si>
    <t>1468325065</t>
  </si>
  <si>
    <t>2.4</t>
  </si>
  <si>
    <t>Vývod uzemnění  - provedený drátem z FeZn 10 s plastovou izolací - délka 2m pro napojení PEN svorkovnice pomocí svorek</t>
  </si>
  <si>
    <t>-1660211916</t>
  </si>
  <si>
    <t>2.5</t>
  </si>
  <si>
    <t>Výstražný štítek - Bezpečnostní tabulka A5</t>
  </si>
  <si>
    <t>1969588498</t>
  </si>
  <si>
    <t>2.6</t>
  </si>
  <si>
    <t>Směs pro zlepšení uzemnění zemnícího pásku FeZn,  balení 25kg</t>
  </si>
  <si>
    <t>-892379389</t>
  </si>
  <si>
    <t>2.7</t>
  </si>
  <si>
    <t>Písek</t>
  </si>
  <si>
    <t>-64302457</t>
  </si>
  <si>
    <t>2.8</t>
  </si>
  <si>
    <t>drát AlMgSi 8</t>
  </si>
  <si>
    <t>-1468184304</t>
  </si>
  <si>
    <t>2.9</t>
  </si>
  <si>
    <t>Vodič CYA 6 zž</t>
  </si>
  <si>
    <t>-1125241804</t>
  </si>
  <si>
    <t>1643925187</t>
  </si>
  <si>
    <t>-932651547</t>
  </si>
  <si>
    <t>-1299979717</t>
  </si>
  <si>
    <t>1937344477</t>
  </si>
  <si>
    <t>-884364092</t>
  </si>
  <si>
    <t>-610433452</t>
  </si>
  <si>
    <t>2090339748</t>
  </si>
  <si>
    <t>-1514703972</t>
  </si>
  <si>
    <t>888967834</t>
  </si>
  <si>
    <t>-16875439</t>
  </si>
  <si>
    <t>1434815145</t>
  </si>
  <si>
    <t>OSTATNÍ</t>
  </si>
  <si>
    <t>3.1</t>
  </si>
  <si>
    <t>Drobné stavební práce a začištění malých ploch</t>
  </si>
  <si>
    <t>153751370</t>
  </si>
  <si>
    <t>3.10</t>
  </si>
  <si>
    <t>Př. ochrana tř.I, TN-C, 100kA, včetně vydrátování a instalace v rozváděči.</t>
  </si>
  <si>
    <t>-486626521</t>
  </si>
  <si>
    <t>3.9</t>
  </si>
  <si>
    <t>Fólie výstražná z PVC, šířka 33 cm</t>
  </si>
  <si>
    <t>-717552255</t>
  </si>
  <si>
    <t>-1511867984</t>
  </si>
  <si>
    <t>3.2</t>
  </si>
  <si>
    <t>Demontáž stávajícího hromosvodu</t>
  </si>
  <si>
    <t>-2109862352</t>
  </si>
  <si>
    <t>3.3</t>
  </si>
  <si>
    <t>Odvoz demontovného hromosvodu a ekologická likvidace</t>
  </si>
  <si>
    <t>set</t>
  </si>
  <si>
    <t>2023424459</t>
  </si>
  <si>
    <t>3.4</t>
  </si>
  <si>
    <t>Jádrové vrty diamantovými korunkami do D 50 mm do stavebních materiálů</t>
  </si>
  <si>
    <t>-174015656</t>
  </si>
  <si>
    <t>3.5</t>
  </si>
  <si>
    <t>Spolupráce s ostatními profesemi</t>
  </si>
  <si>
    <t>-1109050864</t>
  </si>
  <si>
    <t>3.6</t>
  </si>
  <si>
    <t>Výkop kabelové rýhy 35/70 cm hor.4 ruční výkop rýhy</t>
  </si>
  <si>
    <t>-190573393</t>
  </si>
  <si>
    <t>3.7</t>
  </si>
  <si>
    <t>Zřízení kabel. lože v rýze š. do 65 cm ze zeminy</t>
  </si>
  <si>
    <t>723265836</t>
  </si>
  <si>
    <t>3.8</t>
  </si>
  <si>
    <t>Zához rýhy 35/70 cm, hornina třídy 4, se zhutněním</t>
  </si>
  <si>
    <t>-1946715587</t>
  </si>
  <si>
    <t>545756139</t>
  </si>
  <si>
    <t xml:space="preserve"> Revizní zkoušky, měření, protokoly</t>
  </si>
  <si>
    <t>6.1</t>
  </si>
  <si>
    <t>Revizní technik - hromosvod, včetně vypracování revizních zpráv</t>
  </si>
  <si>
    <t>783546283</t>
  </si>
  <si>
    <t>182</t>
  </si>
  <si>
    <t>6.2</t>
  </si>
  <si>
    <t>Měření přechodných odporů propojení úložných konstrukcí (vyrovnání potenciálu)</t>
  </si>
  <si>
    <t>-1400403111</t>
  </si>
  <si>
    <t>183</t>
  </si>
  <si>
    <t>6.3</t>
  </si>
  <si>
    <t>Zaškolení obsluhy a pořízení písemného dokladu o zaškolení</t>
  </si>
  <si>
    <t>170305903</t>
  </si>
  <si>
    <t>184</t>
  </si>
  <si>
    <t>6.4</t>
  </si>
  <si>
    <t>Zpracování dokumentace skutečného stavu</t>
  </si>
  <si>
    <t>-1288537643</t>
  </si>
  <si>
    <t>SO 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</si>
  <si>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</si>
  <si>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</si>
  <si>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</si>
  <si>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</si>
  <si>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</si>
  <si>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</si>
  <si>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</si>
  <si>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</si>
  <si>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</si>
  <si>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</si>
  <si>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-1768687277</t>
  </si>
  <si>
    <t>013294000</t>
  </si>
  <si>
    <t>Ostatní dokumentace - dílenská dokumentace</t>
  </si>
  <si>
    <t>695490771</t>
  </si>
  <si>
    <t>VRN3</t>
  </si>
  <si>
    <t>Zařízení staveniště</t>
  </si>
  <si>
    <t>030001000</t>
  </si>
  <si>
    <t>1121276677</t>
  </si>
  <si>
    <t>034002000</t>
  </si>
  <si>
    <t>Zabezpečení staveniště</t>
  </si>
  <si>
    <t>-700927653</t>
  </si>
  <si>
    <t>VRN4</t>
  </si>
  <si>
    <t>Inženýrská činnost</t>
  </si>
  <si>
    <t>045002000</t>
  </si>
  <si>
    <t>Kompletační a koordinační činnost</t>
  </si>
  <si>
    <t>1801252683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</si>
</sst>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 topLeftCell="A2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5" t="s">
        <v>14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19"/>
      <c r="AQ5" s="19"/>
      <c r="AR5" s="17"/>
      <c r="BE5" s="232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7" t="s">
        <v>17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19"/>
      <c r="AQ6" s="19"/>
      <c r="AR6" s="17"/>
      <c r="BE6" s="23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3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3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3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33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33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3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33"/>
      <c r="BS13" s="14" t="s">
        <v>6</v>
      </c>
    </row>
    <row r="14" spans="2:71" ht="12.75">
      <c r="B14" s="18"/>
      <c r="C14" s="19"/>
      <c r="D14" s="19"/>
      <c r="E14" s="238" t="s">
        <v>29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33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3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3"/>
      <c r="BS16" s="14" t="s">
        <v>4</v>
      </c>
    </row>
    <row r="17" spans="2:71" s="1" customFormat="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33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3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3"/>
      <c r="BS19" s="14" t="s">
        <v>6</v>
      </c>
    </row>
    <row r="20" spans="2:71" s="1" customFormat="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33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3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3"/>
    </row>
    <row r="23" spans="2:57" s="1" customFormat="1" ht="16.5" customHeight="1">
      <c r="B23" s="18"/>
      <c r="C23" s="19"/>
      <c r="D23" s="19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19"/>
      <c r="AP23" s="19"/>
      <c r="AQ23" s="19"/>
      <c r="AR23" s="17"/>
      <c r="BE23" s="233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3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3"/>
    </row>
    <row r="26" spans="1:57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1">
        <f>ROUND(AG94,2)</f>
        <v>0</v>
      </c>
      <c r="AL26" s="242"/>
      <c r="AM26" s="242"/>
      <c r="AN26" s="242"/>
      <c r="AO26" s="242"/>
      <c r="AP26" s="33"/>
      <c r="AQ26" s="33"/>
      <c r="AR26" s="36"/>
      <c r="BE26" s="233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3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43" t="s">
        <v>37</v>
      </c>
      <c r="M28" s="243"/>
      <c r="N28" s="243"/>
      <c r="O28" s="243"/>
      <c r="P28" s="243"/>
      <c r="Q28" s="33"/>
      <c r="R28" s="33"/>
      <c r="S28" s="33"/>
      <c r="T28" s="33"/>
      <c r="U28" s="33"/>
      <c r="V28" s="33"/>
      <c r="W28" s="243" t="s">
        <v>38</v>
      </c>
      <c r="X28" s="243"/>
      <c r="Y28" s="243"/>
      <c r="Z28" s="243"/>
      <c r="AA28" s="243"/>
      <c r="AB28" s="243"/>
      <c r="AC28" s="243"/>
      <c r="AD28" s="243"/>
      <c r="AE28" s="243"/>
      <c r="AF28" s="33"/>
      <c r="AG28" s="33"/>
      <c r="AH28" s="33"/>
      <c r="AI28" s="33"/>
      <c r="AJ28" s="33"/>
      <c r="AK28" s="243" t="s">
        <v>39</v>
      </c>
      <c r="AL28" s="243"/>
      <c r="AM28" s="243"/>
      <c r="AN28" s="243"/>
      <c r="AO28" s="243"/>
      <c r="AP28" s="33"/>
      <c r="AQ28" s="33"/>
      <c r="AR28" s="36"/>
      <c r="BE28" s="233"/>
    </row>
    <row r="29" spans="2:57" s="3" customFormat="1" ht="14.45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46">
        <v>0.21</v>
      </c>
      <c r="M29" s="245"/>
      <c r="N29" s="245"/>
      <c r="O29" s="245"/>
      <c r="P29" s="245"/>
      <c r="Q29" s="38"/>
      <c r="R29" s="38"/>
      <c r="S29" s="38"/>
      <c r="T29" s="38"/>
      <c r="U29" s="38"/>
      <c r="V29" s="38"/>
      <c r="W29" s="244">
        <f>ROUND(AZ94,2)</f>
        <v>0</v>
      </c>
      <c r="X29" s="245"/>
      <c r="Y29" s="245"/>
      <c r="Z29" s="245"/>
      <c r="AA29" s="245"/>
      <c r="AB29" s="245"/>
      <c r="AC29" s="245"/>
      <c r="AD29" s="245"/>
      <c r="AE29" s="245"/>
      <c r="AF29" s="38"/>
      <c r="AG29" s="38"/>
      <c r="AH29" s="38"/>
      <c r="AI29" s="38"/>
      <c r="AJ29" s="38"/>
      <c r="AK29" s="244">
        <f>ROUND(AV94,2)</f>
        <v>0</v>
      </c>
      <c r="AL29" s="245"/>
      <c r="AM29" s="245"/>
      <c r="AN29" s="245"/>
      <c r="AO29" s="245"/>
      <c r="AP29" s="38"/>
      <c r="AQ29" s="38"/>
      <c r="AR29" s="39"/>
      <c r="BE29" s="234"/>
    </row>
    <row r="30" spans="2:57" s="3" customFormat="1" ht="14.45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46">
        <v>0.12</v>
      </c>
      <c r="M30" s="245"/>
      <c r="N30" s="245"/>
      <c r="O30" s="245"/>
      <c r="P30" s="245"/>
      <c r="Q30" s="38"/>
      <c r="R30" s="38"/>
      <c r="S30" s="38"/>
      <c r="T30" s="38"/>
      <c r="U30" s="38"/>
      <c r="V30" s="38"/>
      <c r="W30" s="244">
        <f>ROUND(BA94,2)</f>
        <v>0</v>
      </c>
      <c r="X30" s="245"/>
      <c r="Y30" s="245"/>
      <c r="Z30" s="245"/>
      <c r="AA30" s="245"/>
      <c r="AB30" s="245"/>
      <c r="AC30" s="245"/>
      <c r="AD30" s="245"/>
      <c r="AE30" s="245"/>
      <c r="AF30" s="38"/>
      <c r="AG30" s="38"/>
      <c r="AH30" s="38"/>
      <c r="AI30" s="38"/>
      <c r="AJ30" s="38"/>
      <c r="AK30" s="244">
        <f>ROUND(AW94,2)</f>
        <v>0</v>
      </c>
      <c r="AL30" s="245"/>
      <c r="AM30" s="245"/>
      <c r="AN30" s="245"/>
      <c r="AO30" s="245"/>
      <c r="AP30" s="38"/>
      <c r="AQ30" s="38"/>
      <c r="AR30" s="39"/>
      <c r="BE30" s="234"/>
    </row>
    <row r="31" spans="2:57" s="3" customFormat="1" ht="14.45" customHeight="1" hidden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46">
        <v>0.21</v>
      </c>
      <c r="M31" s="245"/>
      <c r="N31" s="245"/>
      <c r="O31" s="245"/>
      <c r="P31" s="245"/>
      <c r="Q31" s="38"/>
      <c r="R31" s="38"/>
      <c r="S31" s="38"/>
      <c r="T31" s="38"/>
      <c r="U31" s="38"/>
      <c r="V31" s="38"/>
      <c r="W31" s="244">
        <f>ROUND(BB94,2)</f>
        <v>0</v>
      </c>
      <c r="X31" s="245"/>
      <c r="Y31" s="245"/>
      <c r="Z31" s="245"/>
      <c r="AA31" s="245"/>
      <c r="AB31" s="245"/>
      <c r="AC31" s="245"/>
      <c r="AD31" s="245"/>
      <c r="AE31" s="245"/>
      <c r="AF31" s="38"/>
      <c r="AG31" s="38"/>
      <c r="AH31" s="38"/>
      <c r="AI31" s="38"/>
      <c r="AJ31" s="38"/>
      <c r="AK31" s="244">
        <v>0</v>
      </c>
      <c r="AL31" s="245"/>
      <c r="AM31" s="245"/>
      <c r="AN31" s="245"/>
      <c r="AO31" s="245"/>
      <c r="AP31" s="38"/>
      <c r="AQ31" s="38"/>
      <c r="AR31" s="39"/>
      <c r="BE31" s="234"/>
    </row>
    <row r="32" spans="2:57" s="3" customFormat="1" ht="14.45" customHeight="1" hidden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46">
        <v>0.12</v>
      </c>
      <c r="M32" s="245"/>
      <c r="N32" s="245"/>
      <c r="O32" s="245"/>
      <c r="P32" s="245"/>
      <c r="Q32" s="38"/>
      <c r="R32" s="38"/>
      <c r="S32" s="38"/>
      <c r="T32" s="38"/>
      <c r="U32" s="38"/>
      <c r="V32" s="38"/>
      <c r="W32" s="244">
        <f>ROUND(BC94,2)</f>
        <v>0</v>
      </c>
      <c r="X32" s="245"/>
      <c r="Y32" s="245"/>
      <c r="Z32" s="245"/>
      <c r="AA32" s="245"/>
      <c r="AB32" s="245"/>
      <c r="AC32" s="245"/>
      <c r="AD32" s="245"/>
      <c r="AE32" s="245"/>
      <c r="AF32" s="38"/>
      <c r="AG32" s="38"/>
      <c r="AH32" s="38"/>
      <c r="AI32" s="38"/>
      <c r="AJ32" s="38"/>
      <c r="AK32" s="244">
        <v>0</v>
      </c>
      <c r="AL32" s="245"/>
      <c r="AM32" s="245"/>
      <c r="AN32" s="245"/>
      <c r="AO32" s="245"/>
      <c r="AP32" s="38"/>
      <c r="AQ32" s="38"/>
      <c r="AR32" s="39"/>
      <c r="BE32" s="234"/>
    </row>
    <row r="33" spans="2:57" s="3" customFormat="1" ht="14.45" customHeight="1" hidden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46">
        <v>0</v>
      </c>
      <c r="M33" s="245"/>
      <c r="N33" s="245"/>
      <c r="O33" s="245"/>
      <c r="P33" s="245"/>
      <c r="Q33" s="38"/>
      <c r="R33" s="38"/>
      <c r="S33" s="38"/>
      <c r="T33" s="38"/>
      <c r="U33" s="38"/>
      <c r="V33" s="38"/>
      <c r="W33" s="244">
        <f>ROUND(BD94,2)</f>
        <v>0</v>
      </c>
      <c r="X33" s="245"/>
      <c r="Y33" s="245"/>
      <c r="Z33" s="245"/>
      <c r="AA33" s="245"/>
      <c r="AB33" s="245"/>
      <c r="AC33" s="245"/>
      <c r="AD33" s="245"/>
      <c r="AE33" s="245"/>
      <c r="AF33" s="38"/>
      <c r="AG33" s="38"/>
      <c r="AH33" s="38"/>
      <c r="AI33" s="38"/>
      <c r="AJ33" s="38"/>
      <c r="AK33" s="244">
        <v>0</v>
      </c>
      <c r="AL33" s="245"/>
      <c r="AM33" s="245"/>
      <c r="AN33" s="245"/>
      <c r="AO33" s="245"/>
      <c r="AP33" s="38"/>
      <c r="AQ33" s="38"/>
      <c r="AR33" s="39"/>
      <c r="BE33" s="234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3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50" t="s">
        <v>48</v>
      </c>
      <c r="Y35" s="248"/>
      <c r="Z35" s="248"/>
      <c r="AA35" s="248"/>
      <c r="AB35" s="248"/>
      <c r="AC35" s="42"/>
      <c r="AD35" s="42"/>
      <c r="AE35" s="42"/>
      <c r="AF35" s="42"/>
      <c r="AG35" s="42"/>
      <c r="AH35" s="42"/>
      <c r="AI35" s="42"/>
      <c r="AJ35" s="42"/>
      <c r="AK35" s="247">
        <f>SUM(AK26:AK33)</f>
        <v>0</v>
      </c>
      <c r="AL35" s="248"/>
      <c r="AM35" s="248"/>
      <c r="AN35" s="248"/>
      <c r="AO35" s="249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ZUSCajkovskeho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11" t="str">
        <f>K6</f>
        <v>Pavilon ZUŠ  Čajkovského 2468/2b  - Zateplení a výměna oken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Karviná  - Mizerov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13" t="str">
        <f>IF(AN8="","",AN8)</f>
        <v>25. 1. 2023</v>
      </c>
      <c r="AN87" s="213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Statutární město  Karviná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14" t="str">
        <f>IF(E17="","",E17)</f>
        <v>Karasko CZ  s.r.o.</v>
      </c>
      <c r="AN89" s="215"/>
      <c r="AO89" s="215"/>
      <c r="AP89" s="215"/>
      <c r="AQ89" s="33"/>
      <c r="AR89" s="36"/>
      <c r="AS89" s="216" t="s">
        <v>56</v>
      </c>
      <c r="AT89" s="21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14" t="str">
        <f>IF(E20="","",E20)</f>
        <v>Martin Pniok</v>
      </c>
      <c r="AN90" s="215"/>
      <c r="AO90" s="215"/>
      <c r="AP90" s="215"/>
      <c r="AQ90" s="33"/>
      <c r="AR90" s="36"/>
      <c r="AS90" s="218"/>
      <c r="AT90" s="21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20"/>
      <c r="AT91" s="22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22" t="s">
        <v>57</v>
      </c>
      <c r="D92" s="223"/>
      <c r="E92" s="223"/>
      <c r="F92" s="223"/>
      <c r="G92" s="223"/>
      <c r="H92" s="70"/>
      <c r="I92" s="225" t="s">
        <v>58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4" t="s">
        <v>59</v>
      </c>
      <c r="AH92" s="223"/>
      <c r="AI92" s="223"/>
      <c r="AJ92" s="223"/>
      <c r="AK92" s="223"/>
      <c r="AL92" s="223"/>
      <c r="AM92" s="223"/>
      <c r="AN92" s="225" t="s">
        <v>60</v>
      </c>
      <c r="AO92" s="223"/>
      <c r="AP92" s="226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0">
        <f>ROUND(SUM(AG95:AG99),2)</f>
        <v>0</v>
      </c>
      <c r="AH94" s="230"/>
      <c r="AI94" s="230"/>
      <c r="AJ94" s="230"/>
      <c r="AK94" s="230"/>
      <c r="AL94" s="230"/>
      <c r="AM94" s="230"/>
      <c r="AN94" s="231">
        <f aca="true" t="shared" si="0" ref="AN94:AN99">SUM(AG94,AT94)</f>
        <v>0</v>
      </c>
      <c r="AO94" s="231"/>
      <c r="AP94" s="231"/>
      <c r="AQ94" s="82" t="s">
        <v>1</v>
      </c>
      <c r="AR94" s="83"/>
      <c r="AS94" s="84">
        <f>ROUND(SUM(AS95:AS99),2)</f>
        <v>0</v>
      </c>
      <c r="AT94" s="85">
        <f aca="true" t="shared" si="1" ref="AT94:AT99">ROUND(SUM(AV94:AW94),2)</f>
        <v>0</v>
      </c>
      <c r="AU94" s="86">
        <f>ROUND(SUM(AU95:AU99),5)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ROUND(SUM(AZ95:AZ99),2)</f>
        <v>0</v>
      </c>
      <c r="BA94" s="85">
        <f>ROUND(SUM(BA95:BA99),2)</f>
        <v>0</v>
      </c>
      <c r="BB94" s="85">
        <f>ROUND(SUM(BB95:BB99),2)</f>
        <v>0</v>
      </c>
      <c r="BC94" s="85">
        <f>ROUND(SUM(BC95:BC99),2)</f>
        <v>0</v>
      </c>
      <c r="BD94" s="87">
        <f>ROUND(SUM(BD95:BD99),2)</f>
        <v>0</v>
      </c>
      <c r="BS94" s="88" t="s">
        <v>75</v>
      </c>
      <c r="BT94" s="88" t="s">
        <v>76</v>
      </c>
      <c r="BU94" s="89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1" s="7" customFormat="1" ht="24.75" customHeight="1">
      <c r="A95" s="90" t="s">
        <v>80</v>
      </c>
      <c r="B95" s="91"/>
      <c r="C95" s="92"/>
      <c r="D95" s="227" t="s">
        <v>81</v>
      </c>
      <c r="E95" s="227"/>
      <c r="F95" s="227"/>
      <c r="G95" s="227"/>
      <c r="H95" s="227"/>
      <c r="I95" s="93"/>
      <c r="J95" s="227" t="s">
        <v>82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8">
        <f>'SO 01 - Zateplení a výměn...'!J30</f>
        <v>0</v>
      </c>
      <c r="AH95" s="229"/>
      <c r="AI95" s="229"/>
      <c r="AJ95" s="229"/>
      <c r="AK95" s="229"/>
      <c r="AL95" s="229"/>
      <c r="AM95" s="229"/>
      <c r="AN95" s="228">
        <f t="shared" si="0"/>
        <v>0</v>
      </c>
      <c r="AO95" s="229"/>
      <c r="AP95" s="229"/>
      <c r="AQ95" s="94" t="s">
        <v>83</v>
      </c>
      <c r="AR95" s="95"/>
      <c r="AS95" s="96">
        <v>0</v>
      </c>
      <c r="AT95" s="97">
        <f t="shared" si="1"/>
        <v>0</v>
      </c>
      <c r="AU95" s="98">
        <f>'SO 01 - Zateplení a výměn...'!P138</f>
        <v>0</v>
      </c>
      <c r="AV95" s="97">
        <f>'SO 01 - Zateplení a výměn...'!J33</f>
        <v>0</v>
      </c>
      <c r="AW95" s="97">
        <f>'SO 01 - Zateplení a výměn...'!J34</f>
        <v>0</v>
      </c>
      <c r="AX95" s="97">
        <f>'SO 01 - Zateplení a výměn...'!J35</f>
        <v>0</v>
      </c>
      <c r="AY95" s="97">
        <f>'SO 01 - Zateplení a výměn...'!J36</f>
        <v>0</v>
      </c>
      <c r="AZ95" s="97">
        <f>'SO 01 - Zateplení a výměn...'!F33</f>
        <v>0</v>
      </c>
      <c r="BA95" s="97">
        <f>'SO 01 - Zateplení a výměn...'!F34</f>
        <v>0</v>
      </c>
      <c r="BB95" s="97">
        <f>'SO 01 - Zateplení a výměn...'!F35</f>
        <v>0</v>
      </c>
      <c r="BC95" s="97">
        <f>'SO 01 - Zateplení a výměn...'!F36</f>
        <v>0</v>
      </c>
      <c r="BD95" s="99">
        <f>'SO 01 - Zateplení a výměn...'!F37</f>
        <v>0</v>
      </c>
      <c r="BT95" s="100" t="s">
        <v>84</v>
      </c>
      <c r="BV95" s="100" t="s">
        <v>78</v>
      </c>
      <c r="BW95" s="100" t="s">
        <v>85</v>
      </c>
      <c r="BX95" s="100" t="s">
        <v>5</v>
      </c>
      <c r="CL95" s="100" t="s">
        <v>1</v>
      </c>
      <c r="CM95" s="100" t="s">
        <v>86</v>
      </c>
    </row>
    <row r="96" spans="1:91" s="7" customFormat="1" ht="16.5" customHeight="1">
      <c r="A96" s="90" t="s">
        <v>80</v>
      </c>
      <c r="B96" s="91"/>
      <c r="C96" s="92"/>
      <c r="D96" s="227" t="s">
        <v>87</v>
      </c>
      <c r="E96" s="227"/>
      <c r="F96" s="227"/>
      <c r="G96" s="227"/>
      <c r="H96" s="227"/>
      <c r="I96" s="93"/>
      <c r="J96" s="227" t="s">
        <v>88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8">
        <f>'SO 02 - Zateplení  v nepo...'!J30</f>
        <v>0</v>
      </c>
      <c r="AH96" s="229"/>
      <c r="AI96" s="229"/>
      <c r="AJ96" s="229"/>
      <c r="AK96" s="229"/>
      <c r="AL96" s="229"/>
      <c r="AM96" s="229"/>
      <c r="AN96" s="228">
        <f t="shared" si="0"/>
        <v>0</v>
      </c>
      <c r="AO96" s="229"/>
      <c r="AP96" s="229"/>
      <c r="AQ96" s="94" t="s">
        <v>83</v>
      </c>
      <c r="AR96" s="95"/>
      <c r="AS96" s="96">
        <v>0</v>
      </c>
      <c r="AT96" s="97">
        <f t="shared" si="1"/>
        <v>0</v>
      </c>
      <c r="AU96" s="98">
        <f>'SO 02 - Zateplení  v nepo...'!P132</f>
        <v>0</v>
      </c>
      <c r="AV96" s="97">
        <f>'SO 02 - Zateplení  v nepo...'!J33</f>
        <v>0</v>
      </c>
      <c r="AW96" s="97">
        <f>'SO 02 - Zateplení  v nepo...'!J34</f>
        <v>0</v>
      </c>
      <c r="AX96" s="97">
        <f>'SO 02 - Zateplení  v nepo...'!J35</f>
        <v>0</v>
      </c>
      <c r="AY96" s="97">
        <f>'SO 02 - Zateplení  v nepo...'!J36</f>
        <v>0</v>
      </c>
      <c r="AZ96" s="97">
        <f>'SO 02 - Zateplení  v nepo...'!F33</f>
        <v>0</v>
      </c>
      <c r="BA96" s="97">
        <f>'SO 02 - Zateplení  v nepo...'!F34</f>
        <v>0</v>
      </c>
      <c r="BB96" s="97">
        <f>'SO 02 - Zateplení  v nepo...'!F35</f>
        <v>0</v>
      </c>
      <c r="BC96" s="97">
        <f>'SO 02 - Zateplení  v nepo...'!F36</f>
        <v>0</v>
      </c>
      <c r="BD96" s="99">
        <f>'SO 02 - Zateplení  v nepo...'!F37</f>
        <v>0</v>
      </c>
      <c r="BT96" s="100" t="s">
        <v>84</v>
      </c>
      <c r="BV96" s="100" t="s">
        <v>78</v>
      </c>
      <c r="BW96" s="100" t="s">
        <v>89</v>
      </c>
      <c r="BX96" s="100" t="s">
        <v>5</v>
      </c>
      <c r="CL96" s="100" t="s">
        <v>1</v>
      </c>
      <c r="CM96" s="100" t="s">
        <v>86</v>
      </c>
    </row>
    <row r="97" spans="1:91" s="7" customFormat="1" ht="16.5" customHeight="1">
      <c r="A97" s="90" t="s">
        <v>80</v>
      </c>
      <c r="B97" s="91"/>
      <c r="C97" s="92"/>
      <c r="D97" s="227" t="s">
        <v>90</v>
      </c>
      <c r="E97" s="227"/>
      <c r="F97" s="227"/>
      <c r="G97" s="227"/>
      <c r="H97" s="227"/>
      <c r="I97" s="93"/>
      <c r="J97" s="227" t="s">
        <v>91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8">
        <f>'SO 03 - Rampa'!J30</f>
        <v>0</v>
      </c>
      <c r="AH97" s="229"/>
      <c r="AI97" s="229"/>
      <c r="AJ97" s="229"/>
      <c r="AK97" s="229"/>
      <c r="AL97" s="229"/>
      <c r="AM97" s="229"/>
      <c r="AN97" s="228">
        <f t="shared" si="0"/>
        <v>0</v>
      </c>
      <c r="AO97" s="229"/>
      <c r="AP97" s="229"/>
      <c r="AQ97" s="94" t="s">
        <v>83</v>
      </c>
      <c r="AR97" s="95"/>
      <c r="AS97" s="96">
        <v>0</v>
      </c>
      <c r="AT97" s="97">
        <f t="shared" si="1"/>
        <v>0</v>
      </c>
      <c r="AU97" s="98">
        <f>'SO 03 - Rampa'!P125</f>
        <v>0</v>
      </c>
      <c r="AV97" s="97">
        <f>'SO 03 - Rampa'!J33</f>
        <v>0</v>
      </c>
      <c r="AW97" s="97">
        <f>'SO 03 - Rampa'!J34</f>
        <v>0</v>
      </c>
      <c r="AX97" s="97">
        <f>'SO 03 - Rampa'!J35</f>
        <v>0</v>
      </c>
      <c r="AY97" s="97">
        <f>'SO 03 - Rampa'!J36</f>
        <v>0</v>
      </c>
      <c r="AZ97" s="97">
        <f>'SO 03 - Rampa'!F33</f>
        <v>0</v>
      </c>
      <c r="BA97" s="97">
        <f>'SO 03 - Rampa'!F34</f>
        <v>0</v>
      </c>
      <c r="BB97" s="97">
        <f>'SO 03 - Rampa'!F35</f>
        <v>0</v>
      </c>
      <c r="BC97" s="97">
        <f>'SO 03 - Rampa'!F36</f>
        <v>0</v>
      </c>
      <c r="BD97" s="99">
        <f>'SO 03 - Rampa'!F37</f>
        <v>0</v>
      </c>
      <c r="BT97" s="100" t="s">
        <v>84</v>
      </c>
      <c r="BV97" s="100" t="s">
        <v>78</v>
      </c>
      <c r="BW97" s="100" t="s">
        <v>92</v>
      </c>
      <c r="BX97" s="100" t="s">
        <v>5</v>
      </c>
      <c r="CL97" s="100" t="s">
        <v>1</v>
      </c>
      <c r="CM97" s="100" t="s">
        <v>86</v>
      </c>
    </row>
    <row r="98" spans="1:91" s="7" customFormat="1" ht="16.5" customHeight="1">
      <c r="A98" s="90" t="s">
        <v>80</v>
      </c>
      <c r="B98" s="91"/>
      <c r="C98" s="92"/>
      <c r="D98" s="227" t="s">
        <v>93</v>
      </c>
      <c r="E98" s="227"/>
      <c r="F98" s="227"/>
      <c r="G98" s="227"/>
      <c r="H98" s="227"/>
      <c r="I98" s="93"/>
      <c r="J98" s="227" t="s">
        <v>94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8">
        <f>'SO 04 - Hromosvod a uzemnění'!J30</f>
        <v>0</v>
      </c>
      <c r="AH98" s="229"/>
      <c r="AI98" s="229"/>
      <c r="AJ98" s="229"/>
      <c r="AK98" s="229"/>
      <c r="AL98" s="229"/>
      <c r="AM98" s="229"/>
      <c r="AN98" s="228">
        <f t="shared" si="0"/>
        <v>0</v>
      </c>
      <c r="AO98" s="229"/>
      <c r="AP98" s="229"/>
      <c r="AQ98" s="94" t="s">
        <v>83</v>
      </c>
      <c r="AR98" s="95"/>
      <c r="AS98" s="96">
        <v>0</v>
      </c>
      <c r="AT98" s="97">
        <f t="shared" si="1"/>
        <v>0</v>
      </c>
      <c r="AU98" s="98">
        <f>'SO 04 - Hromosvod a uzemnění'!P126</f>
        <v>0</v>
      </c>
      <c r="AV98" s="97">
        <f>'SO 04 - Hromosvod a uzemnění'!J33</f>
        <v>0</v>
      </c>
      <c r="AW98" s="97">
        <f>'SO 04 - Hromosvod a uzemnění'!J34</f>
        <v>0</v>
      </c>
      <c r="AX98" s="97">
        <f>'SO 04 - Hromosvod a uzemnění'!J35</f>
        <v>0</v>
      </c>
      <c r="AY98" s="97">
        <f>'SO 04 - Hromosvod a uzemnění'!J36</f>
        <v>0</v>
      </c>
      <c r="AZ98" s="97">
        <f>'SO 04 - Hromosvod a uzemnění'!F33</f>
        <v>0</v>
      </c>
      <c r="BA98" s="97">
        <f>'SO 04 - Hromosvod a uzemnění'!F34</f>
        <v>0</v>
      </c>
      <c r="BB98" s="97">
        <f>'SO 04 - Hromosvod a uzemnění'!F35</f>
        <v>0</v>
      </c>
      <c r="BC98" s="97">
        <f>'SO 04 - Hromosvod a uzemnění'!F36</f>
        <v>0</v>
      </c>
      <c r="BD98" s="99">
        <f>'SO 04 - Hromosvod a uzemnění'!F37</f>
        <v>0</v>
      </c>
      <c r="BT98" s="100" t="s">
        <v>84</v>
      </c>
      <c r="BV98" s="100" t="s">
        <v>78</v>
      </c>
      <c r="BW98" s="100" t="s">
        <v>95</v>
      </c>
      <c r="BX98" s="100" t="s">
        <v>5</v>
      </c>
      <c r="CL98" s="100" t="s">
        <v>1</v>
      </c>
      <c r="CM98" s="100" t="s">
        <v>86</v>
      </c>
    </row>
    <row r="99" spans="1:91" s="7" customFormat="1" ht="16.5" customHeight="1">
      <c r="A99" s="90" t="s">
        <v>80</v>
      </c>
      <c r="B99" s="91"/>
      <c r="C99" s="92"/>
      <c r="D99" s="227" t="s">
        <v>96</v>
      </c>
      <c r="E99" s="227"/>
      <c r="F99" s="227"/>
      <c r="G99" s="227"/>
      <c r="H99" s="227"/>
      <c r="I99" s="93"/>
      <c r="J99" s="227" t="s">
        <v>97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8">
        <f>'SO 05 - VRN'!J30</f>
        <v>0</v>
      </c>
      <c r="AH99" s="229"/>
      <c r="AI99" s="229"/>
      <c r="AJ99" s="229"/>
      <c r="AK99" s="229"/>
      <c r="AL99" s="229"/>
      <c r="AM99" s="229"/>
      <c r="AN99" s="228">
        <f t="shared" si="0"/>
        <v>0</v>
      </c>
      <c r="AO99" s="229"/>
      <c r="AP99" s="229"/>
      <c r="AQ99" s="94" t="s">
        <v>83</v>
      </c>
      <c r="AR99" s="95"/>
      <c r="AS99" s="101">
        <v>0</v>
      </c>
      <c r="AT99" s="102">
        <f t="shared" si="1"/>
        <v>0</v>
      </c>
      <c r="AU99" s="103">
        <f>'SO 05 - VRN'!P120</f>
        <v>0</v>
      </c>
      <c r="AV99" s="102">
        <f>'SO 05 - VRN'!J33</f>
        <v>0</v>
      </c>
      <c r="AW99" s="102">
        <f>'SO 05 - VRN'!J34</f>
        <v>0</v>
      </c>
      <c r="AX99" s="102">
        <f>'SO 05 - VRN'!J35</f>
        <v>0</v>
      </c>
      <c r="AY99" s="102">
        <f>'SO 05 - VRN'!J36</f>
        <v>0</v>
      </c>
      <c r="AZ99" s="102">
        <f>'SO 05 - VRN'!F33</f>
        <v>0</v>
      </c>
      <c r="BA99" s="102">
        <f>'SO 05 - VRN'!F34</f>
        <v>0</v>
      </c>
      <c r="BB99" s="102">
        <f>'SO 05 - VRN'!F35</f>
        <v>0</v>
      </c>
      <c r="BC99" s="102">
        <f>'SO 05 - VRN'!F36</f>
        <v>0</v>
      </c>
      <c r="BD99" s="104">
        <f>'SO 05 - VRN'!F37</f>
        <v>0</v>
      </c>
      <c r="BT99" s="100" t="s">
        <v>84</v>
      </c>
      <c r="BV99" s="100" t="s">
        <v>78</v>
      </c>
      <c r="BW99" s="100" t="s">
        <v>98</v>
      </c>
      <c r="BX99" s="100" t="s">
        <v>5</v>
      </c>
      <c r="CL99" s="100" t="s">
        <v>1</v>
      </c>
      <c r="CM99" s="100" t="s">
        <v>86</v>
      </c>
    </row>
    <row r="100" spans="1:57" s="2" customFormat="1" ht="30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s="2" customFormat="1" ht="6.95" customHeight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</sheetData>
  <sheetProtection algorithmName="SHA-512" hashValue="s9oFSgUTQPsuOsqOVM5ZtOG7v825XnI+YBa9CQAeYvkJKPt8pWtioqg/ceKVNoO35nVwSwRVc/CQ1BiO1wVmYg==" saltValue="stXrortsGJWBukHXAYsiI7FU02amAXlbLNVw+Jx42p/Sd/TA4tja340i9XtwYY5Fv0DFzC2h3fHATxga2c/s1A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 01 - Zateplení a výměn...'!C2" display="/"/>
    <hyperlink ref="A96" location="'SO 02 - Zateplení  v nepo...'!C2" display="/"/>
    <hyperlink ref="A97" location="'SO 03 - Rampa'!C2" display="/"/>
    <hyperlink ref="A98" location="'SO 04 - Hromosvod a uzemnění'!C2" display="/"/>
    <hyperlink ref="A99" location="'SO 05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2"/>
  <sheetViews>
    <sheetView showGridLines="0" workbookViewId="0" topLeftCell="A8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4" t="s">
        <v>85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2:46" s="1" customFormat="1" ht="24.95" customHeight="1">
      <c r="B4" s="17"/>
      <c r="D4" s="107" t="s">
        <v>99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2" t="str">
        <f>'Rekapitulace stavby'!K6</f>
        <v>Pavilon ZUŠ  Čajkovského 2468/2b  - Zateplení a výměna oken</v>
      </c>
      <c r="F7" s="253"/>
      <c r="G7" s="253"/>
      <c r="H7" s="253"/>
      <c r="L7" s="17"/>
    </row>
    <row r="8" spans="1:31" s="2" customFormat="1" ht="12" customHeight="1">
      <c r="A8" s="31"/>
      <c r="B8" s="36"/>
      <c r="C8" s="31"/>
      <c r="D8" s="109" t="s">
        <v>100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4" t="s">
        <v>101</v>
      </c>
      <c r="F9" s="255"/>
      <c r="G9" s="255"/>
      <c r="H9" s="255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25. 1. 2023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6" t="str">
        <f>'Rekapitulace stavby'!E14</f>
        <v>Vyplň údaj</v>
      </c>
      <c r="F18" s="257"/>
      <c r="G18" s="257"/>
      <c r="H18" s="257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31</v>
      </c>
      <c r="F21" s="31"/>
      <c r="G21" s="31"/>
      <c r="H21" s="31"/>
      <c r="I21" s="109" t="s">
        <v>27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34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58" t="s">
        <v>1</v>
      </c>
      <c r="F27" s="258"/>
      <c r="G27" s="258"/>
      <c r="H27" s="258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36</v>
      </c>
      <c r="E30" s="31"/>
      <c r="F30" s="31"/>
      <c r="G30" s="31"/>
      <c r="H30" s="31"/>
      <c r="I30" s="31"/>
      <c r="J30" s="117">
        <f>ROUND(J138,2)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38</v>
      </c>
      <c r="G32" s="31"/>
      <c r="H32" s="31"/>
      <c r="I32" s="118" t="s">
        <v>37</v>
      </c>
      <c r="J32" s="118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40</v>
      </c>
      <c r="E33" s="109" t="s">
        <v>41</v>
      </c>
      <c r="F33" s="120">
        <f>ROUND((SUM(BE138:BE341)),2)</f>
        <v>0</v>
      </c>
      <c r="G33" s="31"/>
      <c r="H33" s="31"/>
      <c r="I33" s="121">
        <v>0.21</v>
      </c>
      <c r="J33" s="120">
        <f>ROUND(((SUM(BE138:BE341))*I33),2)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42</v>
      </c>
      <c r="F34" s="120">
        <f>ROUND((SUM(BF138:BF341)),2)</f>
        <v>0</v>
      </c>
      <c r="G34" s="31"/>
      <c r="H34" s="31"/>
      <c r="I34" s="121">
        <v>0.12</v>
      </c>
      <c r="J34" s="120">
        <f>ROUND(((SUM(BF138:BF341))*I34),2)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43</v>
      </c>
      <c r="F35" s="120">
        <f>ROUND((SUM(BG138:BG341)),2)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44</v>
      </c>
      <c r="F36" s="120">
        <f>ROUND((SUM(BH138:BH341)),2)</f>
        <v>0</v>
      </c>
      <c r="G36" s="31"/>
      <c r="H36" s="31"/>
      <c r="I36" s="121">
        <v>0.12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45</v>
      </c>
      <c r="F37" s="120">
        <f>ROUND((SUM(BI138:BI341)),2)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46</v>
      </c>
      <c r="E39" s="124"/>
      <c r="F39" s="124"/>
      <c r="G39" s="125" t="s">
        <v>47</v>
      </c>
      <c r="H39" s="126" t="s">
        <v>48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49</v>
      </c>
      <c r="E50" s="130"/>
      <c r="F50" s="130"/>
      <c r="G50" s="129" t="s">
        <v>50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51</v>
      </c>
      <c r="E61" s="132"/>
      <c r="F61" s="133" t="s">
        <v>52</v>
      </c>
      <c r="G61" s="131" t="s">
        <v>51</v>
      </c>
      <c r="H61" s="132"/>
      <c r="I61" s="132"/>
      <c r="J61" s="134" t="s">
        <v>52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53</v>
      </c>
      <c r="E65" s="135"/>
      <c r="F65" s="135"/>
      <c r="G65" s="129" t="s">
        <v>54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51</v>
      </c>
      <c r="E76" s="132"/>
      <c r="F76" s="133" t="s">
        <v>52</v>
      </c>
      <c r="G76" s="131" t="s">
        <v>51</v>
      </c>
      <c r="H76" s="132"/>
      <c r="I76" s="132"/>
      <c r="J76" s="134" t="s">
        <v>52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9" t="str">
        <f>E7</f>
        <v>Pavilon ZUŠ  Čajkovského 2468/2b  - Zateplení a výměna oken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11" t="str">
        <f>E9</f>
        <v>SO 01 - Zateplení a výměna oken  v podsklepené části</v>
      </c>
      <c r="F87" s="261"/>
      <c r="G87" s="261"/>
      <c r="H87" s="26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Karviná  - Mizerov</v>
      </c>
      <c r="G89" s="33"/>
      <c r="H89" s="33"/>
      <c r="I89" s="26" t="s">
        <v>22</v>
      </c>
      <c r="J89" s="63" t="str">
        <f>IF(J12="","",J12)</f>
        <v>25. 1. 2023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Statutární město  Karviná</v>
      </c>
      <c r="G91" s="33"/>
      <c r="H91" s="33"/>
      <c r="I91" s="26" t="s">
        <v>30</v>
      </c>
      <c r="J91" s="29" t="str">
        <f>E21</f>
        <v>Karasko CZ 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Martin Pniok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103</v>
      </c>
      <c r="D94" s="141"/>
      <c r="E94" s="141"/>
      <c r="F94" s="141"/>
      <c r="G94" s="141"/>
      <c r="H94" s="141"/>
      <c r="I94" s="141"/>
      <c r="J94" s="142" t="s">
        <v>104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105</v>
      </c>
      <c r="D96" s="33"/>
      <c r="E96" s="33"/>
      <c r="F96" s="33"/>
      <c r="G96" s="33"/>
      <c r="H96" s="33"/>
      <c r="I96" s="33"/>
      <c r="J96" s="81">
        <f>J138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9" customFormat="1" ht="24.95" customHeight="1">
      <c r="B97" s="144"/>
      <c r="C97" s="145"/>
      <c r="D97" s="146" t="s">
        <v>107</v>
      </c>
      <c r="E97" s="147"/>
      <c r="F97" s="147"/>
      <c r="G97" s="147"/>
      <c r="H97" s="147"/>
      <c r="I97" s="147"/>
      <c r="J97" s="148">
        <f>J139</f>
        <v>0</v>
      </c>
      <c r="K97" s="145"/>
      <c r="L97" s="149"/>
    </row>
    <row r="98" spans="2:12" s="10" customFormat="1" ht="19.9" customHeight="1">
      <c r="B98" s="150"/>
      <c r="C98" s="151"/>
      <c r="D98" s="152" t="s">
        <v>108</v>
      </c>
      <c r="E98" s="153"/>
      <c r="F98" s="153"/>
      <c r="G98" s="153"/>
      <c r="H98" s="153"/>
      <c r="I98" s="153"/>
      <c r="J98" s="154">
        <f>J140</f>
        <v>0</v>
      </c>
      <c r="K98" s="151"/>
      <c r="L98" s="155"/>
    </row>
    <row r="99" spans="2:12" s="10" customFormat="1" ht="19.9" customHeight="1">
      <c r="B99" s="150"/>
      <c r="C99" s="151"/>
      <c r="D99" s="152" t="s">
        <v>109</v>
      </c>
      <c r="E99" s="153"/>
      <c r="F99" s="153"/>
      <c r="G99" s="153"/>
      <c r="H99" s="153"/>
      <c r="I99" s="153"/>
      <c r="J99" s="154">
        <f>J157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110</v>
      </c>
      <c r="E100" s="153"/>
      <c r="F100" s="153"/>
      <c r="G100" s="153"/>
      <c r="H100" s="153"/>
      <c r="I100" s="153"/>
      <c r="J100" s="154">
        <f>J160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111</v>
      </c>
      <c r="E101" s="153"/>
      <c r="F101" s="153"/>
      <c r="G101" s="153"/>
      <c r="H101" s="153"/>
      <c r="I101" s="153"/>
      <c r="J101" s="154">
        <f>J162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112</v>
      </c>
      <c r="E102" s="153"/>
      <c r="F102" s="153"/>
      <c r="G102" s="153"/>
      <c r="H102" s="153"/>
      <c r="I102" s="153"/>
      <c r="J102" s="154">
        <f>J204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113</v>
      </c>
      <c r="E103" s="153"/>
      <c r="F103" s="153"/>
      <c r="G103" s="153"/>
      <c r="H103" s="153"/>
      <c r="I103" s="153"/>
      <c r="J103" s="154">
        <f>J223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114</v>
      </c>
      <c r="E104" s="153"/>
      <c r="F104" s="153"/>
      <c r="G104" s="153"/>
      <c r="H104" s="153"/>
      <c r="I104" s="153"/>
      <c r="J104" s="154">
        <f>J228</f>
        <v>0</v>
      </c>
      <c r="K104" s="151"/>
      <c r="L104" s="155"/>
    </row>
    <row r="105" spans="2:12" s="9" customFormat="1" ht="24.95" customHeight="1">
      <c r="B105" s="144"/>
      <c r="C105" s="145"/>
      <c r="D105" s="146" t="s">
        <v>115</v>
      </c>
      <c r="E105" s="147"/>
      <c r="F105" s="147"/>
      <c r="G105" s="147"/>
      <c r="H105" s="147"/>
      <c r="I105" s="147"/>
      <c r="J105" s="148">
        <f>J230</f>
        <v>0</v>
      </c>
      <c r="K105" s="145"/>
      <c r="L105" s="149"/>
    </row>
    <row r="106" spans="2:12" s="10" customFormat="1" ht="19.9" customHeight="1">
      <c r="B106" s="150"/>
      <c r="C106" s="151"/>
      <c r="D106" s="152" t="s">
        <v>116</v>
      </c>
      <c r="E106" s="153"/>
      <c r="F106" s="153"/>
      <c r="G106" s="153"/>
      <c r="H106" s="153"/>
      <c r="I106" s="153"/>
      <c r="J106" s="154">
        <f>J231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117</v>
      </c>
      <c r="E107" s="153"/>
      <c r="F107" s="153"/>
      <c r="G107" s="153"/>
      <c r="H107" s="153"/>
      <c r="I107" s="153"/>
      <c r="J107" s="154">
        <f>J241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118</v>
      </c>
      <c r="E108" s="153"/>
      <c r="F108" s="153"/>
      <c r="G108" s="153"/>
      <c r="H108" s="153"/>
      <c r="I108" s="153"/>
      <c r="J108" s="154">
        <f>J260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119</v>
      </c>
      <c r="E109" s="153"/>
      <c r="F109" s="153"/>
      <c r="G109" s="153"/>
      <c r="H109" s="153"/>
      <c r="I109" s="153"/>
      <c r="J109" s="154">
        <f>J270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120</v>
      </c>
      <c r="E110" s="153"/>
      <c r="F110" s="153"/>
      <c r="G110" s="153"/>
      <c r="H110" s="153"/>
      <c r="I110" s="153"/>
      <c r="J110" s="154">
        <f>J274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121</v>
      </c>
      <c r="E111" s="153"/>
      <c r="F111" s="153"/>
      <c r="G111" s="153"/>
      <c r="H111" s="153"/>
      <c r="I111" s="153"/>
      <c r="J111" s="154">
        <f>J277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122</v>
      </c>
      <c r="E112" s="153"/>
      <c r="F112" s="153"/>
      <c r="G112" s="153"/>
      <c r="H112" s="153"/>
      <c r="I112" s="153"/>
      <c r="J112" s="154">
        <f>J282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123</v>
      </c>
      <c r="E113" s="153"/>
      <c r="F113" s="153"/>
      <c r="G113" s="153"/>
      <c r="H113" s="153"/>
      <c r="I113" s="153"/>
      <c r="J113" s="154">
        <f>J297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124</v>
      </c>
      <c r="E114" s="153"/>
      <c r="F114" s="153"/>
      <c r="G114" s="153"/>
      <c r="H114" s="153"/>
      <c r="I114" s="153"/>
      <c r="J114" s="154">
        <f>J299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125</v>
      </c>
      <c r="E115" s="153"/>
      <c r="F115" s="153"/>
      <c r="G115" s="153"/>
      <c r="H115" s="153"/>
      <c r="I115" s="153"/>
      <c r="J115" s="154">
        <f>J313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126</v>
      </c>
      <c r="E116" s="153"/>
      <c r="F116" s="153"/>
      <c r="G116" s="153"/>
      <c r="H116" s="153"/>
      <c r="I116" s="153"/>
      <c r="J116" s="154">
        <f>J326</f>
        <v>0</v>
      </c>
      <c r="K116" s="151"/>
      <c r="L116" s="155"/>
    </row>
    <row r="117" spans="2:12" s="10" customFormat="1" ht="19.9" customHeight="1">
      <c r="B117" s="150"/>
      <c r="C117" s="151"/>
      <c r="D117" s="152" t="s">
        <v>127</v>
      </c>
      <c r="E117" s="153"/>
      <c r="F117" s="153"/>
      <c r="G117" s="153"/>
      <c r="H117" s="153"/>
      <c r="I117" s="153"/>
      <c r="J117" s="154">
        <f>J334</f>
        <v>0</v>
      </c>
      <c r="K117" s="151"/>
      <c r="L117" s="155"/>
    </row>
    <row r="118" spans="2:12" s="9" customFormat="1" ht="24.95" customHeight="1">
      <c r="B118" s="144"/>
      <c r="C118" s="145"/>
      <c r="D118" s="146" t="s">
        <v>128</v>
      </c>
      <c r="E118" s="147"/>
      <c r="F118" s="147"/>
      <c r="G118" s="147"/>
      <c r="H118" s="147"/>
      <c r="I118" s="147"/>
      <c r="J118" s="148">
        <f>J339</f>
        <v>0</v>
      </c>
      <c r="K118" s="145"/>
      <c r="L118" s="149"/>
    </row>
    <row r="119" spans="1:31" s="2" customFormat="1" ht="21.7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4" spans="1:31" s="2" customFormat="1" ht="6.95" customHeight="1">
      <c r="A124" s="31"/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4.95" customHeight="1">
      <c r="A125" s="31"/>
      <c r="B125" s="32"/>
      <c r="C125" s="20" t="s">
        <v>129</v>
      </c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16</v>
      </c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6.5" customHeight="1">
      <c r="A128" s="31"/>
      <c r="B128" s="32"/>
      <c r="C128" s="33"/>
      <c r="D128" s="33"/>
      <c r="E128" s="259" t="str">
        <f>E7</f>
        <v>Pavilon ZUŠ  Čajkovského 2468/2b  - Zateplení a výměna oken</v>
      </c>
      <c r="F128" s="260"/>
      <c r="G128" s="260"/>
      <c r="H128" s="260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100</v>
      </c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6.5" customHeight="1">
      <c r="A130" s="31"/>
      <c r="B130" s="32"/>
      <c r="C130" s="33"/>
      <c r="D130" s="33"/>
      <c r="E130" s="211" t="str">
        <f>E9</f>
        <v>SO 01 - Zateplení a výměna oken  v podsklepené části</v>
      </c>
      <c r="F130" s="261"/>
      <c r="G130" s="261"/>
      <c r="H130" s="261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6.95" customHeight="1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2" customHeight="1">
      <c r="A132" s="31"/>
      <c r="B132" s="32"/>
      <c r="C132" s="26" t="s">
        <v>20</v>
      </c>
      <c r="D132" s="33"/>
      <c r="E132" s="33"/>
      <c r="F132" s="24" t="str">
        <f>F12</f>
        <v>Karviná  - Mizerov</v>
      </c>
      <c r="G132" s="33"/>
      <c r="H132" s="33"/>
      <c r="I132" s="26" t="s">
        <v>22</v>
      </c>
      <c r="J132" s="63" t="str">
        <f>IF(J12="","",J12)</f>
        <v>25. 1. 2023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6.95" customHeight="1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2" customHeight="1">
      <c r="A134" s="31"/>
      <c r="B134" s="32"/>
      <c r="C134" s="26" t="s">
        <v>24</v>
      </c>
      <c r="D134" s="33"/>
      <c r="E134" s="33"/>
      <c r="F134" s="24" t="str">
        <f>E15</f>
        <v>Statutární město  Karviná</v>
      </c>
      <c r="G134" s="33"/>
      <c r="H134" s="33"/>
      <c r="I134" s="26" t="s">
        <v>30</v>
      </c>
      <c r="J134" s="29" t="str">
        <f>E21</f>
        <v>Karasko CZ  s.r.o.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5.2" customHeight="1">
      <c r="A135" s="31"/>
      <c r="B135" s="32"/>
      <c r="C135" s="26" t="s">
        <v>28</v>
      </c>
      <c r="D135" s="33"/>
      <c r="E135" s="33"/>
      <c r="F135" s="24" t="str">
        <f>IF(E18="","",E18)</f>
        <v>Vyplň údaj</v>
      </c>
      <c r="G135" s="33"/>
      <c r="H135" s="33"/>
      <c r="I135" s="26" t="s">
        <v>33</v>
      </c>
      <c r="J135" s="29" t="str">
        <f>E24</f>
        <v>Martin Pniok</v>
      </c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0.35" customHeight="1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11" customFormat="1" ht="29.25" customHeight="1">
      <c r="A137" s="156"/>
      <c r="B137" s="157"/>
      <c r="C137" s="158" t="s">
        <v>130</v>
      </c>
      <c r="D137" s="159" t="s">
        <v>61</v>
      </c>
      <c r="E137" s="159" t="s">
        <v>57</v>
      </c>
      <c r="F137" s="159" t="s">
        <v>58</v>
      </c>
      <c r="G137" s="159" t="s">
        <v>131</v>
      </c>
      <c r="H137" s="159" t="s">
        <v>132</v>
      </c>
      <c r="I137" s="159" t="s">
        <v>133</v>
      </c>
      <c r="J137" s="159" t="s">
        <v>104</v>
      </c>
      <c r="K137" s="160" t="s">
        <v>134</v>
      </c>
      <c r="L137" s="161"/>
      <c r="M137" s="72" t="s">
        <v>1</v>
      </c>
      <c r="N137" s="73" t="s">
        <v>40</v>
      </c>
      <c r="O137" s="73" t="s">
        <v>135</v>
      </c>
      <c r="P137" s="73" t="s">
        <v>136</v>
      </c>
      <c r="Q137" s="73" t="s">
        <v>137</v>
      </c>
      <c r="R137" s="73" t="s">
        <v>138</v>
      </c>
      <c r="S137" s="73" t="s">
        <v>139</v>
      </c>
      <c r="T137" s="74" t="s">
        <v>140</v>
      </c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</row>
    <row r="138" spans="1:63" s="2" customFormat="1" ht="22.9" customHeight="1">
      <c r="A138" s="31"/>
      <c r="B138" s="32"/>
      <c r="C138" s="79" t="s">
        <v>141</v>
      </c>
      <c r="D138" s="33"/>
      <c r="E138" s="33"/>
      <c r="F138" s="33"/>
      <c r="G138" s="33"/>
      <c r="H138" s="33"/>
      <c r="I138" s="33"/>
      <c r="J138" s="162">
        <f>BK138</f>
        <v>0</v>
      </c>
      <c r="K138" s="33"/>
      <c r="L138" s="36"/>
      <c r="M138" s="75"/>
      <c r="N138" s="163"/>
      <c r="O138" s="76"/>
      <c r="P138" s="164">
        <f>P139+P230+P339</f>
        <v>0</v>
      </c>
      <c r="Q138" s="76"/>
      <c r="R138" s="164">
        <f>R139+R230+R339</f>
        <v>108.66916929</v>
      </c>
      <c r="S138" s="76"/>
      <c r="T138" s="165">
        <f>T139+T230+T339</f>
        <v>9.564447000000001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75</v>
      </c>
      <c r="AU138" s="14" t="s">
        <v>106</v>
      </c>
      <c r="BK138" s="166">
        <f>BK139+BK230+BK339</f>
        <v>0</v>
      </c>
    </row>
    <row r="139" spans="2:63" s="12" customFormat="1" ht="25.9" customHeight="1">
      <c r="B139" s="167"/>
      <c r="C139" s="168"/>
      <c r="D139" s="169" t="s">
        <v>75</v>
      </c>
      <c r="E139" s="170" t="s">
        <v>142</v>
      </c>
      <c r="F139" s="170" t="s">
        <v>143</v>
      </c>
      <c r="G139" s="168"/>
      <c r="H139" s="168"/>
      <c r="I139" s="171"/>
      <c r="J139" s="172">
        <f>BK139</f>
        <v>0</v>
      </c>
      <c r="K139" s="168"/>
      <c r="L139" s="173"/>
      <c r="M139" s="174"/>
      <c r="N139" s="175"/>
      <c r="O139" s="175"/>
      <c r="P139" s="176">
        <f>P140+P157+P160+P162+P204+P223+P228</f>
        <v>0</v>
      </c>
      <c r="Q139" s="175"/>
      <c r="R139" s="176">
        <f>R140+R157+R160+R162+R204+R223+R228</f>
        <v>98.29005199</v>
      </c>
      <c r="S139" s="175"/>
      <c r="T139" s="177">
        <f>T140+T157+T160+T162+T204+T223+T228</f>
        <v>7.412198000000001</v>
      </c>
      <c r="AR139" s="178" t="s">
        <v>84</v>
      </c>
      <c r="AT139" s="179" t="s">
        <v>75</v>
      </c>
      <c r="AU139" s="179" t="s">
        <v>76</v>
      </c>
      <c r="AY139" s="178" t="s">
        <v>144</v>
      </c>
      <c r="BK139" s="180">
        <f>BK140+BK157+BK160+BK162+BK204+BK223+BK228</f>
        <v>0</v>
      </c>
    </row>
    <row r="140" spans="2:63" s="12" customFormat="1" ht="22.9" customHeight="1">
      <c r="B140" s="167"/>
      <c r="C140" s="168"/>
      <c r="D140" s="169" t="s">
        <v>75</v>
      </c>
      <c r="E140" s="181" t="s">
        <v>84</v>
      </c>
      <c r="F140" s="181" t="s">
        <v>145</v>
      </c>
      <c r="G140" s="168"/>
      <c r="H140" s="168"/>
      <c r="I140" s="171"/>
      <c r="J140" s="182">
        <f>BK140</f>
        <v>0</v>
      </c>
      <c r="K140" s="168"/>
      <c r="L140" s="173"/>
      <c r="M140" s="174"/>
      <c r="N140" s="175"/>
      <c r="O140" s="175"/>
      <c r="P140" s="176">
        <f>SUM(P141:P156)</f>
        <v>0</v>
      </c>
      <c r="Q140" s="175"/>
      <c r="R140" s="176">
        <f>SUM(R141:R156)</f>
        <v>43.0004</v>
      </c>
      <c r="S140" s="175"/>
      <c r="T140" s="177">
        <f>SUM(T141:T156)</f>
        <v>0</v>
      </c>
      <c r="AR140" s="178" t="s">
        <v>84</v>
      </c>
      <c r="AT140" s="179" t="s">
        <v>75</v>
      </c>
      <c r="AU140" s="179" t="s">
        <v>84</v>
      </c>
      <c r="AY140" s="178" t="s">
        <v>144</v>
      </c>
      <c r="BK140" s="180">
        <f>SUM(BK141:BK156)</f>
        <v>0</v>
      </c>
    </row>
    <row r="141" spans="1:65" s="2" customFormat="1" ht="37.9" customHeight="1">
      <c r="A141" s="31"/>
      <c r="B141" s="32"/>
      <c r="C141" s="183" t="s">
        <v>84</v>
      </c>
      <c r="D141" s="183" t="s">
        <v>146</v>
      </c>
      <c r="E141" s="184" t="s">
        <v>147</v>
      </c>
      <c r="F141" s="185" t="s">
        <v>148</v>
      </c>
      <c r="G141" s="186" t="s">
        <v>149</v>
      </c>
      <c r="H141" s="187">
        <v>37.044</v>
      </c>
      <c r="I141" s="188"/>
      <c r="J141" s="189">
        <f aca="true" t="shared" si="0" ref="J141:J156">ROUND(I141*H141,2)</f>
        <v>0</v>
      </c>
      <c r="K141" s="185" t="s">
        <v>150</v>
      </c>
      <c r="L141" s="36"/>
      <c r="M141" s="190" t="s">
        <v>1</v>
      </c>
      <c r="N141" s="191" t="s">
        <v>41</v>
      </c>
      <c r="O141" s="68"/>
      <c r="P141" s="192">
        <f aca="true" t="shared" si="1" ref="P141:P156">O141*H141</f>
        <v>0</v>
      </c>
      <c r="Q141" s="192">
        <v>0</v>
      </c>
      <c r="R141" s="192">
        <f aca="true" t="shared" si="2" ref="R141:R156">Q141*H141</f>
        <v>0</v>
      </c>
      <c r="S141" s="192">
        <v>0</v>
      </c>
      <c r="T141" s="193">
        <f aca="true" t="shared" si="3" ref="T141:T156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4" t="s">
        <v>151</v>
      </c>
      <c r="AT141" s="194" t="s">
        <v>146</v>
      </c>
      <c r="AU141" s="194" t="s">
        <v>86</v>
      </c>
      <c r="AY141" s="14" t="s">
        <v>144</v>
      </c>
      <c r="BE141" s="195">
        <f aca="true" t="shared" si="4" ref="BE141:BE156">IF(N141="základní",J141,0)</f>
        <v>0</v>
      </c>
      <c r="BF141" s="195">
        <f aca="true" t="shared" si="5" ref="BF141:BF156">IF(N141="snížená",J141,0)</f>
        <v>0</v>
      </c>
      <c r="BG141" s="195">
        <f aca="true" t="shared" si="6" ref="BG141:BG156">IF(N141="zákl. přenesená",J141,0)</f>
        <v>0</v>
      </c>
      <c r="BH141" s="195">
        <f aca="true" t="shared" si="7" ref="BH141:BH156">IF(N141="sníž. přenesená",J141,0)</f>
        <v>0</v>
      </c>
      <c r="BI141" s="195">
        <f aca="true" t="shared" si="8" ref="BI141:BI156">IF(N141="nulová",J141,0)</f>
        <v>0</v>
      </c>
      <c r="BJ141" s="14" t="s">
        <v>84</v>
      </c>
      <c r="BK141" s="195">
        <f aca="true" t="shared" si="9" ref="BK141:BK156">ROUND(I141*H141,2)</f>
        <v>0</v>
      </c>
      <c r="BL141" s="14" t="s">
        <v>151</v>
      </c>
      <c r="BM141" s="194" t="s">
        <v>152</v>
      </c>
    </row>
    <row r="142" spans="1:65" s="2" customFormat="1" ht="37.9" customHeight="1">
      <c r="A142" s="31"/>
      <c r="B142" s="32"/>
      <c r="C142" s="183" t="s">
        <v>86</v>
      </c>
      <c r="D142" s="183" t="s">
        <v>146</v>
      </c>
      <c r="E142" s="184" t="s">
        <v>153</v>
      </c>
      <c r="F142" s="185" t="s">
        <v>154</v>
      </c>
      <c r="G142" s="186" t="s">
        <v>149</v>
      </c>
      <c r="H142" s="187">
        <v>37.044</v>
      </c>
      <c r="I142" s="188"/>
      <c r="J142" s="189">
        <f t="shared" si="0"/>
        <v>0</v>
      </c>
      <c r="K142" s="185" t="s">
        <v>150</v>
      </c>
      <c r="L142" s="36"/>
      <c r="M142" s="190" t="s">
        <v>1</v>
      </c>
      <c r="N142" s="191" t="s">
        <v>41</v>
      </c>
      <c r="O142" s="68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4" t="s">
        <v>151</v>
      </c>
      <c r="AT142" s="194" t="s">
        <v>146</v>
      </c>
      <c r="AU142" s="194" t="s">
        <v>86</v>
      </c>
      <c r="AY142" s="14" t="s">
        <v>144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14" t="s">
        <v>84</v>
      </c>
      <c r="BK142" s="195">
        <f t="shared" si="9"/>
        <v>0</v>
      </c>
      <c r="BL142" s="14" t="s">
        <v>151</v>
      </c>
      <c r="BM142" s="194" t="s">
        <v>155</v>
      </c>
    </row>
    <row r="143" spans="1:65" s="2" customFormat="1" ht="37.9" customHeight="1">
      <c r="A143" s="31"/>
      <c r="B143" s="32"/>
      <c r="C143" s="183" t="s">
        <v>156</v>
      </c>
      <c r="D143" s="183" t="s">
        <v>146</v>
      </c>
      <c r="E143" s="184" t="s">
        <v>157</v>
      </c>
      <c r="F143" s="185" t="s">
        <v>158</v>
      </c>
      <c r="G143" s="186" t="s">
        <v>149</v>
      </c>
      <c r="H143" s="187">
        <v>111.132</v>
      </c>
      <c r="I143" s="188"/>
      <c r="J143" s="189">
        <f t="shared" si="0"/>
        <v>0</v>
      </c>
      <c r="K143" s="185" t="s">
        <v>150</v>
      </c>
      <c r="L143" s="36"/>
      <c r="M143" s="190" t="s">
        <v>1</v>
      </c>
      <c r="N143" s="191" t="s">
        <v>41</v>
      </c>
      <c r="O143" s="68"/>
      <c r="P143" s="192">
        <f t="shared" si="1"/>
        <v>0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4" t="s">
        <v>151</v>
      </c>
      <c r="AT143" s="194" t="s">
        <v>146</v>
      </c>
      <c r="AU143" s="194" t="s">
        <v>86</v>
      </c>
      <c r="AY143" s="14" t="s">
        <v>144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14" t="s">
        <v>84</v>
      </c>
      <c r="BK143" s="195">
        <f t="shared" si="9"/>
        <v>0</v>
      </c>
      <c r="BL143" s="14" t="s">
        <v>151</v>
      </c>
      <c r="BM143" s="194" t="s">
        <v>159</v>
      </c>
    </row>
    <row r="144" spans="1:65" s="2" customFormat="1" ht="37.9" customHeight="1">
      <c r="A144" s="31"/>
      <c r="B144" s="32"/>
      <c r="C144" s="183" t="s">
        <v>151</v>
      </c>
      <c r="D144" s="183" t="s">
        <v>146</v>
      </c>
      <c r="E144" s="184" t="s">
        <v>160</v>
      </c>
      <c r="F144" s="185" t="s">
        <v>161</v>
      </c>
      <c r="G144" s="186" t="s">
        <v>149</v>
      </c>
      <c r="H144" s="187">
        <v>37.044</v>
      </c>
      <c r="I144" s="188"/>
      <c r="J144" s="189">
        <f t="shared" si="0"/>
        <v>0</v>
      </c>
      <c r="K144" s="185" t="s">
        <v>150</v>
      </c>
      <c r="L144" s="36"/>
      <c r="M144" s="190" t="s">
        <v>1</v>
      </c>
      <c r="N144" s="191" t="s">
        <v>41</v>
      </c>
      <c r="O144" s="68"/>
      <c r="P144" s="192">
        <f t="shared" si="1"/>
        <v>0</v>
      </c>
      <c r="Q144" s="192">
        <v>0</v>
      </c>
      <c r="R144" s="192">
        <f t="shared" si="2"/>
        <v>0</v>
      </c>
      <c r="S144" s="192">
        <v>0</v>
      </c>
      <c r="T144" s="19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4" t="s">
        <v>151</v>
      </c>
      <c r="AT144" s="194" t="s">
        <v>146</v>
      </c>
      <c r="AU144" s="194" t="s">
        <v>86</v>
      </c>
      <c r="AY144" s="14" t="s">
        <v>144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14" t="s">
        <v>84</v>
      </c>
      <c r="BK144" s="195">
        <f t="shared" si="9"/>
        <v>0</v>
      </c>
      <c r="BL144" s="14" t="s">
        <v>151</v>
      </c>
      <c r="BM144" s="194" t="s">
        <v>162</v>
      </c>
    </row>
    <row r="145" spans="1:65" s="2" customFormat="1" ht="37.9" customHeight="1">
      <c r="A145" s="31"/>
      <c r="B145" s="32"/>
      <c r="C145" s="183" t="s">
        <v>163</v>
      </c>
      <c r="D145" s="183" t="s">
        <v>146</v>
      </c>
      <c r="E145" s="184" t="s">
        <v>164</v>
      </c>
      <c r="F145" s="185" t="s">
        <v>165</v>
      </c>
      <c r="G145" s="186" t="s">
        <v>149</v>
      </c>
      <c r="H145" s="187">
        <v>74.088</v>
      </c>
      <c r="I145" s="188"/>
      <c r="J145" s="189">
        <f t="shared" si="0"/>
        <v>0</v>
      </c>
      <c r="K145" s="185" t="s">
        <v>150</v>
      </c>
      <c r="L145" s="36"/>
      <c r="M145" s="190" t="s">
        <v>1</v>
      </c>
      <c r="N145" s="191" t="s">
        <v>41</v>
      </c>
      <c r="O145" s="68"/>
      <c r="P145" s="192">
        <f t="shared" si="1"/>
        <v>0</v>
      </c>
      <c r="Q145" s="192">
        <v>0</v>
      </c>
      <c r="R145" s="192">
        <f t="shared" si="2"/>
        <v>0</v>
      </c>
      <c r="S145" s="192">
        <v>0</v>
      </c>
      <c r="T145" s="193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4" t="s">
        <v>151</v>
      </c>
      <c r="AT145" s="194" t="s">
        <v>146</v>
      </c>
      <c r="AU145" s="194" t="s">
        <v>86</v>
      </c>
      <c r="AY145" s="14" t="s">
        <v>144</v>
      </c>
      <c r="BE145" s="195">
        <f t="shared" si="4"/>
        <v>0</v>
      </c>
      <c r="BF145" s="195">
        <f t="shared" si="5"/>
        <v>0</v>
      </c>
      <c r="BG145" s="195">
        <f t="shared" si="6"/>
        <v>0</v>
      </c>
      <c r="BH145" s="195">
        <f t="shared" si="7"/>
        <v>0</v>
      </c>
      <c r="BI145" s="195">
        <f t="shared" si="8"/>
        <v>0</v>
      </c>
      <c r="BJ145" s="14" t="s">
        <v>84</v>
      </c>
      <c r="BK145" s="195">
        <f t="shared" si="9"/>
        <v>0</v>
      </c>
      <c r="BL145" s="14" t="s">
        <v>151</v>
      </c>
      <c r="BM145" s="194" t="s">
        <v>166</v>
      </c>
    </row>
    <row r="146" spans="1:65" s="2" customFormat="1" ht="24.2" customHeight="1">
      <c r="A146" s="31"/>
      <c r="B146" s="32"/>
      <c r="C146" s="183" t="s">
        <v>167</v>
      </c>
      <c r="D146" s="183" t="s">
        <v>146</v>
      </c>
      <c r="E146" s="184" t="s">
        <v>168</v>
      </c>
      <c r="F146" s="185" t="s">
        <v>169</v>
      </c>
      <c r="G146" s="186" t="s">
        <v>149</v>
      </c>
      <c r="H146" s="187">
        <v>37.044</v>
      </c>
      <c r="I146" s="188"/>
      <c r="J146" s="189">
        <f t="shared" si="0"/>
        <v>0</v>
      </c>
      <c r="K146" s="185" t="s">
        <v>150</v>
      </c>
      <c r="L146" s="36"/>
      <c r="M146" s="190" t="s">
        <v>1</v>
      </c>
      <c r="N146" s="191" t="s">
        <v>41</v>
      </c>
      <c r="O146" s="68"/>
      <c r="P146" s="192">
        <f t="shared" si="1"/>
        <v>0</v>
      </c>
      <c r="Q146" s="192">
        <v>0</v>
      </c>
      <c r="R146" s="192">
        <f t="shared" si="2"/>
        <v>0</v>
      </c>
      <c r="S146" s="192">
        <v>0</v>
      </c>
      <c r="T146" s="193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4" t="s">
        <v>151</v>
      </c>
      <c r="AT146" s="194" t="s">
        <v>146</v>
      </c>
      <c r="AU146" s="194" t="s">
        <v>86</v>
      </c>
      <c r="AY146" s="14" t="s">
        <v>144</v>
      </c>
      <c r="BE146" s="195">
        <f t="shared" si="4"/>
        <v>0</v>
      </c>
      <c r="BF146" s="195">
        <f t="shared" si="5"/>
        <v>0</v>
      </c>
      <c r="BG146" s="195">
        <f t="shared" si="6"/>
        <v>0</v>
      </c>
      <c r="BH146" s="195">
        <f t="shared" si="7"/>
        <v>0</v>
      </c>
      <c r="BI146" s="195">
        <f t="shared" si="8"/>
        <v>0</v>
      </c>
      <c r="BJ146" s="14" t="s">
        <v>84</v>
      </c>
      <c r="BK146" s="195">
        <f t="shared" si="9"/>
        <v>0</v>
      </c>
      <c r="BL146" s="14" t="s">
        <v>151</v>
      </c>
      <c r="BM146" s="194" t="s">
        <v>170</v>
      </c>
    </row>
    <row r="147" spans="1:65" s="2" customFormat="1" ht="24.2" customHeight="1">
      <c r="A147" s="31"/>
      <c r="B147" s="32"/>
      <c r="C147" s="183" t="s">
        <v>171</v>
      </c>
      <c r="D147" s="183" t="s">
        <v>146</v>
      </c>
      <c r="E147" s="184" t="s">
        <v>172</v>
      </c>
      <c r="F147" s="185" t="s">
        <v>173</v>
      </c>
      <c r="G147" s="186" t="s">
        <v>149</v>
      </c>
      <c r="H147" s="187">
        <v>37.044</v>
      </c>
      <c r="I147" s="188"/>
      <c r="J147" s="189">
        <f t="shared" si="0"/>
        <v>0</v>
      </c>
      <c r="K147" s="185" t="s">
        <v>150</v>
      </c>
      <c r="L147" s="36"/>
      <c r="M147" s="190" t="s">
        <v>1</v>
      </c>
      <c r="N147" s="191" t="s">
        <v>41</v>
      </c>
      <c r="O147" s="68"/>
      <c r="P147" s="192">
        <f t="shared" si="1"/>
        <v>0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4" t="s">
        <v>151</v>
      </c>
      <c r="AT147" s="194" t="s">
        <v>146</v>
      </c>
      <c r="AU147" s="194" t="s">
        <v>86</v>
      </c>
      <c r="AY147" s="14" t="s">
        <v>144</v>
      </c>
      <c r="BE147" s="195">
        <f t="shared" si="4"/>
        <v>0</v>
      </c>
      <c r="BF147" s="195">
        <f t="shared" si="5"/>
        <v>0</v>
      </c>
      <c r="BG147" s="195">
        <f t="shared" si="6"/>
        <v>0</v>
      </c>
      <c r="BH147" s="195">
        <f t="shared" si="7"/>
        <v>0</v>
      </c>
      <c r="BI147" s="195">
        <f t="shared" si="8"/>
        <v>0</v>
      </c>
      <c r="BJ147" s="14" t="s">
        <v>84</v>
      </c>
      <c r="BK147" s="195">
        <f t="shared" si="9"/>
        <v>0</v>
      </c>
      <c r="BL147" s="14" t="s">
        <v>151</v>
      </c>
      <c r="BM147" s="194" t="s">
        <v>174</v>
      </c>
    </row>
    <row r="148" spans="1:65" s="2" customFormat="1" ht="33" customHeight="1">
      <c r="A148" s="31"/>
      <c r="B148" s="32"/>
      <c r="C148" s="183" t="s">
        <v>175</v>
      </c>
      <c r="D148" s="183" t="s">
        <v>146</v>
      </c>
      <c r="E148" s="184" t="s">
        <v>176</v>
      </c>
      <c r="F148" s="185" t="s">
        <v>177</v>
      </c>
      <c r="G148" s="186" t="s">
        <v>178</v>
      </c>
      <c r="H148" s="187">
        <v>70.384</v>
      </c>
      <c r="I148" s="188"/>
      <c r="J148" s="189">
        <f t="shared" si="0"/>
        <v>0</v>
      </c>
      <c r="K148" s="185" t="s">
        <v>150</v>
      </c>
      <c r="L148" s="36"/>
      <c r="M148" s="190" t="s">
        <v>1</v>
      </c>
      <c r="N148" s="191" t="s">
        <v>41</v>
      </c>
      <c r="O148" s="68"/>
      <c r="P148" s="192">
        <f t="shared" si="1"/>
        <v>0</v>
      </c>
      <c r="Q148" s="192">
        <v>0</v>
      </c>
      <c r="R148" s="192">
        <f t="shared" si="2"/>
        <v>0</v>
      </c>
      <c r="S148" s="192">
        <v>0</v>
      </c>
      <c r="T148" s="193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4" t="s">
        <v>151</v>
      </c>
      <c r="AT148" s="194" t="s">
        <v>146</v>
      </c>
      <c r="AU148" s="194" t="s">
        <v>86</v>
      </c>
      <c r="AY148" s="14" t="s">
        <v>144</v>
      </c>
      <c r="BE148" s="195">
        <f t="shared" si="4"/>
        <v>0</v>
      </c>
      <c r="BF148" s="195">
        <f t="shared" si="5"/>
        <v>0</v>
      </c>
      <c r="BG148" s="195">
        <f t="shared" si="6"/>
        <v>0</v>
      </c>
      <c r="BH148" s="195">
        <f t="shared" si="7"/>
        <v>0</v>
      </c>
      <c r="BI148" s="195">
        <f t="shared" si="8"/>
        <v>0</v>
      </c>
      <c r="BJ148" s="14" t="s">
        <v>84</v>
      </c>
      <c r="BK148" s="195">
        <f t="shared" si="9"/>
        <v>0</v>
      </c>
      <c r="BL148" s="14" t="s">
        <v>151</v>
      </c>
      <c r="BM148" s="194" t="s">
        <v>179</v>
      </c>
    </row>
    <row r="149" spans="1:65" s="2" customFormat="1" ht="16.5" customHeight="1">
      <c r="A149" s="31"/>
      <c r="B149" s="32"/>
      <c r="C149" s="183" t="s">
        <v>180</v>
      </c>
      <c r="D149" s="183" t="s">
        <v>146</v>
      </c>
      <c r="E149" s="184" t="s">
        <v>181</v>
      </c>
      <c r="F149" s="185" t="s">
        <v>182</v>
      </c>
      <c r="G149" s="186" t="s">
        <v>149</v>
      </c>
      <c r="H149" s="187">
        <v>37.044</v>
      </c>
      <c r="I149" s="188"/>
      <c r="J149" s="189">
        <f t="shared" si="0"/>
        <v>0</v>
      </c>
      <c r="K149" s="185" t="s">
        <v>150</v>
      </c>
      <c r="L149" s="36"/>
      <c r="M149" s="190" t="s">
        <v>1</v>
      </c>
      <c r="N149" s="191" t="s">
        <v>41</v>
      </c>
      <c r="O149" s="68"/>
      <c r="P149" s="192">
        <f t="shared" si="1"/>
        <v>0</v>
      </c>
      <c r="Q149" s="192">
        <v>0</v>
      </c>
      <c r="R149" s="192">
        <f t="shared" si="2"/>
        <v>0</v>
      </c>
      <c r="S149" s="192">
        <v>0</v>
      </c>
      <c r="T149" s="193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4" t="s">
        <v>151</v>
      </c>
      <c r="AT149" s="194" t="s">
        <v>146</v>
      </c>
      <c r="AU149" s="194" t="s">
        <v>86</v>
      </c>
      <c r="AY149" s="14" t="s">
        <v>144</v>
      </c>
      <c r="BE149" s="195">
        <f t="shared" si="4"/>
        <v>0</v>
      </c>
      <c r="BF149" s="195">
        <f t="shared" si="5"/>
        <v>0</v>
      </c>
      <c r="BG149" s="195">
        <f t="shared" si="6"/>
        <v>0</v>
      </c>
      <c r="BH149" s="195">
        <f t="shared" si="7"/>
        <v>0</v>
      </c>
      <c r="BI149" s="195">
        <f t="shared" si="8"/>
        <v>0</v>
      </c>
      <c r="BJ149" s="14" t="s">
        <v>84</v>
      </c>
      <c r="BK149" s="195">
        <f t="shared" si="9"/>
        <v>0</v>
      </c>
      <c r="BL149" s="14" t="s">
        <v>151</v>
      </c>
      <c r="BM149" s="194" t="s">
        <v>183</v>
      </c>
    </row>
    <row r="150" spans="1:65" s="2" customFormat="1" ht="24.2" customHeight="1">
      <c r="A150" s="31"/>
      <c r="B150" s="32"/>
      <c r="C150" s="183" t="s">
        <v>184</v>
      </c>
      <c r="D150" s="183" t="s">
        <v>146</v>
      </c>
      <c r="E150" s="184" t="s">
        <v>185</v>
      </c>
      <c r="F150" s="185" t="s">
        <v>186</v>
      </c>
      <c r="G150" s="186" t="s">
        <v>149</v>
      </c>
      <c r="H150" s="187">
        <v>21.499</v>
      </c>
      <c r="I150" s="188"/>
      <c r="J150" s="189">
        <f t="shared" si="0"/>
        <v>0</v>
      </c>
      <c r="K150" s="185" t="s">
        <v>150</v>
      </c>
      <c r="L150" s="36"/>
      <c r="M150" s="190" t="s">
        <v>1</v>
      </c>
      <c r="N150" s="191" t="s">
        <v>41</v>
      </c>
      <c r="O150" s="68"/>
      <c r="P150" s="192">
        <f t="shared" si="1"/>
        <v>0</v>
      </c>
      <c r="Q150" s="192">
        <v>0</v>
      </c>
      <c r="R150" s="192">
        <f t="shared" si="2"/>
        <v>0</v>
      </c>
      <c r="S150" s="192">
        <v>0</v>
      </c>
      <c r="T150" s="193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4" t="s">
        <v>151</v>
      </c>
      <c r="AT150" s="194" t="s">
        <v>146</v>
      </c>
      <c r="AU150" s="194" t="s">
        <v>86</v>
      </c>
      <c r="AY150" s="14" t="s">
        <v>144</v>
      </c>
      <c r="BE150" s="195">
        <f t="shared" si="4"/>
        <v>0</v>
      </c>
      <c r="BF150" s="195">
        <f t="shared" si="5"/>
        <v>0</v>
      </c>
      <c r="BG150" s="195">
        <f t="shared" si="6"/>
        <v>0</v>
      </c>
      <c r="BH150" s="195">
        <f t="shared" si="7"/>
        <v>0</v>
      </c>
      <c r="BI150" s="195">
        <f t="shared" si="8"/>
        <v>0</v>
      </c>
      <c r="BJ150" s="14" t="s">
        <v>84</v>
      </c>
      <c r="BK150" s="195">
        <f t="shared" si="9"/>
        <v>0</v>
      </c>
      <c r="BL150" s="14" t="s">
        <v>151</v>
      </c>
      <c r="BM150" s="194" t="s">
        <v>187</v>
      </c>
    </row>
    <row r="151" spans="1:65" s="2" customFormat="1" ht="16.5" customHeight="1">
      <c r="A151" s="31"/>
      <c r="B151" s="32"/>
      <c r="C151" s="196" t="s">
        <v>188</v>
      </c>
      <c r="D151" s="196" t="s">
        <v>189</v>
      </c>
      <c r="E151" s="197" t="s">
        <v>190</v>
      </c>
      <c r="F151" s="198" t="s">
        <v>191</v>
      </c>
      <c r="G151" s="199" t="s">
        <v>178</v>
      </c>
      <c r="H151" s="200">
        <v>42.998</v>
      </c>
      <c r="I151" s="201"/>
      <c r="J151" s="202">
        <f t="shared" si="0"/>
        <v>0</v>
      </c>
      <c r="K151" s="198" t="s">
        <v>150</v>
      </c>
      <c r="L151" s="203"/>
      <c r="M151" s="204" t="s">
        <v>1</v>
      </c>
      <c r="N151" s="205" t="s">
        <v>41</v>
      </c>
      <c r="O151" s="68"/>
      <c r="P151" s="192">
        <f t="shared" si="1"/>
        <v>0</v>
      </c>
      <c r="Q151" s="192">
        <v>1</v>
      </c>
      <c r="R151" s="192">
        <f t="shared" si="2"/>
        <v>42.998</v>
      </c>
      <c r="S151" s="192">
        <v>0</v>
      </c>
      <c r="T151" s="193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4" t="s">
        <v>175</v>
      </c>
      <c r="AT151" s="194" t="s">
        <v>189</v>
      </c>
      <c r="AU151" s="194" t="s">
        <v>86</v>
      </c>
      <c r="AY151" s="14" t="s">
        <v>144</v>
      </c>
      <c r="BE151" s="195">
        <f t="shared" si="4"/>
        <v>0</v>
      </c>
      <c r="BF151" s="195">
        <f t="shared" si="5"/>
        <v>0</v>
      </c>
      <c r="BG151" s="195">
        <f t="shared" si="6"/>
        <v>0</v>
      </c>
      <c r="BH151" s="195">
        <f t="shared" si="7"/>
        <v>0</v>
      </c>
      <c r="BI151" s="195">
        <f t="shared" si="8"/>
        <v>0</v>
      </c>
      <c r="BJ151" s="14" t="s">
        <v>84</v>
      </c>
      <c r="BK151" s="195">
        <f t="shared" si="9"/>
        <v>0</v>
      </c>
      <c r="BL151" s="14" t="s">
        <v>151</v>
      </c>
      <c r="BM151" s="194" t="s">
        <v>192</v>
      </c>
    </row>
    <row r="152" spans="1:65" s="2" customFormat="1" ht="37.9" customHeight="1">
      <c r="A152" s="31"/>
      <c r="B152" s="32"/>
      <c r="C152" s="183" t="s">
        <v>8</v>
      </c>
      <c r="D152" s="183" t="s">
        <v>146</v>
      </c>
      <c r="E152" s="184" t="s">
        <v>193</v>
      </c>
      <c r="F152" s="185" t="s">
        <v>194</v>
      </c>
      <c r="G152" s="186" t="s">
        <v>195</v>
      </c>
      <c r="H152" s="187">
        <v>120</v>
      </c>
      <c r="I152" s="188"/>
      <c r="J152" s="189">
        <f t="shared" si="0"/>
        <v>0</v>
      </c>
      <c r="K152" s="185" t="s">
        <v>150</v>
      </c>
      <c r="L152" s="36"/>
      <c r="M152" s="190" t="s">
        <v>1</v>
      </c>
      <c r="N152" s="191" t="s">
        <v>41</v>
      </c>
      <c r="O152" s="68"/>
      <c r="P152" s="192">
        <f t="shared" si="1"/>
        <v>0</v>
      </c>
      <c r="Q152" s="192">
        <v>0</v>
      </c>
      <c r="R152" s="192">
        <f t="shared" si="2"/>
        <v>0</v>
      </c>
      <c r="S152" s="192">
        <v>0</v>
      </c>
      <c r="T152" s="193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4" t="s">
        <v>151</v>
      </c>
      <c r="AT152" s="194" t="s">
        <v>146</v>
      </c>
      <c r="AU152" s="194" t="s">
        <v>86</v>
      </c>
      <c r="AY152" s="14" t="s">
        <v>144</v>
      </c>
      <c r="BE152" s="195">
        <f t="shared" si="4"/>
        <v>0</v>
      </c>
      <c r="BF152" s="195">
        <f t="shared" si="5"/>
        <v>0</v>
      </c>
      <c r="BG152" s="195">
        <f t="shared" si="6"/>
        <v>0</v>
      </c>
      <c r="BH152" s="195">
        <f t="shared" si="7"/>
        <v>0</v>
      </c>
      <c r="BI152" s="195">
        <f t="shared" si="8"/>
        <v>0</v>
      </c>
      <c r="BJ152" s="14" t="s">
        <v>84</v>
      </c>
      <c r="BK152" s="195">
        <f t="shared" si="9"/>
        <v>0</v>
      </c>
      <c r="BL152" s="14" t="s">
        <v>151</v>
      </c>
      <c r="BM152" s="194" t="s">
        <v>196</v>
      </c>
    </row>
    <row r="153" spans="1:65" s="2" customFormat="1" ht="24.2" customHeight="1">
      <c r="A153" s="31"/>
      <c r="B153" s="32"/>
      <c r="C153" s="183" t="s">
        <v>197</v>
      </c>
      <c r="D153" s="183" t="s">
        <v>146</v>
      </c>
      <c r="E153" s="184" t="s">
        <v>198</v>
      </c>
      <c r="F153" s="185" t="s">
        <v>199</v>
      </c>
      <c r="G153" s="186" t="s">
        <v>195</v>
      </c>
      <c r="H153" s="187">
        <v>20</v>
      </c>
      <c r="I153" s="188"/>
      <c r="J153" s="189">
        <f t="shared" si="0"/>
        <v>0</v>
      </c>
      <c r="K153" s="185" t="s">
        <v>150</v>
      </c>
      <c r="L153" s="36"/>
      <c r="M153" s="190" t="s">
        <v>1</v>
      </c>
      <c r="N153" s="191" t="s">
        <v>41</v>
      </c>
      <c r="O153" s="68"/>
      <c r="P153" s="192">
        <f t="shared" si="1"/>
        <v>0</v>
      </c>
      <c r="Q153" s="192">
        <v>0</v>
      </c>
      <c r="R153" s="192">
        <f t="shared" si="2"/>
        <v>0</v>
      </c>
      <c r="S153" s="192">
        <v>0</v>
      </c>
      <c r="T153" s="193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4" t="s">
        <v>151</v>
      </c>
      <c r="AT153" s="194" t="s">
        <v>146</v>
      </c>
      <c r="AU153" s="194" t="s">
        <v>86</v>
      </c>
      <c r="AY153" s="14" t="s">
        <v>144</v>
      </c>
      <c r="BE153" s="195">
        <f t="shared" si="4"/>
        <v>0</v>
      </c>
      <c r="BF153" s="195">
        <f t="shared" si="5"/>
        <v>0</v>
      </c>
      <c r="BG153" s="195">
        <f t="shared" si="6"/>
        <v>0</v>
      </c>
      <c r="BH153" s="195">
        <f t="shared" si="7"/>
        <v>0</v>
      </c>
      <c r="BI153" s="195">
        <f t="shared" si="8"/>
        <v>0</v>
      </c>
      <c r="BJ153" s="14" t="s">
        <v>84</v>
      </c>
      <c r="BK153" s="195">
        <f t="shared" si="9"/>
        <v>0</v>
      </c>
      <c r="BL153" s="14" t="s">
        <v>151</v>
      </c>
      <c r="BM153" s="194" t="s">
        <v>200</v>
      </c>
    </row>
    <row r="154" spans="1:65" s="2" customFormat="1" ht="24.2" customHeight="1">
      <c r="A154" s="31"/>
      <c r="B154" s="32"/>
      <c r="C154" s="183" t="s">
        <v>201</v>
      </c>
      <c r="D154" s="183" t="s">
        <v>146</v>
      </c>
      <c r="E154" s="184" t="s">
        <v>202</v>
      </c>
      <c r="F154" s="185" t="s">
        <v>203</v>
      </c>
      <c r="G154" s="186" t="s">
        <v>195</v>
      </c>
      <c r="H154" s="187">
        <v>120</v>
      </c>
      <c r="I154" s="188"/>
      <c r="J154" s="189">
        <f t="shared" si="0"/>
        <v>0</v>
      </c>
      <c r="K154" s="185" t="s">
        <v>150</v>
      </c>
      <c r="L154" s="36"/>
      <c r="M154" s="190" t="s">
        <v>1</v>
      </c>
      <c r="N154" s="191" t="s">
        <v>41</v>
      </c>
      <c r="O154" s="68"/>
      <c r="P154" s="192">
        <f t="shared" si="1"/>
        <v>0</v>
      </c>
      <c r="Q154" s="192">
        <v>0</v>
      </c>
      <c r="R154" s="192">
        <f t="shared" si="2"/>
        <v>0</v>
      </c>
      <c r="S154" s="192">
        <v>0</v>
      </c>
      <c r="T154" s="193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4" t="s">
        <v>151</v>
      </c>
      <c r="AT154" s="194" t="s">
        <v>146</v>
      </c>
      <c r="AU154" s="194" t="s">
        <v>86</v>
      </c>
      <c r="AY154" s="14" t="s">
        <v>144</v>
      </c>
      <c r="BE154" s="195">
        <f t="shared" si="4"/>
        <v>0</v>
      </c>
      <c r="BF154" s="195">
        <f t="shared" si="5"/>
        <v>0</v>
      </c>
      <c r="BG154" s="195">
        <f t="shared" si="6"/>
        <v>0</v>
      </c>
      <c r="BH154" s="195">
        <f t="shared" si="7"/>
        <v>0</v>
      </c>
      <c r="BI154" s="195">
        <f t="shared" si="8"/>
        <v>0</v>
      </c>
      <c r="BJ154" s="14" t="s">
        <v>84</v>
      </c>
      <c r="BK154" s="195">
        <f t="shared" si="9"/>
        <v>0</v>
      </c>
      <c r="BL154" s="14" t="s">
        <v>151</v>
      </c>
      <c r="BM154" s="194" t="s">
        <v>204</v>
      </c>
    </row>
    <row r="155" spans="1:65" s="2" customFormat="1" ht="16.5" customHeight="1">
      <c r="A155" s="31"/>
      <c r="B155" s="32"/>
      <c r="C155" s="196" t="s">
        <v>205</v>
      </c>
      <c r="D155" s="196" t="s">
        <v>189</v>
      </c>
      <c r="E155" s="197" t="s">
        <v>206</v>
      </c>
      <c r="F155" s="198" t="s">
        <v>207</v>
      </c>
      <c r="G155" s="199" t="s">
        <v>208</v>
      </c>
      <c r="H155" s="200">
        <v>2.4</v>
      </c>
      <c r="I155" s="201"/>
      <c r="J155" s="202">
        <f t="shared" si="0"/>
        <v>0</v>
      </c>
      <c r="K155" s="198" t="s">
        <v>150</v>
      </c>
      <c r="L155" s="203"/>
      <c r="M155" s="204" t="s">
        <v>1</v>
      </c>
      <c r="N155" s="205" t="s">
        <v>41</v>
      </c>
      <c r="O155" s="68"/>
      <c r="P155" s="192">
        <f t="shared" si="1"/>
        <v>0</v>
      </c>
      <c r="Q155" s="192">
        <v>0.001</v>
      </c>
      <c r="R155" s="192">
        <f t="shared" si="2"/>
        <v>0.0024</v>
      </c>
      <c r="S155" s="192">
        <v>0</v>
      </c>
      <c r="T155" s="193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4" t="s">
        <v>175</v>
      </c>
      <c r="AT155" s="194" t="s">
        <v>189</v>
      </c>
      <c r="AU155" s="194" t="s">
        <v>86</v>
      </c>
      <c r="AY155" s="14" t="s">
        <v>144</v>
      </c>
      <c r="BE155" s="195">
        <f t="shared" si="4"/>
        <v>0</v>
      </c>
      <c r="BF155" s="195">
        <f t="shared" si="5"/>
        <v>0</v>
      </c>
      <c r="BG155" s="195">
        <f t="shared" si="6"/>
        <v>0</v>
      </c>
      <c r="BH155" s="195">
        <f t="shared" si="7"/>
        <v>0</v>
      </c>
      <c r="BI155" s="195">
        <f t="shared" si="8"/>
        <v>0</v>
      </c>
      <c r="BJ155" s="14" t="s">
        <v>84</v>
      </c>
      <c r="BK155" s="195">
        <f t="shared" si="9"/>
        <v>0</v>
      </c>
      <c r="BL155" s="14" t="s">
        <v>151</v>
      </c>
      <c r="BM155" s="194" t="s">
        <v>209</v>
      </c>
    </row>
    <row r="156" spans="1:65" s="2" customFormat="1" ht="33" customHeight="1">
      <c r="A156" s="31"/>
      <c r="B156" s="32"/>
      <c r="C156" s="183" t="s">
        <v>210</v>
      </c>
      <c r="D156" s="183" t="s">
        <v>146</v>
      </c>
      <c r="E156" s="184" t="s">
        <v>211</v>
      </c>
      <c r="F156" s="185" t="s">
        <v>212</v>
      </c>
      <c r="G156" s="186" t="s">
        <v>195</v>
      </c>
      <c r="H156" s="187">
        <v>120</v>
      </c>
      <c r="I156" s="188"/>
      <c r="J156" s="189">
        <f t="shared" si="0"/>
        <v>0</v>
      </c>
      <c r="K156" s="185" t="s">
        <v>150</v>
      </c>
      <c r="L156" s="36"/>
      <c r="M156" s="190" t="s">
        <v>1</v>
      </c>
      <c r="N156" s="191" t="s">
        <v>41</v>
      </c>
      <c r="O156" s="68"/>
      <c r="P156" s="192">
        <f t="shared" si="1"/>
        <v>0</v>
      </c>
      <c r="Q156" s="192">
        <v>0</v>
      </c>
      <c r="R156" s="192">
        <f t="shared" si="2"/>
        <v>0</v>
      </c>
      <c r="S156" s="192">
        <v>0</v>
      </c>
      <c r="T156" s="193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4" t="s">
        <v>151</v>
      </c>
      <c r="AT156" s="194" t="s">
        <v>146</v>
      </c>
      <c r="AU156" s="194" t="s">
        <v>86</v>
      </c>
      <c r="AY156" s="14" t="s">
        <v>144</v>
      </c>
      <c r="BE156" s="195">
        <f t="shared" si="4"/>
        <v>0</v>
      </c>
      <c r="BF156" s="195">
        <f t="shared" si="5"/>
        <v>0</v>
      </c>
      <c r="BG156" s="195">
        <f t="shared" si="6"/>
        <v>0</v>
      </c>
      <c r="BH156" s="195">
        <f t="shared" si="7"/>
        <v>0</v>
      </c>
      <c r="BI156" s="195">
        <f t="shared" si="8"/>
        <v>0</v>
      </c>
      <c r="BJ156" s="14" t="s">
        <v>84</v>
      </c>
      <c r="BK156" s="195">
        <f t="shared" si="9"/>
        <v>0</v>
      </c>
      <c r="BL156" s="14" t="s">
        <v>151</v>
      </c>
      <c r="BM156" s="194" t="s">
        <v>213</v>
      </c>
    </row>
    <row r="157" spans="2:63" s="12" customFormat="1" ht="22.9" customHeight="1">
      <c r="B157" s="167"/>
      <c r="C157" s="168"/>
      <c r="D157" s="169" t="s">
        <v>75</v>
      </c>
      <c r="E157" s="181" t="s">
        <v>156</v>
      </c>
      <c r="F157" s="181" t="s">
        <v>214</v>
      </c>
      <c r="G157" s="168"/>
      <c r="H157" s="168"/>
      <c r="I157" s="171"/>
      <c r="J157" s="182">
        <f>BK157</f>
        <v>0</v>
      </c>
      <c r="K157" s="168"/>
      <c r="L157" s="173"/>
      <c r="M157" s="174"/>
      <c r="N157" s="175"/>
      <c r="O157" s="175"/>
      <c r="P157" s="176">
        <f>SUM(P158:P159)</f>
        <v>0</v>
      </c>
      <c r="Q157" s="175"/>
      <c r="R157" s="176">
        <f>SUM(R158:R159)</f>
        <v>6.731496</v>
      </c>
      <c r="S157" s="175"/>
      <c r="T157" s="177">
        <f>SUM(T158:T159)</f>
        <v>0</v>
      </c>
      <c r="AR157" s="178" t="s">
        <v>84</v>
      </c>
      <c r="AT157" s="179" t="s">
        <v>75</v>
      </c>
      <c r="AU157" s="179" t="s">
        <v>84</v>
      </c>
      <c r="AY157" s="178" t="s">
        <v>144</v>
      </c>
      <c r="BK157" s="180">
        <f>SUM(BK158:BK159)</f>
        <v>0</v>
      </c>
    </row>
    <row r="158" spans="1:65" s="2" customFormat="1" ht="24.2" customHeight="1">
      <c r="A158" s="31"/>
      <c r="B158" s="32"/>
      <c r="C158" s="183" t="s">
        <v>215</v>
      </c>
      <c r="D158" s="183" t="s">
        <v>146</v>
      </c>
      <c r="E158" s="184" t="s">
        <v>216</v>
      </c>
      <c r="F158" s="185" t="s">
        <v>217</v>
      </c>
      <c r="G158" s="186" t="s">
        <v>195</v>
      </c>
      <c r="H158" s="187">
        <v>1.08</v>
      </c>
      <c r="I158" s="188"/>
      <c r="J158" s="189">
        <f>ROUND(I158*H158,2)</f>
        <v>0</v>
      </c>
      <c r="K158" s="185" t="s">
        <v>150</v>
      </c>
      <c r="L158" s="36"/>
      <c r="M158" s="190" t="s">
        <v>1</v>
      </c>
      <c r="N158" s="191" t="s">
        <v>41</v>
      </c>
      <c r="O158" s="68"/>
      <c r="P158" s="192">
        <f>O158*H158</f>
        <v>0</v>
      </c>
      <c r="Q158" s="192">
        <v>0.155</v>
      </c>
      <c r="R158" s="192">
        <f>Q158*H158</f>
        <v>0.16740000000000002</v>
      </c>
      <c r="S158" s="192">
        <v>0</v>
      </c>
      <c r="T158" s="193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4" t="s">
        <v>151</v>
      </c>
      <c r="AT158" s="194" t="s">
        <v>146</v>
      </c>
      <c r="AU158" s="194" t="s">
        <v>86</v>
      </c>
      <c r="AY158" s="14" t="s">
        <v>144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4" t="s">
        <v>84</v>
      </c>
      <c r="BK158" s="195">
        <f>ROUND(I158*H158,2)</f>
        <v>0</v>
      </c>
      <c r="BL158" s="14" t="s">
        <v>151</v>
      </c>
      <c r="BM158" s="194" t="s">
        <v>218</v>
      </c>
    </row>
    <row r="159" spans="1:65" s="2" customFormat="1" ht="24.2" customHeight="1">
      <c r="A159" s="31"/>
      <c r="B159" s="32"/>
      <c r="C159" s="183" t="s">
        <v>219</v>
      </c>
      <c r="D159" s="183" t="s">
        <v>146</v>
      </c>
      <c r="E159" s="184" t="s">
        <v>220</v>
      </c>
      <c r="F159" s="185" t="s">
        <v>221</v>
      </c>
      <c r="G159" s="186" t="s">
        <v>195</v>
      </c>
      <c r="H159" s="187">
        <v>57.6</v>
      </c>
      <c r="I159" s="188"/>
      <c r="J159" s="189">
        <f>ROUND(I159*H159,2)</f>
        <v>0</v>
      </c>
      <c r="K159" s="185" t="s">
        <v>150</v>
      </c>
      <c r="L159" s="36"/>
      <c r="M159" s="190" t="s">
        <v>1</v>
      </c>
      <c r="N159" s="191" t="s">
        <v>41</v>
      </c>
      <c r="O159" s="68"/>
      <c r="P159" s="192">
        <f>O159*H159</f>
        <v>0</v>
      </c>
      <c r="Q159" s="192">
        <v>0.11396</v>
      </c>
      <c r="R159" s="192">
        <f>Q159*H159</f>
        <v>6.564096</v>
      </c>
      <c r="S159" s="192">
        <v>0</v>
      </c>
      <c r="T159" s="193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4" t="s">
        <v>151</v>
      </c>
      <c r="AT159" s="194" t="s">
        <v>146</v>
      </c>
      <c r="AU159" s="194" t="s">
        <v>86</v>
      </c>
      <c r="AY159" s="14" t="s">
        <v>144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4" t="s">
        <v>84</v>
      </c>
      <c r="BK159" s="195">
        <f>ROUND(I159*H159,2)</f>
        <v>0</v>
      </c>
      <c r="BL159" s="14" t="s">
        <v>151</v>
      </c>
      <c r="BM159" s="194" t="s">
        <v>222</v>
      </c>
    </row>
    <row r="160" spans="2:63" s="12" customFormat="1" ht="22.9" customHeight="1">
      <c r="B160" s="167"/>
      <c r="C160" s="168"/>
      <c r="D160" s="169" t="s">
        <v>75</v>
      </c>
      <c r="E160" s="181" t="s">
        <v>163</v>
      </c>
      <c r="F160" s="181" t="s">
        <v>223</v>
      </c>
      <c r="G160" s="168"/>
      <c r="H160" s="168"/>
      <c r="I160" s="171"/>
      <c r="J160" s="182">
        <f>BK160</f>
        <v>0</v>
      </c>
      <c r="K160" s="168"/>
      <c r="L160" s="173"/>
      <c r="M160" s="174"/>
      <c r="N160" s="175"/>
      <c r="O160" s="175"/>
      <c r="P160" s="176">
        <f>P161</f>
        <v>0</v>
      </c>
      <c r="Q160" s="175"/>
      <c r="R160" s="176">
        <f>R161</f>
        <v>13.5558</v>
      </c>
      <c r="S160" s="175"/>
      <c r="T160" s="177">
        <f>T161</f>
        <v>0</v>
      </c>
      <c r="AR160" s="178" t="s">
        <v>84</v>
      </c>
      <c r="AT160" s="179" t="s">
        <v>75</v>
      </c>
      <c r="AU160" s="179" t="s">
        <v>84</v>
      </c>
      <c r="AY160" s="178" t="s">
        <v>144</v>
      </c>
      <c r="BK160" s="180">
        <f>BK161</f>
        <v>0</v>
      </c>
    </row>
    <row r="161" spans="1:65" s="2" customFormat="1" ht="24.2" customHeight="1">
      <c r="A161" s="31"/>
      <c r="B161" s="32"/>
      <c r="C161" s="183" t="s">
        <v>224</v>
      </c>
      <c r="D161" s="183" t="s">
        <v>146</v>
      </c>
      <c r="E161" s="184" t="s">
        <v>225</v>
      </c>
      <c r="F161" s="185" t="s">
        <v>226</v>
      </c>
      <c r="G161" s="186" t="s">
        <v>195</v>
      </c>
      <c r="H161" s="187">
        <v>33.225</v>
      </c>
      <c r="I161" s="188"/>
      <c r="J161" s="189">
        <f>ROUND(I161*H161,2)</f>
        <v>0</v>
      </c>
      <c r="K161" s="185" t="s">
        <v>150</v>
      </c>
      <c r="L161" s="36"/>
      <c r="M161" s="190" t="s">
        <v>1</v>
      </c>
      <c r="N161" s="191" t="s">
        <v>41</v>
      </c>
      <c r="O161" s="68"/>
      <c r="P161" s="192">
        <f>O161*H161</f>
        <v>0</v>
      </c>
      <c r="Q161" s="192">
        <v>0.408</v>
      </c>
      <c r="R161" s="192">
        <f>Q161*H161</f>
        <v>13.5558</v>
      </c>
      <c r="S161" s="192">
        <v>0</v>
      </c>
      <c r="T161" s="193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4" t="s">
        <v>151</v>
      </c>
      <c r="AT161" s="194" t="s">
        <v>146</v>
      </c>
      <c r="AU161" s="194" t="s">
        <v>86</v>
      </c>
      <c r="AY161" s="14" t="s">
        <v>144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4" t="s">
        <v>84</v>
      </c>
      <c r="BK161" s="195">
        <f>ROUND(I161*H161,2)</f>
        <v>0</v>
      </c>
      <c r="BL161" s="14" t="s">
        <v>151</v>
      </c>
      <c r="BM161" s="194" t="s">
        <v>227</v>
      </c>
    </row>
    <row r="162" spans="2:63" s="12" customFormat="1" ht="22.9" customHeight="1">
      <c r="B162" s="167"/>
      <c r="C162" s="168"/>
      <c r="D162" s="169" t="s">
        <v>75</v>
      </c>
      <c r="E162" s="181" t="s">
        <v>167</v>
      </c>
      <c r="F162" s="181" t="s">
        <v>228</v>
      </c>
      <c r="G162" s="168"/>
      <c r="H162" s="168"/>
      <c r="I162" s="171"/>
      <c r="J162" s="182">
        <f>BK162</f>
        <v>0</v>
      </c>
      <c r="K162" s="168"/>
      <c r="L162" s="173"/>
      <c r="M162" s="174"/>
      <c r="N162" s="175"/>
      <c r="O162" s="175"/>
      <c r="P162" s="176">
        <f>SUM(P163:P203)</f>
        <v>0</v>
      </c>
      <c r="Q162" s="175"/>
      <c r="R162" s="176">
        <f>SUM(R163:R203)</f>
        <v>16.700163419999996</v>
      </c>
      <c r="S162" s="175"/>
      <c r="T162" s="177">
        <f>SUM(T163:T203)</f>
        <v>0</v>
      </c>
      <c r="AR162" s="178" t="s">
        <v>84</v>
      </c>
      <c r="AT162" s="179" t="s">
        <v>75</v>
      </c>
      <c r="AU162" s="179" t="s">
        <v>84</v>
      </c>
      <c r="AY162" s="178" t="s">
        <v>144</v>
      </c>
      <c r="BK162" s="180">
        <f>SUM(BK163:BK203)</f>
        <v>0</v>
      </c>
    </row>
    <row r="163" spans="1:65" s="2" customFormat="1" ht="24.2" customHeight="1">
      <c r="A163" s="31"/>
      <c r="B163" s="32"/>
      <c r="C163" s="183" t="s">
        <v>229</v>
      </c>
      <c r="D163" s="183" t="s">
        <v>146</v>
      </c>
      <c r="E163" s="184" t="s">
        <v>230</v>
      </c>
      <c r="F163" s="185" t="s">
        <v>231</v>
      </c>
      <c r="G163" s="186" t="s">
        <v>195</v>
      </c>
      <c r="H163" s="187">
        <v>45.36</v>
      </c>
      <c r="I163" s="188"/>
      <c r="J163" s="189">
        <f aca="true" t="shared" si="10" ref="J163:J203">ROUND(I163*H163,2)</f>
        <v>0</v>
      </c>
      <c r="K163" s="185" t="s">
        <v>150</v>
      </c>
      <c r="L163" s="36"/>
      <c r="M163" s="190" t="s">
        <v>1</v>
      </c>
      <c r="N163" s="191" t="s">
        <v>41</v>
      </c>
      <c r="O163" s="68"/>
      <c r="P163" s="192">
        <f aca="true" t="shared" si="11" ref="P163:P203">O163*H163</f>
        <v>0</v>
      </c>
      <c r="Q163" s="192">
        <v>0.03358</v>
      </c>
      <c r="R163" s="192">
        <f aca="true" t="shared" si="12" ref="R163:R203">Q163*H163</f>
        <v>1.5231888</v>
      </c>
      <c r="S163" s="192">
        <v>0</v>
      </c>
      <c r="T163" s="193">
        <f aca="true" t="shared" si="13" ref="T163:T203"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4" t="s">
        <v>151</v>
      </c>
      <c r="AT163" s="194" t="s">
        <v>146</v>
      </c>
      <c r="AU163" s="194" t="s">
        <v>86</v>
      </c>
      <c r="AY163" s="14" t="s">
        <v>144</v>
      </c>
      <c r="BE163" s="195">
        <f aca="true" t="shared" si="14" ref="BE163:BE203">IF(N163="základní",J163,0)</f>
        <v>0</v>
      </c>
      <c r="BF163" s="195">
        <f aca="true" t="shared" si="15" ref="BF163:BF203">IF(N163="snížená",J163,0)</f>
        <v>0</v>
      </c>
      <c r="BG163" s="195">
        <f aca="true" t="shared" si="16" ref="BG163:BG203">IF(N163="zákl. přenesená",J163,0)</f>
        <v>0</v>
      </c>
      <c r="BH163" s="195">
        <f aca="true" t="shared" si="17" ref="BH163:BH203">IF(N163="sníž. přenesená",J163,0)</f>
        <v>0</v>
      </c>
      <c r="BI163" s="195">
        <f aca="true" t="shared" si="18" ref="BI163:BI203">IF(N163="nulová",J163,0)</f>
        <v>0</v>
      </c>
      <c r="BJ163" s="14" t="s">
        <v>84</v>
      </c>
      <c r="BK163" s="195">
        <f aca="true" t="shared" si="19" ref="BK163:BK203">ROUND(I163*H163,2)</f>
        <v>0</v>
      </c>
      <c r="BL163" s="14" t="s">
        <v>151</v>
      </c>
      <c r="BM163" s="194" t="s">
        <v>232</v>
      </c>
    </row>
    <row r="164" spans="1:65" s="2" customFormat="1" ht="16.5" customHeight="1">
      <c r="A164" s="31"/>
      <c r="B164" s="32"/>
      <c r="C164" s="183" t="s">
        <v>7</v>
      </c>
      <c r="D164" s="183" t="s">
        <v>146</v>
      </c>
      <c r="E164" s="184" t="s">
        <v>233</v>
      </c>
      <c r="F164" s="185" t="s">
        <v>234</v>
      </c>
      <c r="G164" s="186" t="s">
        <v>195</v>
      </c>
      <c r="H164" s="187">
        <v>216</v>
      </c>
      <c r="I164" s="188"/>
      <c r="J164" s="189">
        <f t="shared" si="10"/>
        <v>0</v>
      </c>
      <c r="K164" s="185" t="s">
        <v>150</v>
      </c>
      <c r="L164" s="36"/>
      <c r="M164" s="190" t="s">
        <v>1</v>
      </c>
      <c r="N164" s="191" t="s">
        <v>41</v>
      </c>
      <c r="O164" s="68"/>
      <c r="P164" s="192">
        <f t="shared" si="11"/>
        <v>0</v>
      </c>
      <c r="Q164" s="192">
        <v>0</v>
      </c>
      <c r="R164" s="192">
        <f t="shared" si="12"/>
        <v>0</v>
      </c>
      <c r="S164" s="192">
        <v>0</v>
      </c>
      <c r="T164" s="193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4" t="s">
        <v>151</v>
      </c>
      <c r="AT164" s="194" t="s">
        <v>146</v>
      </c>
      <c r="AU164" s="194" t="s">
        <v>86</v>
      </c>
      <c r="AY164" s="14" t="s">
        <v>144</v>
      </c>
      <c r="BE164" s="195">
        <f t="shared" si="14"/>
        <v>0</v>
      </c>
      <c r="BF164" s="195">
        <f t="shared" si="15"/>
        <v>0</v>
      </c>
      <c r="BG164" s="195">
        <f t="shared" si="16"/>
        <v>0</v>
      </c>
      <c r="BH164" s="195">
        <f t="shared" si="17"/>
        <v>0</v>
      </c>
      <c r="BI164" s="195">
        <f t="shared" si="18"/>
        <v>0</v>
      </c>
      <c r="BJ164" s="14" t="s">
        <v>84</v>
      </c>
      <c r="BK164" s="195">
        <f t="shared" si="19"/>
        <v>0</v>
      </c>
      <c r="BL164" s="14" t="s">
        <v>151</v>
      </c>
      <c r="BM164" s="194" t="s">
        <v>235</v>
      </c>
    </row>
    <row r="165" spans="1:65" s="2" customFormat="1" ht="24.2" customHeight="1">
      <c r="A165" s="31"/>
      <c r="B165" s="32"/>
      <c r="C165" s="183" t="s">
        <v>236</v>
      </c>
      <c r="D165" s="183" t="s">
        <v>146</v>
      </c>
      <c r="E165" s="184" t="s">
        <v>237</v>
      </c>
      <c r="F165" s="185" t="s">
        <v>238</v>
      </c>
      <c r="G165" s="186" t="s">
        <v>195</v>
      </c>
      <c r="H165" s="187">
        <v>84.24</v>
      </c>
      <c r="I165" s="188"/>
      <c r="J165" s="189">
        <f t="shared" si="10"/>
        <v>0</v>
      </c>
      <c r="K165" s="185" t="s">
        <v>150</v>
      </c>
      <c r="L165" s="36"/>
      <c r="M165" s="190" t="s">
        <v>1</v>
      </c>
      <c r="N165" s="191" t="s">
        <v>41</v>
      </c>
      <c r="O165" s="68"/>
      <c r="P165" s="192">
        <f t="shared" si="11"/>
        <v>0</v>
      </c>
      <c r="Q165" s="192">
        <v>0</v>
      </c>
      <c r="R165" s="192">
        <f t="shared" si="12"/>
        <v>0</v>
      </c>
      <c r="S165" s="192">
        <v>0</v>
      </c>
      <c r="T165" s="193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4" t="s">
        <v>151</v>
      </c>
      <c r="AT165" s="194" t="s">
        <v>146</v>
      </c>
      <c r="AU165" s="194" t="s">
        <v>86</v>
      </c>
      <c r="AY165" s="14" t="s">
        <v>144</v>
      </c>
      <c r="BE165" s="195">
        <f t="shared" si="14"/>
        <v>0</v>
      </c>
      <c r="BF165" s="195">
        <f t="shared" si="15"/>
        <v>0</v>
      </c>
      <c r="BG165" s="195">
        <f t="shared" si="16"/>
        <v>0</v>
      </c>
      <c r="BH165" s="195">
        <f t="shared" si="17"/>
        <v>0</v>
      </c>
      <c r="BI165" s="195">
        <f t="shared" si="18"/>
        <v>0</v>
      </c>
      <c r="BJ165" s="14" t="s">
        <v>84</v>
      </c>
      <c r="BK165" s="195">
        <f t="shared" si="19"/>
        <v>0</v>
      </c>
      <c r="BL165" s="14" t="s">
        <v>151</v>
      </c>
      <c r="BM165" s="194" t="s">
        <v>239</v>
      </c>
    </row>
    <row r="166" spans="1:65" s="2" customFormat="1" ht="21.75" customHeight="1">
      <c r="A166" s="31"/>
      <c r="B166" s="32"/>
      <c r="C166" s="183" t="s">
        <v>240</v>
      </c>
      <c r="D166" s="183" t="s">
        <v>146</v>
      </c>
      <c r="E166" s="184" t="s">
        <v>241</v>
      </c>
      <c r="F166" s="185" t="s">
        <v>242</v>
      </c>
      <c r="G166" s="186" t="s">
        <v>243</v>
      </c>
      <c r="H166" s="187">
        <v>150</v>
      </c>
      <c r="I166" s="188"/>
      <c r="J166" s="189">
        <f t="shared" si="10"/>
        <v>0</v>
      </c>
      <c r="K166" s="185" t="s">
        <v>150</v>
      </c>
      <c r="L166" s="36"/>
      <c r="M166" s="190" t="s">
        <v>1</v>
      </c>
      <c r="N166" s="191" t="s">
        <v>41</v>
      </c>
      <c r="O166" s="68"/>
      <c r="P166" s="192">
        <f t="shared" si="11"/>
        <v>0</v>
      </c>
      <c r="Q166" s="192">
        <v>0</v>
      </c>
      <c r="R166" s="192">
        <f t="shared" si="12"/>
        <v>0</v>
      </c>
      <c r="S166" s="192">
        <v>0</v>
      </c>
      <c r="T166" s="193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4" t="s">
        <v>151</v>
      </c>
      <c r="AT166" s="194" t="s">
        <v>146</v>
      </c>
      <c r="AU166" s="194" t="s">
        <v>86</v>
      </c>
      <c r="AY166" s="14" t="s">
        <v>144</v>
      </c>
      <c r="BE166" s="195">
        <f t="shared" si="14"/>
        <v>0</v>
      </c>
      <c r="BF166" s="195">
        <f t="shared" si="15"/>
        <v>0</v>
      </c>
      <c r="BG166" s="195">
        <f t="shared" si="16"/>
        <v>0</v>
      </c>
      <c r="BH166" s="195">
        <f t="shared" si="17"/>
        <v>0</v>
      </c>
      <c r="BI166" s="195">
        <f t="shared" si="18"/>
        <v>0</v>
      </c>
      <c r="BJ166" s="14" t="s">
        <v>84</v>
      </c>
      <c r="BK166" s="195">
        <f t="shared" si="19"/>
        <v>0</v>
      </c>
      <c r="BL166" s="14" t="s">
        <v>151</v>
      </c>
      <c r="BM166" s="194" t="s">
        <v>244</v>
      </c>
    </row>
    <row r="167" spans="1:65" s="2" customFormat="1" ht="24.2" customHeight="1">
      <c r="A167" s="31"/>
      <c r="B167" s="32"/>
      <c r="C167" s="183" t="s">
        <v>245</v>
      </c>
      <c r="D167" s="183" t="s">
        <v>146</v>
      </c>
      <c r="E167" s="184" t="s">
        <v>246</v>
      </c>
      <c r="F167" s="185" t="s">
        <v>247</v>
      </c>
      <c r="G167" s="186" t="s">
        <v>243</v>
      </c>
      <c r="H167" s="187">
        <v>302.4</v>
      </c>
      <c r="I167" s="188"/>
      <c r="J167" s="189">
        <f t="shared" si="10"/>
        <v>0</v>
      </c>
      <c r="K167" s="185" t="s">
        <v>150</v>
      </c>
      <c r="L167" s="36"/>
      <c r="M167" s="190" t="s">
        <v>1</v>
      </c>
      <c r="N167" s="191" t="s">
        <v>41</v>
      </c>
      <c r="O167" s="68"/>
      <c r="P167" s="192">
        <f t="shared" si="11"/>
        <v>0</v>
      </c>
      <c r="Q167" s="192">
        <v>0.0015</v>
      </c>
      <c r="R167" s="192">
        <f t="shared" si="12"/>
        <v>0.45359999999999995</v>
      </c>
      <c r="S167" s="192">
        <v>0</v>
      </c>
      <c r="T167" s="193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4" t="s">
        <v>151</v>
      </c>
      <c r="AT167" s="194" t="s">
        <v>146</v>
      </c>
      <c r="AU167" s="194" t="s">
        <v>86</v>
      </c>
      <c r="AY167" s="14" t="s">
        <v>144</v>
      </c>
      <c r="BE167" s="195">
        <f t="shared" si="14"/>
        <v>0</v>
      </c>
      <c r="BF167" s="195">
        <f t="shared" si="15"/>
        <v>0</v>
      </c>
      <c r="BG167" s="195">
        <f t="shared" si="16"/>
        <v>0</v>
      </c>
      <c r="BH167" s="195">
        <f t="shared" si="17"/>
        <v>0</v>
      </c>
      <c r="BI167" s="195">
        <f t="shared" si="18"/>
        <v>0</v>
      </c>
      <c r="BJ167" s="14" t="s">
        <v>84</v>
      </c>
      <c r="BK167" s="195">
        <f t="shared" si="19"/>
        <v>0</v>
      </c>
      <c r="BL167" s="14" t="s">
        <v>151</v>
      </c>
      <c r="BM167" s="194" t="s">
        <v>248</v>
      </c>
    </row>
    <row r="168" spans="1:65" s="2" customFormat="1" ht="16.5" customHeight="1">
      <c r="A168" s="31"/>
      <c r="B168" s="32"/>
      <c r="C168" s="183" t="s">
        <v>249</v>
      </c>
      <c r="D168" s="183" t="s">
        <v>146</v>
      </c>
      <c r="E168" s="184" t="s">
        <v>250</v>
      </c>
      <c r="F168" s="185" t="s">
        <v>251</v>
      </c>
      <c r="G168" s="186" t="s">
        <v>195</v>
      </c>
      <c r="H168" s="187">
        <v>25.328</v>
      </c>
      <c r="I168" s="188"/>
      <c r="J168" s="189">
        <f t="shared" si="10"/>
        <v>0</v>
      </c>
      <c r="K168" s="185" t="s">
        <v>150</v>
      </c>
      <c r="L168" s="36"/>
      <c r="M168" s="190" t="s">
        <v>1</v>
      </c>
      <c r="N168" s="191" t="s">
        <v>41</v>
      </c>
      <c r="O168" s="68"/>
      <c r="P168" s="192">
        <f t="shared" si="11"/>
        <v>0</v>
      </c>
      <c r="Q168" s="192">
        <v>0.00026</v>
      </c>
      <c r="R168" s="192">
        <f t="shared" si="12"/>
        <v>0.006585279999999999</v>
      </c>
      <c r="S168" s="192">
        <v>0</v>
      </c>
      <c r="T168" s="193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4" t="s">
        <v>151</v>
      </c>
      <c r="AT168" s="194" t="s">
        <v>146</v>
      </c>
      <c r="AU168" s="194" t="s">
        <v>86</v>
      </c>
      <c r="AY168" s="14" t="s">
        <v>144</v>
      </c>
      <c r="BE168" s="195">
        <f t="shared" si="14"/>
        <v>0</v>
      </c>
      <c r="BF168" s="195">
        <f t="shared" si="15"/>
        <v>0</v>
      </c>
      <c r="BG168" s="195">
        <f t="shared" si="16"/>
        <v>0</v>
      </c>
      <c r="BH168" s="195">
        <f t="shared" si="17"/>
        <v>0</v>
      </c>
      <c r="BI168" s="195">
        <f t="shared" si="18"/>
        <v>0</v>
      </c>
      <c r="BJ168" s="14" t="s">
        <v>84</v>
      </c>
      <c r="BK168" s="195">
        <f t="shared" si="19"/>
        <v>0</v>
      </c>
      <c r="BL168" s="14" t="s">
        <v>151</v>
      </c>
      <c r="BM168" s="194" t="s">
        <v>252</v>
      </c>
    </row>
    <row r="169" spans="1:65" s="2" customFormat="1" ht="16.5" customHeight="1">
      <c r="A169" s="31"/>
      <c r="B169" s="32"/>
      <c r="C169" s="183" t="s">
        <v>253</v>
      </c>
      <c r="D169" s="183" t="s">
        <v>146</v>
      </c>
      <c r="E169" s="184" t="s">
        <v>250</v>
      </c>
      <c r="F169" s="185" t="s">
        <v>251</v>
      </c>
      <c r="G169" s="186" t="s">
        <v>195</v>
      </c>
      <c r="H169" s="187">
        <v>497.358</v>
      </c>
      <c r="I169" s="188"/>
      <c r="J169" s="189">
        <f t="shared" si="10"/>
        <v>0</v>
      </c>
      <c r="K169" s="185" t="s">
        <v>150</v>
      </c>
      <c r="L169" s="36"/>
      <c r="M169" s="190" t="s">
        <v>1</v>
      </c>
      <c r="N169" s="191" t="s">
        <v>41</v>
      </c>
      <c r="O169" s="68"/>
      <c r="P169" s="192">
        <f t="shared" si="11"/>
        <v>0</v>
      </c>
      <c r="Q169" s="192">
        <v>0.00026</v>
      </c>
      <c r="R169" s="192">
        <f t="shared" si="12"/>
        <v>0.12931308</v>
      </c>
      <c r="S169" s="192">
        <v>0</v>
      </c>
      <c r="T169" s="193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4" t="s">
        <v>151</v>
      </c>
      <c r="AT169" s="194" t="s">
        <v>146</v>
      </c>
      <c r="AU169" s="194" t="s">
        <v>86</v>
      </c>
      <c r="AY169" s="14" t="s">
        <v>144</v>
      </c>
      <c r="BE169" s="195">
        <f t="shared" si="14"/>
        <v>0</v>
      </c>
      <c r="BF169" s="195">
        <f t="shared" si="15"/>
        <v>0</v>
      </c>
      <c r="BG169" s="195">
        <f t="shared" si="16"/>
        <v>0</v>
      </c>
      <c r="BH169" s="195">
        <f t="shared" si="17"/>
        <v>0</v>
      </c>
      <c r="BI169" s="195">
        <f t="shared" si="18"/>
        <v>0</v>
      </c>
      <c r="BJ169" s="14" t="s">
        <v>84</v>
      </c>
      <c r="BK169" s="195">
        <f t="shared" si="19"/>
        <v>0</v>
      </c>
      <c r="BL169" s="14" t="s">
        <v>151</v>
      </c>
      <c r="BM169" s="194" t="s">
        <v>254</v>
      </c>
    </row>
    <row r="170" spans="1:65" s="2" customFormat="1" ht="21.75" customHeight="1">
      <c r="A170" s="31"/>
      <c r="B170" s="32"/>
      <c r="C170" s="183" t="s">
        <v>255</v>
      </c>
      <c r="D170" s="183" t="s">
        <v>146</v>
      </c>
      <c r="E170" s="184" t="s">
        <v>256</v>
      </c>
      <c r="F170" s="185" t="s">
        <v>257</v>
      </c>
      <c r="G170" s="186" t="s">
        <v>195</v>
      </c>
      <c r="H170" s="187">
        <v>25.328</v>
      </c>
      <c r="I170" s="188"/>
      <c r="J170" s="189">
        <f t="shared" si="10"/>
        <v>0</v>
      </c>
      <c r="K170" s="185" t="s">
        <v>150</v>
      </c>
      <c r="L170" s="36"/>
      <c r="M170" s="190" t="s">
        <v>1</v>
      </c>
      <c r="N170" s="191" t="s">
        <v>41</v>
      </c>
      <c r="O170" s="68"/>
      <c r="P170" s="192">
        <f t="shared" si="11"/>
        <v>0</v>
      </c>
      <c r="Q170" s="192">
        <v>0.00546</v>
      </c>
      <c r="R170" s="192">
        <f t="shared" si="12"/>
        <v>0.13829087999999998</v>
      </c>
      <c r="S170" s="192">
        <v>0</v>
      </c>
      <c r="T170" s="193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4" t="s">
        <v>151</v>
      </c>
      <c r="AT170" s="194" t="s">
        <v>146</v>
      </c>
      <c r="AU170" s="194" t="s">
        <v>86</v>
      </c>
      <c r="AY170" s="14" t="s">
        <v>144</v>
      </c>
      <c r="BE170" s="195">
        <f t="shared" si="14"/>
        <v>0</v>
      </c>
      <c r="BF170" s="195">
        <f t="shared" si="15"/>
        <v>0</v>
      </c>
      <c r="BG170" s="195">
        <f t="shared" si="16"/>
        <v>0</v>
      </c>
      <c r="BH170" s="195">
        <f t="shared" si="17"/>
        <v>0</v>
      </c>
      <c r="BI170" s="195">
        <f t="shared" si="18"/>
        <v>0</v>
      </c>
      <c r="BJ170" s="14" t="s">
        <v>84</v>
      </c>
      <c r="BK170" s="195">
        <f t="shared" si="19"/>
        <v>0</v>
      </c>
      <c r="BL170" s="14" t="s">
        <v>151</v>
      </c>
      <c r="BM170" s="194" t="s">
        <v>258</v>
      </c>
    </row>
    <row r="171" spans="1:65" s="2" customFormat="1" ht="24.2" customHeight="1">
      <c r="A171" s="31"/>
      <c r="B171" s="32"/>
      <c r="C171" s="183" t="s">
        <v>259</v>
      </c>
      <c r="D171" s="183" t="s">
        <v>146</v>
      </c>
      <c r="E171" s="184" t="s">
        <v>260</v>
      </c>
      <c r="F171" s="185" t="s">
        <v>261</v>
      </c>
      <c r="G171" s="186" t="s">
        <v>195</v>
      </c>
      <c r="H171" s="187">
        <v>25.328</v>
      </c>
      <c r="I171" s="188"/>
      <c r="J171" s="189">
        <f t="shared" si="10"/>
        <v>0</v>
      </c>
      <c r="K171" s="185" t="s">
        <v>150</v>
      </c>
      <c r="L171" s="36"/>
      <c r="M171" s="190" t="s">
        <v>1</v>
      </c>
      <c r="N171" s="191" t="s">
        <v>41</v>
      </c>
      <c r="O171" s="68"/>
      <c r="P171" s="192">
        <f t="shared" si="11"/>
        <v>0</v>
      </c>
      <c r="Q171" s="192">
        <v>0.00438</v>
      </c>
      <c r="R171" s="192">
        <f t="shared" si="12"/>
        <v>0.11093664</v>
      </c>
      <c r="S171" s="192">
        <v>0</v>
      </c>
      <c r="T171" s="193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4" t="s">
        <v>151</v>
      </c>
      <c r="AT171" s="194" t="s">
        <v>146</v>
      </c>
      <c r="AU171" s="194" t="s">
        <v>86</v>
      </c>
      <c r="AY171" s="14" t="s">
        <v>144</v>
      </c>
      <c r="BE171" s="195">
        <f t="shared" si="14"/>
        <v>0</v>
      </c>
      <c r="BF171" s="195">
        <f t="shared" si="15"/>
        <v>0</v>
      </c>
      <c r="BG171" s="195">
        <f t="shared" si="16"/>
        <v>0</v>
      </c>
      <c r="BH171" s="195">
        <f t="shared" si="17"/>
        <v>0</v>
      </c>
      <c r="BI171" s="195">
        <f t="shared" si="18"/>
        <v>0</v>
      </c>
      <c r="BJ171" s="14" t="s">
        <v>84</v>
      </c>
      <c r="BK171" s="195">
        <f t="shared" si="19"/>
        <v>0</v>
      </c>
      <c r="BL171" s="14" t="s">
        <v>151</v>
      </c>
      <c r="BM171" s="194" t="s">
        <v>262</v>
      </c>
    </row>
    <row r="172" spans="1:65" s="2" customFormat="1" ht="24.2" customHeight="1">
      <c r="A172" s="31"/>
      <c r="B172" s="32"/>
      <c r="C172" s="183" t="s">
        <v>263</v>
      </c>
      <c r="D172" s="183" t="s">
        <v>146</v>
      </c>
      <c r="E172" s="184" t="s">
        <v>264</v>
      </c>
      <c r="F172" s="185" t="s">
        <v>265</v>
      </c>
      <c r="G172" s="186" t="s">
        <v>195</v>
      </c>
      <c r="H172" s="187">
        <v>100.251</v>
      </c>
      <c r="I172" s="188"/>
      <c r="J172" s="189">
        <f t="shared" si="10"/>
        <v>0</v>
      </c>
      <c r="K172" s="185" t="s">
        <v>150</v>
      </c>
      <c r="L172" s="36"/>
      <c r="M172" s="190" t="s">
        <v>1</v>
      </c>
      <c r="N172" s="191" t="s">
        <v>41</v>
      </c>
      <c r="O172" s="68"/>
      <c r="P172" s="192">
        <f t="shared" si="11"/>
        <v>0</v>
      </c>
      <c r="Q172" s="192">
        <v>0.00018</v>
      </c>
      <c r="R172" s="192">
        <f t="shared" si="12"/>
        <v>0.01804518</v>
      </c>
      <c r="S172" s="192">
        <v>0</v>
      </c>
      <c r="T172" s="193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4" t="s">
        <v>151</v>
      </c>
      <c r="AT172" s="194" t="s">
        <v>146</v>
      </c>
      <c r="AU172" s="194" t="s">
        <v>86</v>
      </c>
      <c r="AY172" s="14" t="s">
        <v>144</v>
      </c>
      <c r="BE172" s="195">
        <f t="shared" si="14"/>
        <v>0</v>
      </c>
      <c r="BF172" s="195">
        <f t="shared" si="15"/>
        <v>0</v>
      </c>
      <c r="BG172" s="195">
        <f t="shared" si="16"/>
        <v>0</v>
      </c>
      <c r="BH172" s="195">
        <f t="shared" si="17"/>
        <v>0</v>
      </c>
      <c r="BI172" s="195">
        <f t="shared" si="18"/>
        <v>0</v>
      </c>
      <c r="BJ172" s="14" t="s">
        <v>84</v>
      </c>
      <c r="BK172" s="195">
        <f t="shared" si="19"/>
        <v>0</v>
      </c>
      <c r="BL172" s="14" t="s">
        <v>151</v>
      </c>
      <c r="BM172" s="194" t="s">
        <v>266</v>
      </c>
    </row>
    <row r="173" spans="1:65" s="2" customFormat="1" ht="24.2" customHeight="1">
      <c r="A173" s="31"/>
      <c r="B173" s="32"/>
      <c r="C173" s="183" t="s">
        <v>267</v>
      </c>
      <c r="D173" s="183" t="s">
        <v>146</v>
      </c>
      <c r="E173" s="184" t="s">
        <v>268</v>
      </c>
      <c r="F173" s="185" t="s">
        <v>269</v>
      </c>
      <c r="G173" s="186" t="s">
        <v>195</v>
      </c>
      <c r="H173" s="187">
        <v>448.283</v>
      </c>
      <c r="I173" s="188"/>
      <c r="J173" s="189">
        <f t="shared" si="10"/>
        <v>0</v>
      </c>
      <c r="K173" s="185" t="s">
        <v>150</v>
      </c>
      <c r="L173" s="36"/>
      <c r="M173" s="190" t="s">
        <v>1</v>
      </c>
      <c r="N173" s="191" t="s">
        <v>41</v>
      </c>
      <c r="O173" s="68"/>
      <c r="P173" s="192">
        <f t="shared" si="11"/>
        <v>0</v>
      </c>
      <c r="Q173" s="192">
        <v>0.00014</v>
      </c>
      <c r="R173" s="192">
        <f t="shared" si="12"/>
        <v>0.06275962</v>
      </c>
      <c r="S173" s="192">
        <v>0</v>
      </c>
      <c r="T173" s="193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4" t="s">
        <v>151</v>
      </c>
      <c r="AT173" s="194" t="s">
        <v>146</v>
      </c>
      <c r="AU173" s="194" t="s">
        <v>86</v>
      </c>
      <c r="AY173" s="14" t="s">
        <v>144</v>
      </c>
      <c r="BE173" s="195">
        <f t="shared" si="14"/>
        <v>0</v>
      </c>
      <c r="BF173" s="195">
        <f t="shared" si="15"/>
        <v>0</v>
      </c>
      <c r="BG173" s="195">
        <f t="shared" si="16"/>
        <v>0</v>
      </c>
      <c r="BH173" s="195">
        <f t="shared" si="17"/>
        <v>0</v>
      </c>
      <c r="BI173" s="195">
        <f t="shared" si="18"/>
        <v>0</v>
      </c>
      <c r="BJ173" s="14" t="s">
        <v>84</v>
      </c>
      <c r="BK173" s="195">
        <f t="shared" si="19"/>
        <v>0</v>
      </c>
      <c r="BL173" s="14" t="s">
        <v>151</v>
      </c>
      <c r="BM173" s="194" t="s">
        <v>270</v>
      </c>
    </row>
    <row r="174" spans="1:65" s="2" customFormat="1" ht="44.25" customHeight="1">
      <c r="A174" s="31"/>
      <c r="B174" s="32"/>
      <c r="C174" s="183" t="s">
        <v>271</v>
      </c>
      <c r="D174" s="183" t="s">
        <v>146</v>
      </c>
      <c r="E174" s="184" t="s">
        <v>272</v>
      </c>
      <c r="F174" s="185" t="s">
        <v>273</v>
      </c>
      <c r="G174" s="186" t="s">
        <v>195</v>
      </c>
      <c r="H174" s="187">
        <v>62.848</v>
      </c>
      <c r="I174" s="188"/>
      <c r="J174" s="189">
        <f t="shared" si="10"/>
        <v>0</v>
      </c>
      <c r="K174" s="185" t="s">
        <v>150</v>
      </c>
      <c r="L174" s="36"/>
      <c r="M174" s="190" t="s">
        <v>1</v>
      </c>
      <c r="N174" s="191" t="s">
        <v>41</v>
      </c>
      <c r="O174" s="68"/>
      <c r="P174" s="192">
        <f t="shared" si="11"/>
        <v>0</v>
      </c>
      <c r="Q174" s="192">
        <v>0.0086</v>
      </c>
      <c r="R174" s="192">
        <f t="shared" si="12"/>
        <v>0.5404928</v>
      </c>
      <c r="S174" s="192">
        <v>0</v>
      </c>
      <c r="T174" s="193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4" t="s">
        <v>151</v>
      </c>
      <c r="AT174" s="194" t="s">
        <v>146</v>
      </c>
      <c r="AU174" s="194" t="s">
        <v>86</v>
      </c>
      <c r="AY174" s="14" t="s">
        <v>144</v>
      </c>
      <c r="BE174" s="195">
        <f t="shared" si="14"/>
        <v>0</v>
      </c>
      <c r="BF174" s="195">
        <f t="shared" si="15"/>
        <v>0</v>
      </c>
      <c r="BG174" s="195">
        <f t="shared" si="16"/>
        <v>0</v>
      </c>
      <c r="BH174" s="195">
        <f t="shared" si="17"/>
        <v>0</v>
      </c>
      <c r="BI174" s="195">
        <f t="shared" si="18"/>
        <v>0</v>
      </c>
      <c r="BJ174" s="14" t="s">
        <v>84</v>
      </c>
      <c r="BK174" s="195">
        <f t="shared" si="19"/>
        <v>0</v>
      </c>
      <c r="BL174" s="14" t="s">
        <v>151</v>
      </c>
      <c r="BM174" s="194" t="s">
        <v>274</v>
      </c>
    </row>
    <row r="175" spans="1:65" s="2" customFormat="1" ht="24.2" customHeight="1">
      <c r="A175" s="31"/>
      <c r="B175" s="32"/>
      <c r="C175" s="196" t="s">
        <v>275</v>
      </c>
      <c r="D175" s="196" t="s">
        <v>189</v>
      </c>
      <c r="E175" s="197" t="s">
        <v>276</v>
      </c>
      <c r="F175" s="198" t="s">
        <v>277</v>
      </c>
      <c r="G175" s="199" t="s">
        <v>195</v>
      </c>
      <c r="H175" s="200">
        <v>65.99</v>
      </c>
      <c r="I175" s="201"/>
      <c r="J175" s="202">
        <f t="shared" si="10"/>
        <v>0</v>
      </c>
      <c r="K175" s="198" t="s">
        <v>150</v>
      </c>
      <c r="L175" s="203"/>
      <c r="M175" s="204" t="s">
        <v>1</v>
      </c>
      <c r="N175" s="205" t="s">
        <v>41</v>
      </c>
      <c r="O175" s="68"/>
      <c r="P175" s="192">
        <f t="shared" si="11"/>
        <v>0</v>
      </c>
      <c r="Q175" s="192">
        <v>0.0045</v>
      </c>
      <c r="R175" s="192">
        <f t="shared" si="12"/>
        <v>0.29695499999999997</v>
      </c>
      <c r="S175" s="192">
        <v>0</v>
      </c>
      <c r="T175" s="193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4" t="s">
        <v>175</v>
      </c>
      <c r="AT175" s="194" t="s">
        <v>189</v>
      </c>
      <c r="AU175" s="194" t="s">
        <v>86</v>
      </c>
      <c r="AY175" s="14" t="s">
        <v>144</v>
      </c>
      <c r="BE175" s="195">
        <f t="shared" si="14"/>
        <v>0</v>
      </c>
      <c r="BF175" s="195">
        <f t="shared" si="15"/>
        <v>0</v>
      </c>
      <c r="BG175" s="195">
        <f t="shared" si="16"/>
        <v>0</v>
      </c>
      <c r="BH175" s="195">
        <f t="shared" si="17"/>
        <v>0</v>
      </c>
      <c r="BI175" s="195">
        <f t="shared" si="18"/>
        <v>0</v>
      </c>
      <c r="BJ175" s="14" t="s">
        <v>84</v>
      </c>
      <c r="BK175" s="195">
        <f t="shared" si="19"/>
        <v>0</v>
      </c>
      <c r="BL175" s="14" t="s">
        <v>151</v>
      </c>
      <c r="BM175" s="194" t="s">
        <v>278</v>
      </c>
    </row>
    <row r="176" spans="1:65" s="2" customFormat="1" ht="44.25" customHeight="1">
      <c r="A176" s="31"/>
      <c r="B176" s="32"/>
      <c r="C176" s="183" t="s">
        <v>279</v>
      </c>
      <c r="D176" s="183" t="s">
        <v>146</v>
      </c>
      <c r="E176" s="184" t="s">
        <v>272</v>
      </c>
      <c r="F176" s="185" t="s">
        <v>273</v>
      </c>
      <c r="G176" s="186" t="s">
        <v>195</v>
      </c>
      <c r="H176" s="187">
        <v>388.695</v>
      </c>
      <c r="I176" s="188"/>
      <c r="J176" s="189">
        <f t="shared" si="10"/>
        <v>0</v>
      </c>
      <c r="K176" s="185" t="s">
        <v>150</v>
      </c>
      <c r="L176" s="36"/>
      <c r="M176" s="190" t="s">
        <v>1</v>
      </c>
      <c r="N176" s="191" t="s">
        <v>41</v>
      </c>
      <c r="O176" s="68"/>
      <c r="P176" s="192">
        <f t="shared" si="11"/>
        <v>0</v>
      </c>
      <c r="Q176" s="192">
        <v>0.0086</v>
      </c>
      <c r="R176" s="192">
        <f t="shared" si="12"/>
        <v>3.342777</v>
      </c>
      <c r="S176" s="192">
        <v>0</v>
      </c>
      <c r="T176" s="193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4" t="s">
        <v>151</v>
      </c>
      <c r="AT176" s="194" t="s">
        <v>146</v>
      </c>
      <c r="AU176" s="194" t="s">
        <v>86</v>
      </c>
      <c r="AY176" s="14" t="s">
        <v>144</v>
      </c>
      <c r="BE176" s="195">
        <f t="shared" si="14"/>
        <v>0</v>
      </c>
      <c r="BF176" s="195">
        <f t="shared" si="15"/>
        <v>0</v>
      </c>
      <c r="BG176" s="195">
        <f t="shared" si="16"/>
        <v>0</v>
      </c>
      <c r="BH176" s="195">
        <f t="shared" si="17"/>
        <v>0</v>
      </c>
      <c r="BI176" s="195">
        <f t="shared" si="18"/>
        <v>0</v>
      </c>
      <c r="BJ176" s="14" t="s">
        <v>84</v>
      </c>
      <c r="BK176" s="195">
        <f t="shared" si="19"/>
        <v>0</v>
      </c>
      <c r="BL176" s="14" t="s">
        <v>151</v>
      </c>
      <c r="BM176" s="194" t="s">
        <v>280</v>
      </c>
    </row>
    <row r="177" spans="1:65" s="2" customFormat="1" ht="16.5" customHeight="1">
      <c r="A177" s="31"/>
      <c r="B177" s="32"/>
      <c r="C177" s="196" t="s">
        <v>281</v>
      </c>
      <c r="D177" s="196" t="s">
        <v>189</v>
      </c>
      <c r="E177" s="197" t="s">
        <v>282</v>
      </c>
      <c r="F177" s="198" t="s">
        <v>283</v>
      </c>
      <c r="G177" s="199" t="s">
        <v>195</v>
      </c>
      <c r="H177" s="200">
        <v>396.469</v>
      </c>
      <c r="I177" s="201"/>
      <c r="J177" s="202">
        <f t="shared" si="10"/>
        <v>0</v>
      </c>
      <c r="K177" s="198" t="s">
        <v>150</v>
      </c>
      <c r="L177" s="203"/>
      <c r="M177" s="204" t="s">
        <v>1</v>
      </c>
      <c r="N177" s="205" t="s">
        <v>41</v>
      </c>
      <c r="O177" s="68"/>
      <c r="P177" s="192">
        <f t="shared" si="11"/>
        <v>0</v>
      </c>
      <c r="Q177" s="192">
        <v>0.0023</v>
      </c>
      <c r="R177" s="192">
        <f t="shared" si="12"/>
        <v>0.9118786999999999</v>
      </c>
      <c r="S177" s="192">
        <v>0</v>
      </c>
      <c r="T177" s="193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4" t="s">
        <v>175</v>
      </c>
      <c r="AT177" s="194" t="s">
        <v>189</v>
      </c>
      <c r="AU177" s="194" t="s">
        <v>86</v>
      </c>
      <c r="AY177" s="14" t="s">
        <v>144</v>
      </c>
      <c r="BE177" s="195">
        <f t="shared" si="14"/>
        <v>0</v>
      </c>
      <c r="BF177" s="195">
        <f t="shared" si="15"/>
        <v>0</v>
      </c>
      <c r="BG177" s="195">
        <f t="shared" si="16"/>
        <v>0</v>
      </c>
      <c r="BH177" s="195">
        <f t="shared" si="17"/>
        <v>0</v>
      </c>
      <c r="BI177" s="195">
        <f t="shared" si="18"/>
        <v>0</v>
      </c>
      <c r="BJ177" s="14" t="s">
        <v>84</v>
      </c>
      <c r="BK177" s="195">
        <f t="shared" si="19"/>
        <v>0</v>
      </c>
      <c r="BL177" s="14" t="s">
        <v>151</v>
      </c>
      <c r="BM177" s="194" t="s">
        <v>284</v>
      </c>
    </row>
    <row r="178" spans="1:65" s="2" customFormat="1" ht="37.9" customHeight="1">
      <c r="A178" s="31"/>
      <c r="B178" s="32"/>
      <c r="C178" s="183" t="s">
        <v>285</v>
      </c>
      <c r="D178" s="183" t="s">
        <v>146</v>
      </c>
      <c r="E178" s="184" t="s">
        <v>286</v>
      </c>
      <c r="F178" s="185" t="s">
        <v>287</v>
      </c>
      <c r="G178" s="186" t="s">
        <v>195</v>
      </c>
      <c r="H178" s="187">
        <v>83.093</v>
      </c>
      <c r="I178" s="188"/>
      <c r="J178" s="189">
        <f t="shared" si="10"/>
        <v>0</v>
      </c>
      <c r="K178" s="185" t="s">
        <v>150</v>
      </c>
      <c r="L178" s="36"/>
      <c r="M178" s="190" t="s">
        <v>1</v>
      </c>
      <c r="N178" s="191" t="s">
        <v>41</v>
      </c>
      <c r="O178" s="68"/>
      <c r="P178" s="192">
        <f t="shared" si="11"/>
        <v>0</v>
      </c>
      <c r="Q178" s="192">
        <v>0.00622</v>
      </c>
      <c r="R178" s="192">
        <f t="shared" si="12"/>
        <v>0.51683846</v>
      </c>
      <c r="S178" s="192">
        <v>0</v>
      </c>
      <c r="T178" s="193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4" t="s">
        <v>151</v>
      </c>
      <c r="AT178" s="194" t="s">
        <v>146</v>
      </c>
      <c r="AU178" s="194" t="s">
        <v>86</v>
      </c>
      <c r="AY178" s="14" t="s">
        <v>144</v>
      </c>
      <c r="BE178" s="195">
        <f t="shared" si="14"/>
        <v>0</v>
      </c>
      <c r="BF178" s="195">
        <f t="shared" si="15"/>
        <v>0</v>
      </c>
      <c r="BG178" s="195">
        <f t="shared" si="16"/>
        <v>0</v>
      </c>
      <c r="BH178" s="195">
        <f t="shared" si="17"/>
        <v>0</v>
      </c>
      <c r="BI178" s="195">
        <f t="shared" si="18"/>
        <v>0</v>
      </c>
      <c r="BJ178" s="14" t="s">
        <v>84</v>
      </c>
      <c r="BK178" s="195">
        <f t="shared" si="19"/>
        <v>0</v>
      </c>
      <c r="BL178" s="14" t="s">
        <v>151</v>
      </c>
      <c r="BM178" s="194" t="s">
        <v>288</v>
      </c>
    </row>
    <row r="179" spans="1:65" s="2" customFormat="1" ht="16.5" customHeight="1">
      <c r="A179" s="31"/>
      <c r="B179" s="32"/>
      <c r="C179" s="196" t="s">
        <v>289</v>
      </c>
      <c r="D179" s="196" t="s">
        <v>189</v>
      </c>
      <c r="E179" s="197" t="s">
        <v>290</v>
      </c>
      <c r="F179" s="198" t="s">
        <v>291</v>
      </c>
      <c r="G179" s="199" t="s">
        <v>195</v>
      </c>
      <c r="H179" s="200">
        <v>87.248</v>
      </c>
      <c r="I179" s="201"/>
      <c r="J179" s="202">
        <f t="shared" si="10"/>
        <v>0</v>
      </c>
      <c r="K179" s="198" t="s">
        <v>150</v>
      </c>
      <c r="L179" s="203"/>
      <c r="M179" s="204" t="s">
        <v>1</v>
      </c>
      <c r="N179" s="205" t="s">
        <v>41</v>
      </c>
      <c r="O179" s="68"/>
      <c r="P179" s="192">
        <f t="shared" si="11"/>
        <v>0</v>
      </c>
      <c r="Q179" s="192">
        <v>0.0017</v>
      </c>
      <c r="R179" s="192">
        <f t="shared" si="12"/>
        <v>0.1483216</v>
      </c>
      <c r="S179" s="192">
        <v>0</v>
      </c>
      <c r="T179" s="193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4" t="s">
        <v>175</v>
      </c>
      <c r="AT179" s="194" t="s">
        <v>189</v>
      </c>
      <c r="AU179" s="194" t="s">
        <v>86</v>
      </c>
      <c r="AY179" s="14" t="s">
        <v>144</v>
      </c>
      <c r="BE179" s="195">
        <f t="shared" si="14"/>
        <v>0</v>
      </c>
      <c r="BF179" s="195">
        <f t="shared" si="15"/>
        <v>0</v>
      </c>
      <c r="BG179" s="195">
        <f t="shared" si="16"/>
        <v>0</v>
      </c>
      <c r="BH179" s="195">
        <f t="shared" si="17"/>
        <v>0</v>
      </c>
      <c r="BI179" s="195">
        <f t="shared" si="18"/>
        <v>0</v>
      </c>
      <c r="BJ179" s="14" t="s">
        <v>84</v>
      </c>
      <c r="BK179" s="195">
        <f t="shared" si="19"/>
        <v>0</v>
      </c>
      <c r="BL179" s="14" t="s">
        <v>151</v>
      </c>
      <c r="BM179" s="194" t="s">
        <v>292</v>
      </c>
    </row>
    <row r="180" spans="1:65" s="2" customFormat="1" ht="37.9" customHeight="1">
      <c r="A180" s="31"/>
      <c r="B180" s="32"/>
      <c r="C180" s="183" t="s">
        <v>293</v>
      </c>
      <c r="D180" s="183" t="s">
        <v>146</v>
      </c>
      <c r="E180" s="184" t="s">
        <v>294</v>
      </c>
      <c r="F180" s="185" t="s">
        <v>295</v>
      </c>
      <c r="G180" s="186" t="s">
        <v>243</v>
      </c>
      <c r="H180" s="187">
        <v>69</v>
      </c>
      <c r="I180" s="188"/>
      <c r="J180" s="189">
        <f t="shared" si="10"/>
        <v>0</v>
      </c>
      <c r="K180" s="185" t="s">
        <v>150</v>
      </c>
      <c r="L180" s="36"/>
      <c r="M180" s="190" t="s">
        <v>1</v>
      </c>
      <c r="N180" s="191" t="s">
        <v>41</v>
      </c>
      <c r="O180" s="68"/>
      <c r="P180" s="192">
        <f t="shared" si="11"/>
        <v>0</v>
      </c>
      <c r="Q180" s="192">
        <v>0.00339</v>
      </c>
      <c r="R180" s="192">
        <f t="shared" si="12"/>
        <v>0.23390999999999998</v>
      </c>
      <c r="S180" s="192">
        <v>0</v>
      </c>
      <c r="T180" s="193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4" t="s">
        <v>151</v>
      </c>
      <c r="AT180" s="194" t="s">
        <v>146</v>
      </c>
      <c r="AU180" s="194" t="s">
        <v>86</v>
      </c>
      <c r="AY180" s="14" t="s">
        <v>144</v>
      </c>
      <c r="BE180" s="195">
        <f t="shared" si="14"/>
        <v>0</v>
      </c>
      <c r="BF180" s="195">
        <f t="shared" si="15"/>
        <v>0</v>
      </c>
      <c r="BG180" s="195">
        <f t="shared" si="16"/>
        <v>0</v>
      </c>
      <c r="BH180" s="195">
        <f t="shared" si="17"/>
        <v>0</v>
      </c>
      <c r="BI180" s="195">
        <f t="shared" si="18"/>
        <v>0</v>
      </c>
      <c r="BJ180" s="14" t="s">
        <v>84</v>
      </c>
      <c r="BK180" s="195">
        <f t="shared" si="19"/>
        <v>0</v>
      </c>
      <c r="BL180" s="14" t="s">
        <v>151</v>
      </c>
      <c r="BM180" s="194" t="s">
        <v>296</v>
      </c>
    </row>
    <row r="181" spans="1:65" s="2" customFormat="1" ht="24.2" customHeight="1">
      <c r="A181" s="31"/>
      <c r="B181" s="32"/>
      <c r="C181" s="196" t="s">
        <v>297</v>
      </c>
      <c r="D181" s="196" t="s">
        <v>189</v>
      </c>
      <c r="E181" s="197" t="s">
        <v>298</v>
      </c>
      <c r="F181" s="198" t="s">
        <v>299</v>
      </c>
      <c r="G181" s="199" t="s">
        <v>195</v>
      </c>
      <c r="H181" s="200">
        <v>18.975</v>
      </c>
      <c r="I181" s="201"/>
      <c r="J181" s="202">
        <f t="shared" si="10"/>
        <v>0</v>
      </c>
      <c r="K181" s="198" t="s">
        <v>150</v>
      </c>
      <c r="L181" s="203"/>
      <c r="M181" s="204" t="s">
        <v>1</v>
      </c>
      <c r="N181" s="205" t="s">
        <v>41</v>
      </c>
      <c r="O181" s="68"/>
      <c r="P181" s="192">
        <f t="shared" si="11"/>
        <v>0</v>
      </c>
      <c r="Q181" s="192">
        <v>0.0009</v>
      </c>
      <c r="R181" s="192">
        <f t="shared" si="12"/>
        <v>0.017077500000000002</v>
      </c>
      <c r="S181" s="192">
        <v>0</v>
      </c>
      <c r="T181" s="193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4" t="s">
        <v>175</v>
      </c>
      <c r="AT181" s="194" t="s">
        <v>189</v>
      </c>
      <c r="AU181" s="194" t="s">
        <v>86</v>
      </c>
      <c r="AY181" s="14" t="s">
        <v>144</v>
      </c>
      <c r="BE181" s="195">
        <f t="shared" si="14"/>
        <v>0</v>
      </c>
      <c r="BF181" s="195">
        <f t="shared" si="15"/>
        <v>0</v>
      </c>
      <c r="BG181" s="195">
        <f t="shared" si="16"/>
        <v>0</v>
      </c>
      <c r="BH181" s="195">
        <f t="shared" si="17"/>
        <v>0</v>
      </c>
      <c r="BI181" s="195">
        <f t="shared" si="18"/>
        <v>0</v>
      </c>
      <c r="BJ181" s="14" t="s">
        <v>84</v>
      </c>
      <c r="BK181" s="195">
        <f t="shared" si="19"/>
        <v>0</v>
      </c>
      <c r="BL181" s="14" t="s">
        <v>151</v>
      </c>
      <c r="BM181" s="194" t="s">
        <v>300</v>
      </c>
    </row>
    <row r="182" spans="1:65" s="2" customFormat="1" ht="37.9" customHeight="1">
      <c r="A182" s="31"/>
      <c r="B182" s="32"/>
      <c r="C182" s="183" t="s">
        <v>301</v>
      </c>
      <c r="D182" s="183" t="s">
        <v>146</v>
      </c>
      <c r="E182" s="184" t="s">
        <v>294</v>
      </c>
      <c r="F182" s="185" t="s">
        <v>295</v>
      </c>
      <c r="G182" s="186" t="s">
        <v>243</v>
      </c>
      <c r="H182" s="187">
        <v>340.5</v>
      </c>
      <c r="I182" s="188"/>
      <c r="J182" s="189">
        <f t="shared" si="10"/>
        <v>0</v>
      </c>
      <c r="K182" s="185" t="s">
        <v>150</v>
      </c>
      <c r="L182" s="36"/>
      <c r="M182" s="190" t="s">
        <v>1</v>
      </c>
      <c r="N182" s="191" t="s">
        <v>41</v>
      </c>
      <c r="O182" s="68"/>
      <c r="P182" s="192">
        <f t="shared" si="11"/>
        <v>0</v>
      </c>
      <c r="Q182" s="192">
        <v>0.00339</v>
      </c>
      <c r="R182" s="192">
        <f t="shared" si="12"/>
        <v>1.1542949999999998</v>
      </c>
      <c r="S182" s="192">
        <v>0</v>
      </c>
      <c r="T182" s="193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4" t="s">
        <v>151</v>
      </c>
      <c r="AT182" s="194" t="s">
        <v>146</v>
      </c>
      <c r="AU182" s="194" t="s">
        <v>86</v>
      </c>
      <c r="AY182" s="14" t="s">
        <v>144</v>
      </c>
      <c r="BE182" s="195">
        <f t="shared" si="14"/>
        <v>0</v>
      </c>
      <c r="BF182" s="195">
        <f t="shared" si="15"/>
        <v>0</v>
      </c>
      <c r="BG182" s="195">
        <f t="shared" si="16"/>
        <v>0</v>
      </c>
      <c r="BH182" s="195">
        <f t="shared" si="17"/>
        <v>0</v>
      </c>
      <c r="BI182" s="195">
        <f t="shared" si="18"/>
        <v>0</v>
      </c>
      <c r="BJ182" s="14" t="s">
        <v>84</v>
      </c>
      <c r="BK182" s="195">
        <f t="shared" si="19"/>
        <v>0</v>
      </c>
      <c r="BL182" s="14" t="s">
        <v>151</v>
      </c>
      <c r="BM182" s="194" t="s">
        <v>302</v>
      </c>
    </row>
    <row r="183" spans="1:65" s="2" customFormat="1" ht="16.5" customHeight="1">
      <c r="A183" s="31"/>
      <c r="B183" s="32"/>
      <c r="C183" s="196" t="s">
        <v>303</v>
      </c>
      <c r="D183" s="196" t="s">
        <v>189</v>
      </c>
      <c r="E183" s="197" t="s">
        <v>304</v>
      </c>
      <c r="F183" s="198" t="s">
        <v>305</v>
      </c>
      <c r="G183" s="199" t="s">
        <v>195</v>
      </c>
      <c r="H183" s="200">
        <v>112.365</v>
      </c>
      <c r="I183" s="201"/>
      <c r="J183" s="202">
        <f t="shared" si="10"/>
        <v>0</v>
      </c>
      <c r="K183" s="198" t="s">
        <v>150</v>
      </c>
      <c r="L183" s="203"/>
      <c r="M183" s="204" t="s">
        <v>1</v>
      </c>
      <c r="N183" s="205" t="s">
        <v>41</v>
      </c>
      <c r="O183" s="68"/>
      <c r="P183" s="192">
        <f t="shared" si="11"/>
        <v>0</v>
      </c>
      <c r="Q183" s="192">
        <v>0.00051</v>
      </c>
      <c r="R183" s="192">
        <f t="shared" si="12"/>
        <v>0.05730615</v>
      </c>
      <c r="S183" s="192">
        <v>0</v>
      </c>
      <c r="T183" s="193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4" t="s">
        <v>175</v>
      </c>
      <c r="AT183" s="194" t="s">
        <v>189</v>
      </c>
      <c r="AU183" s="194" t="s">
        <v>86</v>
      </c>
      <c r="AY183" s="14" t="s">
        <v>144</v>
      </c>
      <c r="BE183" s="195">
        <f t="shared" si="14"/>
        <v>0</v>
      </c>
      <c r="BF183" s="195">
        <f t="shared" si="15"/>
        <v>0</v>
      </c>
      <c r="BG183" s="195">
        <f t="shared" si="16"/>
        <v>0</v>
      </c>
      <c r="BH183" s="195">
        <f t="shared" si="17"/>
        <v>0</v>
      </c>
      <c r="BI183" s="195">
        <f t="shared" si="18"/>
        <v>0</v>
      </c>
      <c r="BJ183" s="14" t="s">
        <v>84</v>
      </c>
      <c r="BK183" s="195">
        <f t="shared" si="19"/>
        <v>0</v>
      </c>
      <c r="BL183" s="14" t="s">
        <v>151</v>
      </c>
      <c r="BM183" s="194" t="s">
        <v>306</v>
      </c>
    </row>
    <row r="184" spans="1:65" s="2" customFormat="1" ht="37.9" customHeight="1">
      <c r="A184" s="31"/>
      <c r="B184" s="32"/>
      <c r="C184" s="183" t="s">
        <v>307</v>
      </c>
      <c r="D184" s="183" t="s">
        <v>146</v>
      </c>
      <c r="E184" s="184" t="s">
        <v>308</v>
      </c>
      <c r="F184" s="185" t="s">
        <v>309</v>
      </c>
      <c r="G184" s="186" t="s">
        <v>195</v>
      </c>
      <c r="H184" s="187">
        <v>451.543</v>
      </c>
      <c r="I184" s="188"/>
      <c r="J184" s="189">
        <f t="shared" si="10"/>
        <v>0</v>
      </c>
      <c r="K184" s="185" t="s">
        <v>150</v>
      </c>
      <c r="L184" s="36"/>
      <c r="M184" s="190" t="s">
        <v>1</v>
      </c>
      <c r="N184" s="191" t="s">
        <v>41</v>
      </c>
      <c r="O184" s="68"/>
      <c r="P184" s="192">
        <f t="shared" si="11"/>
        <v>0</v>
      </c>
      <c r="Q184" s="192">
        <v>8E-05</v>
      </c>
      <c r="R184" s="192">
        <f t="shared" si="12"/>
        <v>0.03612344000000001</v>
      </c>
      <c r="S184" s="192">
        <v>0</v>
      </c>
      <c r="T184" s="193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4" t="s">
        <v>151</v>
      </c>
      <c r="AT184" s="194" t="s">
        <v>146</v>
      </c>
      <c r="AU184" s="194" t="s">
        <v>86</v>
      </c>
      <c r="AY184" s="14" t="s">
        <v>144</v>
      </c>
      <c r="BE184" s="195">
        <f t="shared" si="14"/>
        <v>0</v>
      </c>
      <c r="BF184" s="195">
        <f t="shared" si="15"/>
        <v>0</v>
      </c>
      <c r="BG184" s="195">
        <f t="shared" si="16"/>
        <v>0</v>
      </c>
      <c r="BH184" s="195">
        <f t="shared" si="17"/>
        <v>0</v>
      </c>
      <c r="BI184" s="195">
        <f t="shared" si="18"/>
        <v>0</v>
      </c>
      <c r="BJ184" s="14" t="s">
        <v>84</v>
      </c>
      <c r="BK184" s="195">
        <f t="shared" si="19"/>
        <v>0</v>
      </c>
      <c r="BL184" s="14" t="s">
        <v>151</v>
      </c>
      <c r="BM184" s="194" t="s">
        <v>310</v>
      </c>
    </row>
    <row r="185" spans="1:65" s="2" customFormat="1" ht="16.5" customHeight="1">
      <c r="A185" s="31"/>
      <c r="B185" s="32"/>
      <c r="C185" s="183" t="s">
        <v>311</v>
      </c>
      <c r="D185" s="183" t="s">
        <v>146</v>
      </c>
      <c r="E185" s="184" t="s">
        <v>312</v>
      </c>
      <c r="F185" s="185" t="s">
        <v>313</v>
      </c>
      <c r="G185" s="186" t="s">
        <v>243</v>
      </c>
      <c r="H185" s="187">
        <v>113.4</v>
      </c>
      <c r="I185" s="188"/>
      <c r="J185" s="189">
        <f t="shared" si="10"/>
        <v>0</v>
      </c>
      <c r="K185" s="185" t="s">
        <v>150</v>
      </c>
      <c r="L185" s="36"/>
      <c r="M185" s="190" t="s">
        <v>1</v>
      </c>
      <c r="N185" s="191" t="s">
        <v>41</v>
      </c>
      <c r="O185" s="68"/>
      <c r="P185" s="192">
        <f t="shared" si="11"/>
        <v>0</v>
      </c>
      <c r="Q185" s="192">
        <v>0</v>
      </c>
      <c r="R185" s="192">
        <f t="shared" si="12"/>
        <v>0</v>
      </c>
      <c r="S185" s="192">
        <v>0</v>
      </c>
      <c r="T185" s="193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4" t="s">
        <v>151</v>
      </c>
      <c r="AT185" s="194" t="s">
        <v>146</v>
      </c>
      <c r="AU185" s="194" t="s">
        <v>86</v>
      </c>
      <c r="AY185" s="14" t="s">
        <v>144</v>
      </c>
      <c r="BE185" s="195">
        <f t="shared" si="14"/>
        <v>0</v>
      </c>
      <c r="BF185" s="195">
        <f t="shared" si="15"/>
        <v>0</v>
      </c>
      <c r="BG185" s="195">
        <f t="shared" si="16"/>
        <v>0</v>
      </c>
      <c r="BH185" s="195">
        <f t="shared" si="17"/>
        <v>0</v>
      </c>
      <c r="BI185" s="195">
        <f t="shared" si="18"/>
        <v>0</v>
      </c>
      <c r="BJ185" s="14" t="s">
        <v>84</v>
      </c>
      <c r="BK185" s="195">
        <f t="shared" si="19"/>
        <v>0</v>
      </c>
      <c r="BL185" s="14" t="s">
        <v>151</v>
      </c>
      <c r="BM185" s="194" t="s">
        <v>314</v>
      </c>
    </row>
    <row r="186" spans="1:65" s="2" customFormat="1" ht="24.2" customHeight="1">
      <c r="A186" s="31"/>
      <c r="B186" s="32"/>
      <c r="C186" s="196" t="s">
        <v>315</v>
      </c>
      <c r="D186" s="196" t="s">
        <v>189</v>
      </c>
      <c r="E186" s="197" t="s">
        <v>316</v>
      </c>
      <c r="F186" s="198" t="s">
        <v>317</v>
      </c>
      <c r="G186" s="199" t="s">
        <v>243</v>
      </c>
      <c r="H186" s="200">
        <v>119.07</v>
      </c>
      <c r="I186" s="201"/>
      <c r="J186" s="202">
        <f t="shared" si="10"/>
        <v>0</v>
      </c>
      <c r="K186" s="198" t="s">
        <v>150</v>
      </c>
      <c r="L186" s="203"/>
      <c r="M186" s="204" t="s">
        <v>1</v>
      </c>
      <c r="N186" s="205" t="s">
        <v>41</v>
      </c>
      <c r="O186" s="68"/>
      <c r="P186" s="192">
        <f t="shared" si="11"/>
        <v>0</v>
      </c>
      <c r="Q186" s="192">
        <v>0.0003</v>
      </c>
      <c r="R186" s="192">
        <f t="shared" si="12"/>
        <v>0.035720999999999996</v>
      </c>
      <c r="S186" s="192">
        <v>0</v>
      </c>
      <c r="T186" s="193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4" t="s">
        <v>175</v>
      </c>
      <c r="AT186" s="194" t="s">
        <v>189</v>
      </c>
      <c r="AU186" s="194" t="s">
        <v>86</v>
      </c>
      <c r="AY186" s="14" t="s">
        <v>144</v>
      </c>
      <c r="BE186" s="195">
        <f t="shared" si="14"/>
        <v>0</v>
      </c>
      <c r="BF186" s="195">
        <f t="shared" si="15"/>
        <v>0</v>
      </c>
      <c r="BG186" s="195">
        <f t="shared" si="16"/>
        <v>0</v>
      </c>
      <c r="BH186" s="195">
        <f t="shared" si="17"/>
        <v>0</v>
      </c>
      <c r="BI186" s="195">
        <f t="shared" si="18"/>
        <v>0</v>
      </c>
      <c r="BJ186" s="14" t="s">
        <v>84</v>
      </c>
      <c r="BK186" s="195">
        <f t="shared" si="19"/>
        <v>0</v>
      </c>
      <c r="BL186" s="14" t="s">
        <v>151</v>
      </c>
      <c r="BM186" s="194" t="s">
        <v>318</v>
      </c>
    </row>
    <row r="187" spans="1:65" s="2" customFormat="1" ht="16.5" customHeight="1">
      <c r="A187" s="31"/>
      <c r="B187" s="32"/>
      <c r="C187" s="183" t="s">
        <v>319</v>
      </c>
      <c r="D187" s="183" t="s">
        <v>146</v>
      </c>
      <c r="E187" s="184" t="s">
        <v>312</v>
      </c>
      <c r="F187" s="185" t="s">
        <v>313</v>
      </c>
      <c r="G187" s="186" t="s">
        <v>243</v>
      </c>
      <c r="H187" s="187">
        <v>108</v>
      </c>
      <c r="I187" s="188"/>
      <c r="J187" s="189">
        <f t="shared" si="10"/>
        <v>0</v>
      </c>
      <c r="K187" s="185" t="s">
        <v>150</v>
      </c>
      <c r="L187" s="36"/>
      <c r="M187" s="190" t="s">
        <v>1</v>
      </c>
      <c r="N187" s="191" t="s">
        <v>41</v>
      </c>
      <c r="O187" s="68"/>
      <c r="P187" s="192">
        <f t="shared" si="11"/>
        <v>0</v>
      </c>
      <c r="Q187" s="192">
        <v>0</v>
      </c>
      <c r="R187" s="192">
        <f t="shared" si="12"/>
        <v>0</v>
      </c>
      <c r="S187" s="192">
        <v>0</v>
      </c>
      <c r="T187" s="193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4" t="s">
        <v>151</v>
      </c>
      <c r="AT187" s="194" t="s">
        <v>146</v>
      </c>
      <c r="AU187" s="194" t="s">
        <v>86</v>
      </c>
      <c r="AY187" s="14" t="s">
        <v>144</v>
      </c>
      <c r="BE187" s="195">
        <f t="shared" si="14"/>
        <v>0</v>
      </c>
      <c r="BF187" s="195">
        <f t="shared" si="15"/>
        <v>0</v>
      </c>
      <c r="BG187" s="195">
        <f t="shared" si="16"/>
        <v>0</v>
      </c>
      <c r="BH187" s="195">
        <f t="shared" si="17"/>
        <v>0</v>
      </c>
      <c r="BI187" s="195">
        <f t="shared" si="18"/>
        <v>0</v>
      </c>
      <c r="BJ187" s="14" t="s">
        <v>84</v>
      </c>
      <c r="BK187" s="195">
        <f t="shared" si="19"/>
        <v>0</v>
      </c>
      <c r="BL187" s="14" t="s">
        <v>151</v>
      </c>
      <c r="BM187" s="194" t="s">
        <v>320</v>
      </c>
    </row>
    <row r="188" spans="1:65" s="2" customFormat="1" ht="24.2" customHeight="1">
      <c r="A188" s="31"/>
      <c r="B188" s="32"/>
      <c r="C188" s="196" t="s">
        <v>321</v>
      </c>
      <c r="D188" s="196" t="s">
        <v>189</v>
      </c>
      <c r="E188" s="197" t="s">
        <v>322</v>
      </c>
      <c r="F188" s="198" t="s">
        <v>323</v>
      </c>
      <c r="G188" s="199" t="s">
        <v>243</v>
      </c>
      <c r="H188" s="200">
        <v>113.4</v>
      </c>
      <c r="I188" s="201"/>
      <c r="J188" s="202">
        <f t="shared" si="10"/>
        <v>0</v>
      </c>
      <c r="K188" s="198" t="s">
        <v>150</v>
      </c>
      <c r="L188" s="203"/>
      <c r="M188" s="204" t="s">
        <v>1</v>
      </c>
      <c r="N188" s="205" t="s">
        <v>41</v>
      </c>
      <c r="O188" s="68"/>
      <c r="P188" s="192">
        <f t="shared" si="11"/>
        <v>0</v>
      </c>
      <c r="Q188" s="192">
        <v>0.0002</v>
      </c>
      <c r="R188" s="192">
        <f t="shared" si="12"/>
        <v>0.022680000000000002</v>
      </c>
      <c r="S188" s="192">
        <v>0</v>
      </c>
      <c r="T188" s="193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4" t="s">
        <v>175</v>
      </c>
      <c r="AT188" s="194" t="s">
        <v>189</v>
      </c>
      <c r="AU188" s="194" t="s">
        <v>86</v>
      </c>
      <c r="AY188" s="14" t="s">
        <v>144</v>
      </c>
      <c r="BE188" s="195">
        <f t="shared" si="14"/>
        <v>0</v>
      </c>
      <c r="BF188" s="195">
        <f t="shared" si="15"/>
        <v>0</v>
      </c>
      <c r="BG188" s="195">
        <f t="shared" si="16"/>
        <v>0</v>
      </c>
      <c r="BH188" s="195">
        <f t="shared" si="17"/>
        <v>0</v>
      </c>
      <c r="BI188" s="195">
        <f t="shared" si="18"/>
        <v>0</v>
      </c>
      <c r="BJ188" s="14" t="s">
        <v>84</v>
      </c>
      <c r="BK188" s="195">
        <f t="shared" si="19"/>
        <v>0</v>
      </c>
      <c r="BL188" s="14" t="s">
        <v>151</v>
      </c>
      <c r="BM188" s="194" t="s">
        <v>324</v>
      </c>
    </row>
    <row r="189" spans="1:65" s="2" customFormat="1" ht="16.5" customHeight="1">
      <c r="A189" s="31"/>
      <c r="B189" s="32"/>
      <c r="C189" s="183" t="s">
        <v>325</v>
      </c>
      <c r="D189" s="183" t="s">
        <v>146</v>
      </c>
      <c r="E189" s="184" t="s">
        <v>312</v>
      </c>
      <c r="F189" s="185" t="s">
        <v>313</v>
      </c>
      <c r="G189" s="186" t="s">
        <v>243</v>
      </c>
      <c r="H189" s="187">
        <v>301.5</v>
      </c>
      <c r="I189" s="188"/>
      <c r="J189" s="189">
        <f t="shared" si="10"/>
        <v>0</v>
      </c>
      <c r="K189" s="185" t="s">
        <v>150</v>
      </c>
      <c r="L189" s="36"/>
      <c r="M189" s="190" t="s">
        <v>1</v>
      </c>
      <c r="N189" s="191" t="s">
        <v>41</v>
      </c>
      <c r="O189" s="68"/>
      <c r="P189" s="192">
        <f t="shared" si="11"/>
        <v>0</v>
      </c>
      <c r="Q189" s="192">
        <v>0</v>
      </c>
      <c r="R189" s="192">
        <f t="shared" si="12"/>
        <v>0</v>
      </c>
      <c r="S189" s="192">
        <v>0</v>
      </c>
      <c r="T189" s="193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4" t="s">
        <v>151</v>
      </c>
      <c r="AT189" s="194" t="s">
        <v>146</v>
      </c>
      <c r="AU189" s="194" t="s">
        <v>86</v>
      </c>
      <c r="AY189" s="14" t="s">
        <v>144</v>
      </c>
      <c r="BE189" s="195">
        <f t="shared" si="14"/>
        <v>0</v>
      </c>
      <c r="BF189" s="195">
        <f t="shared" si="15"/>
        <v>0</v>
      </c>
      <c r="BG189" s="195">
        <f t="shared" si="16"/>
        <v>0</v>
      </c>
      <c r="BH189" s="195">
        <f t="shared" si="17"/>
        <v>0</v>
      </c>
      <c r="BI189" s="195">
        <f t="shared" si="18"/>
        <v>0</v>
      </c>
      <c r="BJ189" s="14" t="s">
        <v>84</v>
      </c>
      <c r="BK189" s="195">
        <f t="shared" si="19"/>
        <v>0</v>
      </c>
      <c r="BL189" s="14" t="s">
        <v>151</v>
      </c>
      <c r="BM189" s="194" t="s">
        <v>326</v>
      </c>
    </row>
    <row r="190" spans="1:65" s="2" customFormat="1" ht="24.2" customHeight="1">
      <c r="A190" s="31"/>
      <c r="B190" s="32"/>
      <c r="C190" s="196" t="s">
        <v>327</v>
      </c>
      <c r="D190" s="196" t="s">
        <v>189</v>
      </c>
      <c r="E190" s="197" t="s">
        <v>328</v>
      </c>
      <c r="F190" s="198" t="s">
        <v>329</v>
      </c>
      <c r="G190" s="199" t="s">
        <v>243</v>
      </c>
      <c r="H190" s="200">
        <v>316.575</v>
      </c>
      <c r="I190" s="201"/>
      <c r="J190" s="202">
        <f t="shared" si="10"/>
        <v>0</v>
      </c>
      <c r="K190" s="198" t="s">
        <v>150</v>
      </c>
      <c r="L190" s="203"/>
      <c r="M190" s="204" t="s">
        <v>1</v>
      </c>
      <c r="N190" s="205" t="s">
        <v>41</v>
      </c>
      <c r="O190" s="68"/>
      <c r="P190" s="192">
        <f t="shared" si="11"/>
        <v>0</v>
      </c>
      <c r="Q190" s="192">
        <v>4E-05</v>
      </c>
      <c r="R190" s="192">
        <f t="shared" si="12"/>
        <v>0.012663</v>
      </c>
      <c r="S190" s="192">
        <v>0</v>
      </c>
      <c r="T190" s="193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4" t="s">
        <v>175</v>
      </c>
      <c r="AT190" s="194" t="s">
        <v>189</v>
      </c>
      <c r="AU190" s="194" t="s">
        <v>86</v>
      </c>
      <c r="AY190" s="14" t="s">
        <v>144</v>
      </c>
      <c r="BE190" s="195">
        <f t="shared" si="14"/>
        <v>0</v>
      </c>
      <c r="BF190" s="195">
        <f t="shared" si="15"/>
        <v>0</v>
      </c>
      <c r="BG190" s="195">
        <f t="shared" si="16"/>
        <v>0</v>
      </c>
      <c r="BH190" s="195">
        <f t="shared" si="17"/>
        <v>0</v>
      </c>
      <c r="BI190" s="195">
        <f t="shared" si="18"/>
        <v>0</v>
      </c>
      <c r="BJ190" s="14" t="s">
        <v>84</v>
      </c>
      <c r="BK190" s="195">
        <f t="shared" si="19"/>
        <v>0</v>
      </c>
      <c r="BL190" s="14" t="s">
        <v>151</v>
      </c>
      <c r="BM190" s="194" t="s">
        <v>330</v>
      </c>
    </row>
    <row r="191" spans="1:65" s="2" customFormat="1" ht="16.5" customHeight="1">
      <c r="A191" s="31"/>
      <c r="B191" s="32"/>
      <c r="C191" s="183" t="s">
        <v>331</v>
      </c>
      <c r="D191" s="183" t="s">
        <v>146</v>
      </c>
      <c r="E191" s="184" t="s">
        <v>312</v>
      </c>
      <c r="F191" s="185" t="s">
        <v>313</v>
      </c>
      <c r="G191" s="186" t="s">
        <v>243</v>
      </c>
      <c r="H191" s="187">
        <v>216.6</v>
      </c>
      <c r="I191" s="188"/>
      <c r="J191" s="189">
        <f t="shared" si="10"/>
        <v>0</v>
      </c>
      <c r="K191" s="185" t="s">
        <v>150</v>
      </c>
      <c r="L191" s="36"/>
      <c r="M191" s="190" t="s">
        <v>1</v>
      </c>
      <c r="N191" s="191" t="s">
        <v>41</v>
      </c>
      <c r="O191" s="68"/>
      <c r="P191" s="192">
        <f t="shared" si="11"/>
        <v>0</v>
      </c>
      <c r="Q191" s="192">
        <v>0</v>
      </c>
      <c r="R191" s="192">
        <f t="shared" si="12"/>
        <v>0</v>
      </c>
      <c r="S191" s="192">
        <v>0</v>
      </c>
      <c r="T191" s="193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4" t="s">
        <v>151</v>
      </c>
      <c r="AT191" s="194" t="s">
        <v>146</v>
      </c>
      <c r="AU191" s="194" t="s">
        <v>86</v>
      </c>
      <c r="AY191" s="14" t="s">
        <v>144</v>
      </c>
      <c r="BE191" s="195">
        <f t="shared" si="14"/>
        <v>0</v>
      </c>
      <c r="BF191" s="195">
        <f t="shared" si="15"/>
        <v>0</v>
      </c>
      <c r="BG191" s="195">
        <f t="shared" si="16"/>
        <v>0</v>
      </c>
      <c r="BH191" s="195">
        <f t="shared" si="17"/>
        <v>0</v>
      </c>
      <c r="BI191" s="195">
        <f t="shared" si="18"/>
        <v>0</v>
      </c>
      <c r="BJ191" s="14" t="s">
        <v>84</v>
      </c>
      <c r="BK191" s="195">
        <f t="shared" si="19"/>
        <v>0</v>
      </c>
      <c r="BL191" s="14" t="s">
        <v>151</v>
      </c>
      <c r="BM191" s="194" t="s">
        <v>332</v>
      </c>
    </row>
    <row r="192" spans="1:65" s="2" customFormat="1" ht="24.2" customHeight="1">
      <c r="A192" s="31"/>
      <c r="B192" s="32"/>
      <c r="C192" s="196" t="s">
        <v>333</v>
      </c>
      <c r="D192" s="196" t="s">
        <v>189</v>
      </c>
      <c r="E192" s="197" t="s">
        <v>334</v>
      </c>
      <c r="F192" s="198" t="s">
        <v>335</v>
      </c>
      <c r="G192" s="199" t="s">
        <v>243</v>
      </c>
      <c r="H192" s="200">
        <v>227.43</v>
      </c>
      <c r="I192" s="201"/>
      <c r="J192" s="202">
        <f t="shared" si="10"/>
        <v>0</v>
      </c>
      <c r="K192" s="198" t="s">
        <v>150</v>
      </c>
      <c r="L192" s="203"/>
      <c r="M192" s="204" t="s">
        <v>1</v>
      </c>
      <c r="N192" s="205" t="s">
        <v>41</v>
      </c>
      <c r="O192" s="68"/>
      <c r="P192" s="192">
        <f t="shared" si="11"/>
        <v>0</v>
      </c>
      <c r="Q192" s="192">
        <v>0.0001</v>
      </c>
      <c r="R192" s="192">
        <f t="shared" si="12"/>
        <v>0.022743000000000003</v>
      </c>
      <c r="S192" s="192">
        <v>0</v>
      </c>
      <c r="T192" s="193">
        <f t="shared" si="1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4" t="s">
        <v>175</v>
      </c>
      <c r="AT192" s="194" t="s">
        <v>189</v>
      </c>
      <c r="AU192" s="194" t="s">
        <v>86</v>
      </c>
      <c r="AY192" s="14" t="s">
        <v>144</v>
      </c>
      <c r="BE192" s="195">
        <f t="shared" si="14"/>
        <v>0</v>
      </c>
      <c r="BF192" s="195">
        <f t="shared" si="15"/>
        <v>0</v>
      </c>
      <c r="BG192" s="195">
        <f t="shared" si="16"/>
        <v>0</v>
      </c>
      <c r="BH192" s="195">
        <f t="shared" si="17"/>
        <v>0</v>
      </c>
      <c r="BI192" s="195">
        <f t="shared" si="18"/>
        <v>0</v>
      </c>
      <c r="BJ192" s="14" t="s">
        <v>84</v>
      </c>
      <c r="BK192" s="195">
        <f t="shared" si="19"/>
        <v>0</v>
      </c>
      <c r="BL192" s="14" t="s">
        <v>151</v>
      </c>
      <c r="BM192" s="194" t="s">
        <v>336</v>
      </c>
    </row>
    <row r="193" spans="1:65" s="2" customFormat="1" ht="24.2" customHeight="1">
      <c r="A193" s="31"/>
      <c r="B193" s="32"/>
      <c r="C193" s="183" t="s">
        <v>337</v>
      </c>
      <c r="D193" s="183" t="s">
        <v>146</v>
      </c>
      <c r="E193" s="184" t="s">
        <v>338</v>
      </c>
      <c r="F193" s="185" t="s">
        <v>339</v>
      </c>
      <c r="G193" s="186" t="s">
        <v>195</v>
      </c>
      <c r="H193" s="187">
        <v>497.358</v>
      </c>
      <c r="I193" s="188"/>
      <c r="J193" s="189">
        <f t="shared" si="10"/>
        <v>0</v>
      </c>
      <c r="K193" s="185" t="s">
        <v>150</v>
      </c>
      <c r="L193" s="36"/>
      <c r="M193" s="190" t="s">
        <v>1</v>
      </c>
      <c r="N193" s="191" t="s">
        <v>41</v>
      </c>
      <c r="O193" s="68"/>
      <c r="P193" s="192">
        <f t="shared" si="11"/>
        <v>0</v>
      </c>
      <c r="Q193" s="192">
        <v>0.00486</v>
      </c>
      <c r="R193" s="192">
        <f t="shared" si="12"/>
        <v>2.41715988</v>
      </c>
      <c r="S193" s="192">
        <v>0</v>
      </c>
      <c r="T193" s="193">
        <f t="shared" si="1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4" t="s">
        <v>151</v>
      </c>
      <c r="AT193" s="194" t="s">
        <v>146</v>
      </c>
      <c r="AU193" s="194" t="s">
        <v>86</v>
      </c>
      <c r="AY193" s="14" t="s">
        <v>144</v>
      </c>
      <c r="BE193" s="195">
        <f t="shared" si="14"/>
        <v>0</v>
      </c>
      <c r="BF193" s="195">
        <f t="shared" si="15"/>
        <v>0</v>
      </c>
      <c r="BG193" s="195">
        <f t="shared" si="16"/>
        <v>0</v>
      </c>
      <c r="BH193" s="195">
        <f t="shared" si="17"/>
        <v>0</v>
      </c>
      <c r="BI193" s="195">
        <f t="shared" si="18"/>
        <v>0</v>
      </c>
      <c r="BJ193" s="14" t="s">
        <v>84</v>
      </c>
      <c r="BK193" s="195">
        <f t="shared" si="19"/>
        <v>0</v>
      </c>
      <c r="BL193" s="14" t="s">
        <v>151</v>
      </c>
      <c r="BM193" s="194" t="s">
        <v>340</v>
      </c>
    </row>
    <row r="194" spans="1:65" s="2" customFormat="1" ht="24.2" customHeight="1">
      <c r="A194" s="31"/>
      <c r="B194" s="32"/>
      <c r="C194" s="183" t="s">
        <v>341</v>
      </c>
      <c r="D194" s="183" t="s">
        <v>146</v>
      </c>
      <c r="E194" s="184" t="s">
        <v>342</v>
      </c>
      <c r="F194" s="185" t="s">
        <v>343</v>
      </c>
      <c r="G194" s="186" t="s">
        <v>195</v>
      </c>
      <c r="H194" s="187">
        <v>25.328</v>
      </c>
      <c r="I194" s="188"/>
      <c r="J194" s="189">
        <f t="shared" si="10"/>
        <v>0</v>
      </c>
      <c r="K194" s="185" t="s">
        <v>150</v>
      </c>
      <c r="L194" s="36"/>
      <c r="M194" s="190" t="s">
        <v>1</v>
      </c>
      <c r="N194" s="191" t="s">
        <v>41</v>
      </c>
      <c r="O194" s="68"/>
      <c r="P194" s="192">
        <f t="shared" si="11"/>
        <v>0</v>
      </c>
      <c r="Q194" s="192">
        <v>0.01457</v>
      </c>
      <c r="R194" s="192">
        <f t="shared" si="12"/>
        <v>0.36902895999999996</v>
      </c>
      <c r="S194" s="192">
        <v>0</v>
      </c>
      <c r="T194" s="193">
        <f t="shared" si="1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4" t="s">
        <v>151</v>
      </c>
      <c r="AT194" s="194" t="s">
        <v>146</v>
      </c>
      <c r="AU194" s="194" t="s">
        <v>86</v>
      </c>
      <c r="AY194" s="14" t="s">
        <v>144</v>
      </c>
      <c r="BE194" s="195">
        <f t="shared" si="14"/>
        <v>0</v>
      </c>
      <c r="BF194" s="195">
        <f t="shared" si="15"/>
        <v>0</v>
      </c>
      <c r="BG194" s="195">
        <f t="shared" si="16"/>
        <v>0</v>
      </c>
      <c r="BH194" s="195">
        <f t="shared" si="17"/>
        <v>0</v>
      </c>
      <c r="BI194" s="195">
        <f t="shared" si="18"/>
        <v>0</v>
      </c>
      <c r="BJ194" s="14" t="s">
        <v>84</v>
      </c>
      <c r="BK194" s="195">
        <f t="shared" si="19"/>
        <v>0</v>
      </c>
      <c r="BL194" s="14" t="s">
        <v>151</v>
      </c>
      <c r="BM194" s="194" t="s">
        <v>344</v>
      </c>
    </row>
    <row r="195" spans="1:65" s="2" customFormat="1" ht="24.2" customHeight="1">
      <c r="A195" s="31"/>
      <c r="B195" s="32"/>
      <c r="C195" s="183" t="s">
        <v>345</v>
      </c>
      <c r="D195" s="183" t="s">
        <v>146</v>
      </c>
      <c r="E195" s="184" t="s">
        <v>346</v>
      </c>
      <c r="F195" s="185" t="s">
        <v>347</v>
      </c>
      <c r="G195" s="186" t="s">
        <v>195</v>
      </c>
      <c r="H195" s="187">
        <v>100.251</v>
      </c>
      <c r="I195" s="188"/>
      <c r="J195" s="189">
        <f t="shared" si="10"/>
        <v>0</v>
      </c>
      <c r="K195" s="185" t="s">
        <v>150</v>
      </c>
      <c r="L195" s="36"/>
      <c r="M195" s="190" t="s">
        <v>1</v>
      </c>
      <c r="N195" s="191" t="s">
        <v>41</v>
      </c>
      <c r="O195" s="68"/>
      <c r="P195" s="192">
        <f t="shared" si="11"/>
        <v>0</v>
      </c>
      <c r="Q195" s="192">
        <v>0.0057</v>
      </c>
      <c r="R195" s="192">
        <f t="shared" si="12"/>
        <v>0.5714307000000001</v>
      </c>
      <c r="S195" s="192">
        <v>0</v>
      </c>
      <c r="T195" s="193">
        <f t="shared" si="1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4" t="s">
        <v>151</v>
      </c>
      <c r="AT195" s="194" t="s">
        <v>146</v>
      </c>
      <c r="AU195" s="194" t="s">
        <v>86</v>
      </c>
      <c r="AY195" s="14" t="s">
        <v>144</v>
      </c>
      <c r="BE195" s="195">
        <f t="shared" si="14"/>
        <v>0</v>
      </c>
      <c r="BF195" s="195">
        <f t="shared" si="15"/>
        <v>0</v>
      </c>
      <c r="BG195" s="195">
        <f t="shared" si="16"/>
        <v>0</v>
      </c>
      <c r="BH195" s="195">
        <f t="shared" si="17"/>
        <v>0</v>
      </c>
      <c r="BI195" s="195">
        <f t="shared" si="18"/>
        <v>0</v>
      </c>
      <c r="BJ195" s="14" t="s">
        <v>84</v>
      </c>
      <c r="BK195" s="195">
        <f t="shared" si="19"/>
        <v>0</v>
      </c>
      <c r="BL195" s="14" t="s">
        <v>151</v>
      </c>
      <c r="BM195" s="194" t="s">
        <v>348</v>
      </c>
    </row>
    <row r="196" spans="1:65" s="2" customFormat="1" ht="24.2" customHeight="1">
      <c r="A196" s="31"/>
      <c r="B196" s="32"/>
      <c r="C196" s="183" t="s">
        <v>349</v>
      </c>
      <c r="D196" s="183" t="s">
        <v>146</v>
      </c>
      <c r="E196" s="184" t="s">
        <v>350</v>
      </c>
      <c r="F196" s="185" t="s">
        <v>351</v>
      </c>
      <c r="G196" s="186" t="s">
        <v>195</v>
      </c>
      <c r="H196" s="187">
        <v>448.283</v>
      </c>
      <c r="I196" s="188"/>
      <c r="J196" s="189">
        <f t="shared" si="10"/>
        <v>0</v>
      </c>
      <c r="K196" s="185" t="s">
        <v>150</v>
      </c>
      <c r="L196" s="36"/>
      <c r="M196" s="190" t="s">
        <v>1</v>
      </c>
      <c r="N196" s="191" t="s">
        <v>41</v>
      </c>
      <c r="O196" s="68"/>
      <c r="P196" s="192">
        <f t="shared" si="11"/>
        <v>0</v>
      </c>
      <c r="Q196" s="192">
        <v>0.00285</v>
      </c>
      <c r="R196" s="192">
        <f t="shared" si="12"/>
        <v>1.27760655</v>
      </c>
      <c r="S196" s="192">
        <v>0</v>
      </c>
      <c r="T196" s="193">
        <f t="shared" si="1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4" t="s">
        <v>151</v>
      </c>
      <c r="AT196" s="194" t="s">
        <v>146</v>
      </c>
      <c r="AU196" s="194" t="s">
        <v>86</v>
      </c>
      <c r="AY196" s="14" t="s">
        <v>144</v>
      </c>
      <c r="BE196" s="195">
        <f t="shared" si="14"/>
        <v>0</v>
      </c>
      <c r="BF196" s="195">
        <f t="shared" si="15"/>
        <v>0</v>
      </c>
      <c r="BG196" s="195">
        <f t="shared" si="16"/>
        <v>0</v>
      </c>
      <c r="BH196" s="195">
        <f t="shared" si="17"/>
        <v>0</v>
      </c>
      <c r="BI196" s="195">
        <f t="shared" si="18"/>
        <v>0</v>
      </c>
      <c r="BJ196" s="14" t="s">
        <v>84</v>
      </c>
      <c r="BK196" s="195">
        <f t="shared" si="19"/>
        <v>0</v>
      </c>
      <c r="BL196" s="14" t="s">
        <v>151</v>
      </c>
      <c r="BM196" s="194" t="s">
        <v>352</v>
      </c>
    </row>
    <row r="197" spans="1:65" s="2" customFormat="1" ht="16.5" customHeight="1">
      <c r="A197" s="31"/>
      <c r="B197" s="32"/>
      <c r="C197" s="183" t="s">
        <v>353</v>
      </c>
      <c r="D197" s="183" t="s">
        <v>146</v>
      </c>
      <c r="E197" s="184" t="s">
        <v>354</v>
      </c>
      <c r="F197" s="185" t="s">
        <v>355</v>
      </c>
      <c r="G197" s="186" t="s">
        <v>195</v>
      </c>
      <c r="H197" s="187">
        <v>100</v>
      </c>
      <c r="I197" s="188"/>
      <c r="J197" s="189">
        <f t="shared" si="10"/>
        <v>0</v>
      </c>
      <c r="K197" s="185" t="s">
        <v>150</v>
      </c>
      <c r="L197" s="36"/>
      <c r="M197" s="190" t="s">
        <v>1</v>
      </c>
      <c r="N197" s="191" t="s">
        <v>41</v>
      </c>
      <c r="O197" s="68"/>
      <c r="P197" s="192">
        <f t="shared" si="11"/>
        <v>0</v>
      </c>
      <c r="Q197" s="192">
        <v>0</v>
      </c>
      <c r="R197" s="192">
        <f t="shared" si="12"/>
        <v>0</v>
      </c>
      <c r="S197" s="192">
        <v>0</v>
      </c>
      <c r="T197" s="193">
        <f t="shared" si="1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4" t="s">
        <v>151</v>
      </c>
      <c r="AT197" s="194" t="s">
        <v>146</v>
      </c>
      <c r="AU197" s="194" t="s">
        <v>86</v>
      </c>
      <c r="AY197" s="14" t="s">
        <v>144</v>
      </c>
      <c r="BE197" s="195">
        <f t="shared" si="14"/>
        <v>0</v>
      </c>
      <c r="BF197" s="195">
        <f t="shared" si="15"/>
        <v>0</v>
      </c>
      <c r="BG197" s="195">
        <f t="shared" si="16"/>
        <v>0</v>
      </c>
      <c r="BH197" s="195">
        <f t="shared" si="17"/>
        <v>0</v>
      </c>
      <c r="BI197" s="195">
        <f t="shared" si="18"/>
        <v>0</v>
      </c>
      <c r="BJ197" s="14" t="s">
        <v>84</v>
      </c>
      <c r="BK197" s="195">
        <f t="shared" si="19"/>
        <v>0</v>
      </c>
      <c r="BL197" s="14" t="s">
        <v>151</v>
      </c>
      <c r="BM197" s="194" t="s">
        <v>356</v>
      </c>
    </row>
    <row r="198" spans="1:65" s="2" customFormat="1" ht="24.2" customHeight="1">
      <c r="A198" s="31"/>
      <c r="B198" s="32"/>
      <c r="C198" s="183" t="s">
        <v>357</v>
      </c>
      <c r="D198" s="183" t="s">
        <v>146</v>
      </c>
      <c r="E198" s="184" t="s">
        <v>358</v>
      </c>
      <c r="F198" s="185" t="s">
        <v>359</v>
      </c>
      <c r="G198" s="186" t="s">
        <v>195</v>
      </c>
      <c r="H198" s="187">
        <v>203.175</v>
      </c>
      <c r="I198" s="188"/>
      <c r="J198" s="189">
        <f t="shared" si="10"/>
        <v>0</v>
      </c>
      <c r="K198" s="185" t="s">
        <v>150</v>
      </c>
      <c r="L198" s="36"/>
      <c r="M198" s="190" t="s">
        <v>1</v>
      </c>
      <c r="N198" s="191" t="s">
        <v>41</v>
      </c>
      <c r="O198" s="68"/>
      <c r="P198" s="192">
        <f t="shared" si="11"/>
        <v>0</v>
      </c>
      <c r="Q198" s="192">
        <v>0</v>
      </c>
      <c r="R198" s="192">
        <f t="shared" si="12"/>
        <v>0</v>
      </c>
      <c r="S198" s="192">
        <v>0</v>
      </c>
      <c r="T198" s="193">
        <f t="shared" si="1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4" t="s">
        <v>151</v>
      </c>
      <c r="AT198" s="194" t="s">
        <v>146</v>
      </c>
      <c r="AU198" s="194" t="s">
        <v>86</v>
      </c>
      <c r="AY198" s="14" t="s">
        <v>144</v>
      </c>
      <c r="BE198" s="195">
        <f t="shared" si="14"/>
        <v>0</v>
      </c>
      <c r="BF198" s="195">
        <f t="shared" si="15"/>
        <v>0</v>
      </c>
      <c r="BG198" s="195">
        <f t="shared" si="16"/>
        <v>0</v>
      </c>
      <c r="BH198" s="195">
        <f t="shared" si="17"/>
        <v>0</v>
      </c>
      <c r="BI198" s="195">
        <f t="shared" si="18"/>
        <v>0</v>
      </c>
      <c r="BJ198" s="14" t="s">
        <v>84</v>
      </c>
      <c r="BK198" s="195">
        <f t="shared" si="19"/>
        <v>0</v>
      </c>
      <c r="BL198" s="14" t="s">
        <v>151</v>
      </c>
      <c r="BM198" s="194" t="s">
        <v>360</v>
      </c>
    </row>
    <row r="199" spans="1:65" s="2" customFormat="1" ht="16.5" customHeight="1">
      <c r="A199" s="31"/>
      <c r="B199" s="32"/>
      <c r="C199" s="183" t="s">
        <v>361</v>
      </c>
      <c r="D199" s="183" t="s">
        <v>146</v>
      </c>
      <c r="E199" s="184" t="s">
        <v>362</v>
      </c>
      <c r="F199" s="185" t="s">
        <v>363</v>
      </c>
      <c r="G199" s="186" t="s">
        <v>195</v>
      </c>
      <c r="H199" s="187">
        <v>497.358</v>
      </c>
      <c r="I199" s="188"/>
      <c r="J199" s="189">
        <f t="shared" si="10"/>
        <v>0</v>
      </c>
      <c r="K199" s="185" t="s">
        <v>150</v>
      </c>
      <c r="L199" s="36"/>
      <c r="M199" s="190" t="s">
        <v>1</v>
      </c>
      <c r="N199" s="191" t="s">
        <v>41</v>
      </c>
      <c r="O199" s="68"/>
      <c r="P199" s="192">
        <f t="shared" si="11"/>
        <v>0</v>
      </c>
      <c r="Q199" s="192">
        <v>0</v>
      </c>
      <c r="R199" s="192">
        <f t="shared" si="12"/>
        <v>0</v>
      </c>
      <c r="S199" s="192">
        <v>0</v>
      </c>
      <c r="T199" s="193">
        <f t="shared" si="1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4" t="s">
        <v>151</v>
      </c>
      <c r="AT199" s="194" t="s">
        <v>146</v>
      </c>
      <c r="AU199" s="194" t="s">
        <v>86</v>
      </c>
      <c r="AY199" s="14" t="s">
        <v>144</v>
      </c>
      <c r="BE199" s="195">
        <f t="shared" si="14"/>
        <v>0</v>
      </c>
      <c r="BF199" s="195">
        <f t="shared" si="15"/>
        <v>0</v>
      </c>
      <c r="BG199" s="195">
        <f t="shared" si="16"/>
        <v>0</v>
      </c>
      <c r="BH199" s="195">
        <f t="shared" si="17"/>
        <v>0</v>
      </c>
      <c r="BI199" s="195">
        <f t="shared" si="18"/>
        <v>0</v>
      </c>
      <c r="BJ199" s="14" t="s">
        <v>84</v>
      </c>
      <c r="BK199" s="195">
        <f t="shared" si="19"/>
        <v>0</v>
      </c>
      <c r="BL199" s="14" t="s">
        <v>151</v>
      </c>
      <c r="BM199" s="194" t="s">
        <v>364</v>
      </c>
    </row>
    <row r="200" spans="1:65" s="2" customFormat="1" ht="16.5" customHeight="1">
      <c r="A200" s="31"/>
      <c r="B200" s="32"/>
      <c r="C200" s="183" t="s">
        <v>365</v>
      </c>
      <c r="D200" s="183" t="s">
        <v>146</v>
      </c>
      <c r="E200" s="184" t="s">
        <v>366</v>
      </c>
      <c r="F200" s="185" t="s">
        <v>367</v>
      </c>
      <c r="G200" s="186" t="s">
        <v>195</v>
      </c>
      <c r="H200" s="187">
        <v>23.04</v>
      </c>
      <c r="I200" s="188"/>
      <c r="J200" s="189">
        <f t="shared" si="10"/>
        <v>0</v>
      </c>
      <c r="K200" s="185" t="s">
        <v>150</v>
      </c>
      <c r="L200" s="36"/>
      <c r="M200" s="190" t="s">
        <v>1</v>
      </c>
      <c r="N200" s="191" t="s">
        <v>41</v>
      </c>
      <c r="O200" s="68"/>
      <c r="P200" s="192">
        <f t="shared" si="11"/>
        <v>0</v>
      </c>
      <c r="Q200" s="192">
        <v>0.01463</v>
      </c>
      <c r="R200" s="192">
        <f t="shared" si="12"/>
        <v>0.3370752</v>
      </c>
      <c r="S200" s="192">
        <v>0</v>
      </c>
      <c r="T200" s="193">
        <f t="shared" si="1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4" t="s">
        <v>151</v>
      </c>
      <c r="AT200" s="194" t="s">
        <v>146</v>
      </c>
      <c r="AU200" s="194" t="s">
        <v>86</v>
      </c>
      <c r="AY200" s="14" t="s">
        <v>144</v>
      </c>
      <c r="BE200" s="195">
        <f t="shared" si="14"/>
        <v>0</v>
      </c>
      <c r="BF200" s="195">
        <f t="shared" si="15"/>
        <v>0</v>
      </c>
      <c r="BG200" s="195">
        <f t="shared" si="16"/>
        <v>0</v>
      </c>
      <c r="BH200" s="195">
        <f t="shared" si="17"/>
        <v>0</v>
      </c>
      <c r="BI200" s="195">
        <f t="shared" si="18"/>
        <v>0</v>
      </c>
      <c r="BJ200" s="14" t="s">
        <v>84</v>
      </c>
      <c r="BK200" s="195">
        <f t="shared" si="19"/>
        <v>0</v>
      </c>
      <c r="BL200" s="14" t="s">
        <v>151</v>
      </c>
      <c r="BM200" s="194" t="s">
        <v>368</v>
      </c>
    </row>
    <row r="201" spans="1:65" s="2" customFormat="1" ht="21.75" customHeight="1">
      <c r="A201" s="31"/>
      <c r="B201" s="32"/>
      <c r="C201" s="183" t="s">
        <v>369</v>
      </c>
      <c r="D201" s="183" t="s">
        <v>146</v>
      </c>
      <c r="E201" s="184" t="s">
        <v>370</v>
      </c>
      <c r="F201" s="185" t="s">
        <v>371</v>
      </c>
      <c r="G201" s="186" t="s">
        <v>195</v>
      </c>
      <c r="H201" s="187">
        <v>23.04</v>
      </c>
      <c r="I201" s="188"/>
      <c r="J201" s="189">
        <f t="shared" si="10"/>
        <v>0</v>
      </c>
      <c r="K201" s="185" t="s">
        <v>150</v>
      </c>
      <c r="L201" s="36"/>
      <c r="M201" s="190" t="s">
        <v>1</v>
      </c>
      <c r="N201" s="191" t="s">
        <v>41</v>
      </c>
      <c r="O201" s="68"/>
      <c r="P201" s="192">
        <f t="shared" si="11"/>
        <v>0</v>
      </c>
      <c r="Q201" s="192">
        <v>0</v>
      </c>
      <c r="R201" s="192">
        <f t="shared" si="12"/>
        <v>0</v>
      </c>
      <c r="S201" s="192">
        <v>0</v>
      </c>
      <c r="T201" s="193">
        <f t="shared" si="1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4" t="s">
        <v>151</v>
      </c>
      <c r="AT201" s="194" t="s">
        <v>146</v>
      </c>
      <c r="AU201" s="194" t="s">
        <v>86</v>
      </c>
      <c r="AY201" s="14" t="s">
        <v>144</v>
      </c>
      <c r="BE201" s="195">
        <f t="shared" si="14"/>
        <v>0</v>
      </c>
      <c r="BF201" s="195">
        <f t="shared" si="15"/>
        <v>0</v>
      </c>
      <c r="BG201" s="195">
        <f t="shared" si="16"/>
        <v>0</v>
      </c>
      <c r="BH201" s="195">
        <f t="shared" si="17"/>
        <v>0</v>
      </c>
      <c r="BI201" s="195">
        <f t="shared" si="18"/>
        <v>0</v>
      </c>
      <c r="BJ201" s="14" t="s">
        <v>84</v>
      </c>
      <c r="BK201" s="195">
        <f t="shared" si="19"/>
        <v>0</v>
      </c>
      <c r="BL201" s="14" t="s">
        <v>151</v>
      </c>
      <c r="BM201" s="194" t="s">
        <v>372</v>
      </c>
    </row>
    <row r="202" spans="1:65" s="2" customFormat="1" ht="24.2" customHeight="1">
      <c r="A202" s="31"/>
      <c r="B202" s="32"/>
      <c r="C202" s="183" t="s">
        <v>373</v>
      </c>
      <c r="D202" s="183" t="s">
        <v>146</v>
      </c>
      <c r="E202" s="184" t="s">
        <v>374</v>
      </c>
      <c r="F202" s="185" t="s">
        <v>375</v>
      </c>
      <c r="G202" s="186" t="s">
        <v>195</v>
      </c>
      <c r="H202" s="187">
        <v>11.52</v>
      </c>
      <c r="I202" s="188"/>
      <c r="J202" s="189">
        <f t="shared" si="10"/>
        <v>0</v>
      </c>
      <c r="K202" s="185" t="s">
        <v>150</v>
      </c>
      <c r="L202" s="36"/>
      <c r="M202" s="190" t="s">
        <v>1</v>
      </c>
      <c r="N202" s="191" t="s">
        <v>41</v>
      </c>
      <c r="O202" s="68"/>
      <c r="P202" s="192">
        <f t="shared" si="11"/>
        <v>0</v>
      </c>
      <c r="Q202" s="192">
        <v>0.063</v>
      </c>
      <c r="R202" s="192">
        <f t="shared" si="12"/>
        <v>0.72576</v>
      </c>
      <c r="S202" s="192">
        <v>0</v>
      </c>
      <c r="T202" s="193">
        <f t="shared" si="1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4" t="s">
        <v>151</v>
      </c>
      <c r="AT202" s="194" t="s">
        <v>146</v>
      </c>
      <c r="AU202" s="194" t="s">
        <v>86</v>
      </c>
      <c r="AY202" s="14" t="s">
        <v>144</v>
      </c>
      <c r="BE202" s="195">
        <f t="shared" si="14"/>
        <v>0</v>
      </c>
      <c r="BF202" s="195">
        <f t="shared" si="15"/>
        <v>0</v>
      </c>
      <c r="BG202" s="195">
        <f t="shared" si="16"/>
        <v>0</v>
      </c>
      <c r="BH202" s="195">
        <f t="shared" si="17"/>
        <v>0</v>
      </c>
      <c r="BI202" s="195">
        <f t="shared" si="18"/>
        <v>0</v>
      </c>
      <c r="BJ202" s="14" t="s">
        <v>84</v>
      </c>
      <c r="BK202" s="195">
        <f t="shared" si="19"/>
        <v>0</v>
      </c>
      <c r="BL202" s="14" t="s">
        <v>151</v>
      </c>
      <c r="BM202" s="194" t="s">
        <v>376</v>
      </c>
    </row>
    <row r="203" spans="1:65" s="2" customFormat="1" ht="24.2" customHeight="1">
      <c r="A203" s="31"/>
      <c r="B203" s="32"/>
      <c r="C203" s="183" t="s">
        <v>377</v>
      </c>
      <c r="D203" s="183" t="s">
        <v>146</v>
      </c>
      <c r="E203" s="184" t="s">
        <v>378</v>
      </c>
      <c r="F203" s="185" t="s">
        <v>379</v>
      </c>
      <c r="G203" s="186" t="s">
        <v>195</v>
      </c>
      <c r="H203" s="187">
        <v>11.52</v>
      </c>
      <c r="I203" s="188"/>
      <c r="J203" s="189">
        <f t="shared" si="10"/>
        <v>0</v>
      </c>
      <c r="K203" s="185" t="s">
        <v>150</v>
      </c>
      <c r="L203" s="36"/>
      <c r="M203" s="190" t="s">
        <v>1</v>
      </c>
      <c r="N203" s="191" t="s">
        <v>41</v>
      </c>
      <c r="O203" s="68"/>
      <c r="P203" s="192">
        <f t="shared" si="11"/>
        <v>0</v>
      </c>
      <c r="Q203" s="192">
        <v>0.105</v>
      </c>
      <c r="R203" s="192">
        <f t="shared" si="12"/>
        <v>1.2096</v>
      </c>
      <c r="S203" s="192">
        <v>0</v>
      </c>
      <c r="T203" s="193">
        <f t="shared" si="1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4" t="s">
        <v>151</v>
      </c>
      <c r="AT203" s="194" t="s">
        <v>146</v>
      </c>
      <c r="AU203" s="194" t="s">
        <v>86</v>
      </c>
      <c r="AY203" s="14" t="s">
        <v>144</v>
      </c>
      <c r="BE203" s="195">
        <f t="shared" si="14"/>
        <v>0</v>
      </c>
      <c r="BF203" s="195">
        <f t="shared" si="15"/>
        <v>0</v>
      </c>
      <c r="BG203" s="195">
        <f t="shared" si="16"/>
        <v>0</v>
      </c>
      <c r="BH203" s="195">
        <f t="shared" si="17"/>
        <v>0</v>
      </c>
      <c r="BI203" s="195">
        <f t="shared" si="18"/>
        <v>0</v>
      </c>
      <c r="BJ203" s="14" t="s">
        <v>84</v>
      </c>
      <c r="BK203" s="195">
        <f t="shared" si="19"/>
        <v>0</v>
      </c>
      <c r="BL203" s="14" t="s">
        <v>151</v>
      </c>
      <c r="BM203" s="194" t="s">
        <v>380</v>
      </c>
    </row>
    <row r="204" spans="2:63" s="12" customFormat="1" ht="22.9" customHeight="1">
      <c r="B204" s="167"/>
      <c r="C204" s="168"/>
      <c r="D204" s="169" t="s">
        <v>75</v>
      </c>
      <c r="E204" s="181" t="s">
        <v>180</v>
      </c>
      <c r="F204" s="181" t="s">
        <v>381</v>
      </c>
      <c r="G204" s="168"/>
      <c r="H204" s="168"/>
      <c r="I204" s="171"/>
      <c r="J204" s="182">
        <f>BK204</f>
        <v>0</v>
      </c>
      <c r="K204" s="168"/>
      <c r="L204" s="173"/>
      <c r="M204" s="174"/>
      <c r="N204" s="175"/>
      <c r="O204" s="175"/>
      <c r="P204" s="176">
        <f>SUM(P205:P222)</f>
        <v>0</v>
      </c>
      <c r="Q204" s="175"/>
      <c r="R204" s="176">
        <f>SUM(R205:R222)</f>
        <v>18.30219257</v>
      </c>
      <c r="S204" s="175"/>
      <c r="T204" s="177">
        <f>SUM(T205:T222)</f>
        <v>7.412198000000001</v>
      </c>
      <c r="AR204" s="178" t="s">
        <v>84</v>
      </c>
      <c r="AT204" s="179" t="s">
        <v>75</v>
      </c>
      <c r="AU204" s="179" t="s">
        <v>84</v>
      </c>
      <c r="AY204" s="178" t="s">
        <v>144</v>
      </c>
      <c r="BK204" s="180">
        <f>SUM(BK205:BK222)</f>
        <v>0</v>
      </c>
    </row>
    <row r="205" spans="1:65" s="2" customFormat="1" ht="33" customHeight="1">
      <c r="A205" s="31"/>
      <c r="B205" s="32"/>
      <c r="C205" s="183" t="s">
        <v>382</v>
      </c>
      <c r="D205" s="183" t="s">
        <v>146</v>
      </c>
      <c r="E205" s="184" t="s">
        <v>383</v>
      </c>
      <c r="F205" s="185" t="s">
        <v>384</v>
      </c>
      <c r="G205" s="186" t="s">
        <v>243</v>
      </c>
      <c r="H205" s="187">
        <v>67.45</v>
      </c>
      <c r="I205" s="188"/>
      <c r="J205" s="189">
        <f aca="true" t="shared" si="20" ref="J205:J222">ROUND(I205*H205,2)</f>
        <v>0</v>
      </c>
      <c r="K205" s="185" t="s">
        <v>150</v>
      </c>
      <c r="L205" s="36"/>
      <c r="M205" s="190" t="s">
        <v>1</v>
      </c>
      <c r="N205" s="191" t="s">
        <v>41</v>
      </c>
      <c r="O205" s="68"/>
      <c r="P205" s="192">
        <f aca="true" t="shared" si="21" ref="P205:P222">O205*H205</f>
        <v>0</v>
      </c>
      <c r="Q205" s="192">
        <v>0.1295</v>
      </c>
      <c r="R205" s="192">
        <f aca="true" t="shared" si="22" ref="R205:R222">Q205*H205</f>
        <v>8.734775</v>
      </c>
      <c r="S205" s="192">
        <v>0</v>
      </c>
      <c r="T205" s="193">
        <f aca="true" t="shared" si="23" ref="T205:T222"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4" t="s">
        <v>151</v>
      </c>
      <c r="AT205" s="194" t="s">
        <v>146</v>
      </c>
      <c r="AU205" s="194" t="s">
        <v>86</v>
      </c>
      <c r="AY205" s="14" t="s">
        <v>144</v>
      </c>
      <c r="BE205" s="195">
        <f aca="true" t="shared" si="24" ref="BE205:BE222">IF(N205="základní",J205,0)</f>
        <v>0</v>
      </c>
      <c r="BF205" s="195">
        <f aca="true" t="shared" si="25" ref="BF205:BF222">IF(N205="snížená",J205,0)</f>
        <v>0</v>
      </c>
      <c r="BG205" s="195">
        <f aca="true" t="shared" si="26" ref="BG205:BG222">IF(N205="zákl. přenesená",J205,0)</f>
        <v>0</v>
      </c>
      <c r="BH205" s="195">
        <f aca="true" t="shared" si="27" ref="BH205:BH222">IF(N205="sníž. přenesená",J205,0)</f>
        <v>0</v>
      </c>
      <c r="BI205" s="195">
        <f aca="true" t="shared" si="28" ref="BI205:BI222">IF(N205="nulová",J205,0)</f>
        <v>0</v>
      </c>
      <c r="BJ205" s="14" t="s">
        <v>84</v>
      </c>
      <c r="BK205" s="195">
        <f aca="true" t="shared" si="29" ref="BK205:BK222">ROUND(I205*H205,2)</f>
        <v>0</v>
      </c>
      <c r="BL205" s="14" t="s">
        <v>151</v>
      </c>
      <c r="BM205" s="194" t="s">
        <v>385</v>
      </c>
    </row>
    <row r="206" spans="1:65" s="2" customFormat="1" ht="16.5" customHeight="1">
      <c r="A206" s="31"/>
      <c r="B206" s="32"/>
      <c r="C206" s="196" t="s">
        <v>386</v>
      </c>
      <c r="D206" s="196" t="s">
        <v>189</v>
      </c>
      <c r="E206" s="197" t="s">
        <v>387</v>
      </c>
      <c r="F206" s="198" t="s">
        <v>388</v>
      </c>
      <c r="G206" s="199" t="s">
        <v>243</v>
      </c>
      <c r="H206" s="200">
        <v>68.799</v>
      </c>
      <c r="I206" s="201"/>
      <c r="J206" s="202">
        <f t="shared" si="20"/>
        <v>0</v>
      </c>
      <c r="K206" s="198" t="s">
        <v>150</v>
      </c>
      <c r="L206" s="203"/>
      <c r="M206" s="204" t="s">
        <v>1</v>
      </c>
      <c r="N206" s="205" t="s">
        <v>41</v>
      </c>
      <c r="O206" s="68"/>
      <c r="P206" s="192">
        <f t="shared" si="21"/>
        <v>0</v>
      </c>
      <c r="Q206" s="192">
        <v>0.028</v>
      </c>
      <c r="R206" s="192">
        <f t="shared" si="22"/>
        <v>1.9263720000000002</v>
      </c>
      <c r="S206" s="192">
        <v>0</v>
      </c>
      <c r="T206" s="193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4" t="s">
        <v>175</v>
      </c>
      <c r="AT206" s="194" t="s">
        <v>189</v>
      </c>
      <c r="AU206" s="194" t="s">
        <v>86</v>
      </c>
      <c r="AY206" s="14" t="s">
        <v>144</v>
      </c>
      <c r="BE206" s="195">
        <f t="shared" si="24"/>
        <v>0</v>
      </c>
      <c r="BF206" s="195">
        <f t="shared" si="25"/>
        <v>0</v>
      </c>
      <c r="BG206" s="195">
        <f t="shared" si="26"/>
        <v>0</v>
      </c>
      <c r="BH206" s="195">
        <f t="shared" si="27"/>
        <v>0</v>
      </c>
      <c r="BI206" s="195">
        <f t="shared" si="28"/>
        <v>0</v>
      </c>
      <c r="BJ206" s="14" t="s">
        <v>84</v>
      </c>
      <c r="BK206" s="195">
        <f t="shared" si="29"/>
        <v>0</v>
      </c>
      <c r="BL206" s="14" t="s">
        <v>151</v>
      </c>
      <c r="BM206" s="194" t="s">
        <v>389</v>
      </c>
    </row>
    <row r="207" spans="1:65" s="2" customFormat="1" ht="24.2" customHeight="1">
      <c r="A207" s="31"/>
      <c r="B207" s="32"/>
      <c r="C207" s="183" t="s">
        <v>390</v>
      </c>
      <c r="D207" s="183" t="s">
        <v>146</v>
      </c>
      <c r="E207" s="184" t="s">
        <v>391</v>
      </c>
      <c r="F207" s="185" t="s">
        <v>392</v>
      </c>
      <c r="G207" s="186" t="s">
        <v>149</v>
      </c>
      <c r="H207" s="187">
        <v>3.373</v>
      </c>
      <c r="I207" s="188"/>
      <c r="J207" s="189">
        <f t="shared" si="20"/>
        <v>0</v>
      </c>
      <c r="K207" s="185" t="s">
        <v>150</v>
      </c>
      <c r="L207" s="36"/>
      <c r="M207" s="190" t="s">
        <v>1</v>
      </c>
      <c r="N207" s="191" t="s">
        <v>41</v>
      </c>
      <c r="O207" s="68"/>
      <c r="P207" s="192">
        <f t="shared" si="21"/>
        <v>0</v>
      </c>
      <c r="Q207" s="192">
        <v>2.25634</v>
      </c>
      <c r="R207" s="192">
        <f t="shared" si="22"/>
        <v>7.61063482</v>
      </c>
      <c r="S207" s="192">
        <v>0</v>
      </c>
      <c r="T207" s="193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4" t="s">
        <v>151</v>
      </c>
      <c r="AT207" s="194" t="s">
        <v>146</v>
      </c>
      <c r="AU207" s="194" t="s">
        <v>86</v>
      </c>
      <c r="AY207" s="14" t="s">
        <v>144</v>
      </c>
      <c r="BE207" s="195">
        <f t="shared" si="24"/>
        <v>0</v>
      </c>
      <c r="BF207" s="195">
        <f t="shared" si="25"/>
        <v>0</v>
      </c>
      <c r="BG207" s="195">
        <f t="shared" si="26"/>
        <v>0</v>
      </c>
      <c r="BH207" s="195">
        <f t="shared" si="27"/>
        <v>0</v>
      </c>
      <c r="BI207" s="195">
        <f t="shared" si="28"/>
        <v>0</v>
      </c>
      <c r="BJ207" s="14" t="s">
        <v>84</v>
      </c>
      <c r="BK207" s="195">
        <f t="shared" si="29"/>
        <v>0</v>
      </c>
      <c r="BL207" s="14" t="s">
        <v>151</v>
      </c>
      <c r="BM207" s="194" t="s">
        <v>393</v>
      </c>
    </row>
    <row r="208" spans="1:65" s="2" customFormat="1" ht="24.2" customHeight="1">
      <c r="A208" s="31"/>
      <c r="B208" s="32"/>
      <c r="C208" s="183" t="s">
        <v>394</v>
      </c>
      <c r="D208" s="183" t="s">
        <v>146</v>
      </c>
      <c r="E208" s="184" t="s">
        <v>395</v>
      </c>
      <c r="F208" s="185" t="s">
        <v>396</v>
      </c>
      <c r="G208" s="186" t="s">
        <v>195</v>
      </c>
      <c r="H208" s="187">
        <v>33.725</v>
      </c>
      <c r="I208" s="188"/>
      <c r="J208" s="189">
        <f t="shared" si="20"/>
        <v>0</v>
      </c>
      <c r="K208" s="185" t="s">
        <v>150</v>
      </c>
      <c r="L208" s="36"/>
      <c r="M208" s="190" t="s">
        <v>1</v>
      </c>
      <c r="N208" s="191" t="s">
        <v>41</v>
      </c>
      <c r="O208" s="68"/>
      <c r="P208" s="192">
        <f t="shared" si="21"/>
        <v>0</v>
      </c>
      <c r="Q208" s="192">
        <v>0.00047</v>
      </c>
      <c r="R208" s="192">
        <f t="shared" si="22"/>
        <v>0.01585075</v>
      </c>
      <c r="S208" s="192">
        <v>0</v>
      </c>
      <c r="T208" s="193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4" t="s">
        <v>151</v>
      </c>
      <c r="AT208" s="194" t="s">
        <v>146</v>
      </c>
      <c r="AU208" s="194" t="s">
        <v>86</v>
      </c>
      <c r="AY208" s="14" t="s">
        <v>144</v>
      </c>
      <c r="BE208" s="195">
        <f t="shared" si="24"/>
        <v>0</v>
      </c>
      <c r="BF208" s="195">
        <f t="shared" si="25"/>
        <v>0</v>
      </c>
      <c r="BG208" s="195">
        <f t="shared" si="26"/>
        <v>0</v>
      </c>
      <c r="BH208" s="195">
        <f t="shared" si="27"/>
        <v>0</v>
      </c>
      <c r="BI208" s="195">
        <f t="shared" si="28"/>
        <v>0</v>
      </c>
      <c r="BJ208" s="14" t="s">
        <v>84</v>
      </c>
      <c r="BK208" s="195">
        <f t="shared" si="29"/>
        <v>0</v>
      </c>
      <c r="BL208" s="14" t="s">
        <v>151</v>
      </c>
      <c r="BM208" s="194" t="s">
        <v>397</v>
      </c>
    </row>
    <row r="209" spans="1:65" s="2" customFormat="1" ht="37.9" customHeight="1">
      <c r="A209" s="31"/>
      <c r="B209" s="32"/>
      <c r="C209" s="183" t="s">
        <v>398</v>
      </c>
      <c r="D209" s="183" t="s">
        <v>146</v>
      </c>
      <c r="E209" s="184" t="s">
        <v>399</v>
      </c>
      <c r="F209" s="185" t="s">
        <v>400</v>
      </c>
      <c r="G209" s="186" t="s">
        <v>195</v>
      </c>
      <c r="H209" s="187">
        <v>788.895</v>
      </c>
      <c r="I209" s="188"/>
      <c r="J209" s="189">
        <f t="shared" si="20"/>
        <v>0</v>
      </c>
      <c r="K209" s="185" t="s">
        <v>150</v>
      </c>
      <c r="L209" s="36"/>
      <c r="M209" s="190" t="s">
        <v>1</v>
      </c>
      <c r="N209" s="191" t="s">
        <v>41</v>
      </c>
      <c r="O209" s="68"/>
      <c r="P209" s="192">
        <f t="shared" si="21"/>
        <v>0</v>
      </c>
      <c r="Q209" s="192">
        <v>0</v>
      </c>
      <c r="R209" s="192">
        <f t="shared" si="22"/>
        <v>0</v>
      </c>
      <c r="S209" s="192">
        <v>0</v>
      </c>
      <c r="T209" s="193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4" t="s">
        <v>151</v>
      </c>
      <c r="AT209" s="194" t="s">
        <v>146</v>
      </c>
      <c r="AU209" s="194" t="s">
        <v>86</v>
      </c>
      <c r="AY209" s="14" t="s">
        <v>144</v>
      </c>
      <c r="BE209" s="195">
        <f t="shared" si="24"/>
        <v>0</v>
      </c>
      <c r="BF209" s="195">
        <f t="shared" si="25"/>
        <v>0</v>
      </c>
      <c r="BG209" s="195">
        <f t="shared" si="26"/>
        <v>0</v>
      </c>
      <c r="BH209" s="195">
        <f t="shared" si="27"/>
        <v>0</v>
      </c>
      <c r="BI209" s="195">
        <f t="shared" si="28"/>
        <v>0</v>
      </c>
      <c r="BJ209" s="14" t="s">
        <v>84</v>
      </c>
      <c r="BK209" s="195">
        <f t="shared" si="29"/>
        <v>0</v>
      </c>
      <c r="BL209" s="14" t="s">
        <v>151</v>
      </c>
      <c r="BM209" s="194" t="s">
        <v>401</v>
      </c>
    </row>
    <row r="210" spans="1:65" s="2" customFormat="1" ht="33" customHeight="1">
      <c r="A210" s="31"/>
      <c r="B210" s="32"/>
      <c r="C210" s="183" t="s">
        <v>402</v>
      </c>
      <c r="D210" s="183" t="s">
        <v>146</v>
      </c>
      <c r="E210" s="184" t="s">
        <v>403</v>
      </c>
      <c r="F210" s="185" t="s">
        <v>404</v>
      </c>
      <c r="G210" s="186" t="s">
        <v>195</v>
      </c>
      <c r="H210" s="187">
        <v>71000.55</v>
      </c>
      <c r="I210" s="188"/>
      <c r="J210" s="189">
        <f t="shared" si="20"/>
        <v>0</v>
      </c>
      <c r="K210" s="185" t="s">
        <v>150</v>
      </c>
      <c r="L210" s="36"/>
      <c r="M210" s="190" t="s">
        <v>1</v>
      </c>
      <c r="N210" s="191" t="s">
        <v>41</v>
      </c>
      <c r="O210" s="68"/>
      <c r="P210" s="192">
        <f t="shared" si="21"/>
        <v>0</v>
      </c>
      <c r="Q210" s="192">
        <v>0</v>
      </c>
      <c r="R210" s="192">
        <f t="shared" si="22"/>
        <v>0</v>
      </c>
      <c r="S210" s="192">
        <v>0</v>
      </c>
      <c r="T210" s="193">
        <f t="shared" si="2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4" t="s">
        <v>151</v>
      </c>
      <c r="AT210" s="194" t="s">
        <v>146</v>
      </c>
      <c r="AU210" s="194" t="s">
        <v>86</v>
      </c>
      <c r="AY210" s="14" t="s">
        <v>144</v>
      </c>
      <c r="BE210" s="195">
        <f t="shared" si="24"/>
        <v>0</v>
      </c>
      <c r="BF210" s="195">
        <f t="shared" si="25"/>
        <v>0</v>
      </c>
      <c r="BG210" s="195">
        <f t="shared" si="26"/>
        <v>0</v>
      </c>
      <c r="BH210" s="195">
        <f t="shared" si="27"/>
        <v>0</v>
      </c>
      <c r="BI210" s="195">
        <f t="shared" si="28"/>
        <v>0</v>
      </c>
      <c r="BJ210" s="14" t="s">
        <v>84</v>
      </c>
      <c r="BK210" s="195">
        <f t="shared" si="29"/>
        <v>0</v>
      </c>
      <c r="BL210" s="14" t="s">
        <v>151</v>
      </c>
      <c r="BM210" s="194" t="s">
        <v>405</v>
      </c>
    </row>
    <row r="211" spans="1:65" s="2" customFormat="1" ht="37.9" customHeight="1">
      <c r="A211" s="31"/>
      <c r="B211" s="32"/>
      <c r="C211" s="183" t="s">
        <v>406</v>
      </c>
      <c r="D211" s="183" t="s">
        <v>146</v>
      </c>
      <c r="E211" s="184" t="s">
        <v>407</v>
      </c>
      <c r="F211" s="185" t="s">
        <v>408</v>
      </c>
      <c r="G211" s="186" t="s">
        <v>195</v>
      </c>
      <c r="H211" s="187">
        <v>788.895</v>
      </c>
      <c r="I211" s="188"/>
      <c r="J211" s="189">
        <f t="shared" si="20"/>
        <v>0</v>
      </c>
      <c r="K211" s="185" t="s">
        <v>150</v>
      </c>
      <c r="L211" s="36"/>
      <c r="M211" s="190" t="s">
        <v>1</v>
      </c>
      <c r="N211" s="191" t="s">
        <v>41</v>
      </c>
      <c r="O211" s="68"/>
      <c r="P211" s="192">
        <f t="shared" si="21"/>
        <v>0</v>
      </c>
      <c r="Q211" s="192">
        <v>0</v>
      </c>
      <c r="R211" s="192">
        <f t="shared" si="22"/>
        <v>0</v>
      </c>
      <c r="S211" s="192">
        <v>0</v>
      </c>
      <c r="T211" s="193">
        <f t="shared" si="2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4" t="s">
        <v>151</v>
      </c>
      <c r="AT211" s="194" t="s">
        <v>146</v>
      </c>
      <c r="AU211" s="194" t="s">
        <v>86</v>
      </c>
      <c r="AY211" s="14" t="s">
        <v>144</v>
      </c>
      <c r="BE211" s="195">
        <f t="shared" si="24"/>
        <v>0</v>
      </c>
      <c r="BF211" s="195">
        <f t="shared" si="25"/>
        <v>0</v>
      </c>
      <c r="BG211" s="195">
        <f t="shared" si="26"/>
        <v>0</v>
      </c>
      <c r="BH211" s="195">
        <f t="shared" si="27"/>
        <v>0</v>
      </c>
      <c r="BI211" s="195">
        <f t="shared" si="28"/>
        <v>0</v>
      </c>
      <c r="BJ211" s="14" t="s">
        <v>84</v>
      </c>
      <c r="BK211" s="195">
        <f t="shared" si="29"/>
        <v>0</v>
      </c>
      <c r="BL211" s="14" t="s">
        <v>151</v>
      </c>
      <c r="BM211" s="194" t="s">
        <v>409</v>
      </c>
    </row>
    <row r="212" spans="1:65" s="2" customFormat="1" ht="16.5" customHeight="1">
      <c r="A212" s="31"/>
      <c r="B212" s="32"/>
      <c r="C212" s="183" t="s">
        <v>410</v>
      </c>
      <c r="D212" s="183" t="s">
        <v>146</v>
      </c>
      <c r="E212" s="184" t="s">
        <v>411</v>
      </c>
      <c r="F212" s="185" t="s">
        <v>412</v>
      </c>
      <c r="G212" s="186" t="s">
        <v>195</v>
      </c>
      <c r="H212" s="187">
        <v>788.895</v>
      </c>
      <c r="I212" s="188"/>
      <c r="J212" s="189">
        <f t="shared" si="20"/>
        <v>0</v>
      </c>
      <c r="K212" s="185" t="s">
        <v>150</v>
      </c>
      <c r="L212" s="36"/>
      <c r="M212" s="190" t="s">
        <v>1</v>
      </c>
      <c r="N212" s="191" t="s">
        <v>41</v>
      </c>
      <c r="O212" s="68"/>
      <c r="P212" s="192">
        <f t="shared" si="21"/>
        <v>0</v>
      </c>
      <c r="Q212" s="192">
        <v>0</v>
      </c>
      <c r="R212" s="192">
        <f t="shared" si="22"/>
        <v>0</v>
      </c>
      <c r="S212" s="192">
        <v>0</v>
      </c>
      <c r="T212" s="193">
        <f t="shared" si="2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4" t="s">
        <v>151</v>
      </c>
      <c r="AT212" s="194" t="s">
        <v>146</v>
      </c>
      <c r="AU212" s="194" t="s">
        <v>86</v>
      </c>
      <c r="AY212" s="14" t="s">
        <v>144</v>
      </c>
      <c r="BE212" s="195">
        <f t="shared" si="24"/>
        <v>0</v>
      </c>
      <c r="BF212" s="195">
        <f t="shared" si="25"/>
        <v>0</v>
      </c>
      <c r="BG212" s="195">
        <f t="shared" si="26"/>
        <v>0</v>
      </c>
      <c r="BH212" s="195">
        <f t="shared" si="27"/>
        <v>0</v>
      </c>
      <c r="BI212" s="195">
        <f t="shared" si="28"/>
        <v>0</v>
      </c>
      <c r="BJ212" s="14" t="s">
        <v>84</v>
      </c>
      <c r="BK212" s="195">
        <f t="shared" si="29"/>
        <v>0</v>
      </c>
      <c r="BL212" s="14" t="s">
        <v>151</v>
      </c>
      <c r="BM212" s="194" t="s">
        <v>413</v>
      </c>
    </row>
    <row r="213" spans="1:65" s="2" customFormat="1" ht="21.75" customHeight="1">
      <c r="A213" s="31"/>
      <c r="B213" s="32"/>
      <c r="C213" s="183" t="s">
        <v>414</v>
      </c>
      <c r="D213" s="183" t="s">
        <v>146</v>
      </c>
      <c r="E213" s="184" t="s">
        <v>415</v>
      </c>
      <c r="F213" s="185" t="s">
        <v>416</v>
      </c>
      <c r="G213" s="186" t="s">
        <v>195</v>
      </c>
      <c r="H213" s="187">
        <v>71000.55</v>
      </c>
      <c r="I213" s="188"/>
      <c r="J213" s="189">
        <f t="shared" si="20"/>
        <v>0</v>
      </c>
      <c r="K213" s="185" t="s">
        <v>150</v>
      </c>
      <c r="L213" s="36"/>
      <c r="M213" s="190" t="s">
        <v>1</v>
      </c>
      <c r="N213" s="191" t="s">
        <v>41</v>
      </c>
      <c r="O213" s="68"/>
      <c r="P213" s="192">
        <f t="shared" si="21"/>
        <v>0</v>
      </c>
      <c r="Q213" s="192">
        <v>0</v>
      </c>
      <c r="R213" s="192">
        <f t="shared" si="22"/>
        <v>0</v>
      </c>
      <c r="S213" s="192">
        <v>0</v>
      </c>
      <c r="T213" s="193">
        <f t="shared" si="2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4" t="s">
        <v>151</v>
      </c>
      <c r="AT213" s="194" t="s">
        <v>146</v>
      </c>
      <c r="AU213" s="194" t="s">
        <v>86</v>
      </c>
      <c r="AY213" s="14" t="s">
        <v>144</v>
      </c>
      <c r="BE213" s="195">
        <f t="shared" si="24"/>
        <v>0</v>
      </c>
      <c r="BF213" s="195">
        <f t="shared" si="25"/>
        <v>0</v>
      </c>
      <c r="BG213" s="195">
        <f t="shared" si="26"/>
        <v>0</v>
      </c>
      <c r="BH213" s="195">
        <f t="shared" si="27"/>
        <v>0</v>
      </c>
      <c r="BI213" s="195">
        <f t="shared" si="28"/>
        <v>0</v>
      </c>
      <c r="BJ213" s="14" t="s">
        <v>84</v>
      </c>
      <c r="BK213" s="195">
        <f t="shared" si="29"/>
        <v>0</v>
      </c>
      <c r="BL213" s="14" t="s">
        <v>151</v>
      </c>
      <c r="BM213" s="194" t="s">
        <v>417</v>
      </c>
    </row>
    <row r="214" spans="1:65" s="2" customFormat="1" ht="21.75" customHeight="1">
      <c r="A214" s="31"/>
      <c r="B214" s="32"/>
      <c r="C214" s="183" t="s">
        <v>418</v>
      </c>
      <c r="D214" s="183" t="s">
        <v>146</v>
      </c>
      <c r="E214" s="184" t="s">
        <v>419</v>
      </c>
      <c r="F214" s="185" t="s">
        <v>420</v>
      </c>
      <c r="G214" s="186" t="s">
        <v>195</v>
      </c>
      <c r="H214" s="187">
        <v>788.895</v>
      </c>
      <c r="I214" s="188"/>
      <c r="J214" s="189">
        <f t="shared" si="20"/>
        <v>0</v>
      </c>
      <c r="K214" s="185" t="s">
        <v>150</v>
      </c>
      <c r="L214" s="36"/>
      <c r="M214" s="190" t="s">
        <v>1</v>
      </c>
      <c r="N214" s="191" t="s">
        <v>41</v>
      </c>
      <c r="O214" s="68"/>
      <c r="P214" s="192">
        <f t="shared" si="21"/>
        <v>0</v>
      </c>
      <c r="Q214" s="192">
        <v>0</v>
      </c>
      <c r="R214" s="192">
        <f t="shared" si="22"/>
        <v>0</v>
      </c>
      <c r="S214" s="192">
        <v>0</v>
      </c>
      <c r="T214" s="193">
        <f t="shared" si="2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4" t="s">
        <v>151</v>
      </c>
      <c r="AT214" s="194" t="s">
        <v>146</v>
      </c>
      <c r="AU214" s="194" t="s">
        <v>86</v>
      </c>
      <c r="AY214" s="14" t="s">
        <v>144</v>
      </c>
      <c r="BE214" s="195">
        <f t="shared" si="24"/>
        <v>0</v>
      </c>
      <c r="BF214" s="195">
        <f t="shared" si="25"/>
        <v>0</v>
      </c>
      <c r="BG214" s="195">
        <f t="shared" si="26"/>
        <v>0</v>
      </c>
      <c r="BH214" s="195">
        <f t="shared" si="27"/>
        <v>0</v>
      </c>
      <c r="BI214" s="195">
        <f t="shared" si="28"/>
        <v>0</v>
      </c>
      <c r="BJ214" s="14" t="s">
        <v>84</v>
      </c>
      <c r="BK214" s="195">
        <f t="shared" si="29"/>
        <v>0</v>
      </c>
      <c r="BL214" s="14" t="s">
        <v>151</v>
      </c>
      <c r="BM214" s="194" t="s">
        <v>421</v>
      </c>
    </row>
    <row r="215" spans="1:65" s="2" customFormat="1" ht="33" customHeight="1">
      <c r="A215" s="31"/>
      <c r="B215" s="32"/>
      <c r="C215" s="183" t="s">
        <v>422</v>
      </c>
      <c r="D215" s="183" t="s">
        <v>146</v>
      </c>
      <c r="E215" s="184" t="s">
        <v>423</v>
      </c>
      <c r="F215" s="185" t="s">
        <v>424</v>
      </c>
      <c r="G215" s="186" t="s">
        <v>195</v>
      </c>
      <c r="H215" s="187">
        <v>64</v>
      </c>
      <c r="I215" s="188"/>
      <c r="J215" s="189">
        <f t="shared" si="20"/>
        <v>0</v>
      </c>
      <c r="K215" s="185" t="s">
        <v>150</v>
      </c>
      <c r="L215" s="36"/>
      <c r="M215" s="190" t="s">
        <v>1</v>
      </c>
      <c r="N215" s="191" t="s">
        <v>41</v>
      </c>
      <c r="O215" s="68"/>
      <c r="P215" s="192">
        <f t="shared" si="21"/>
        <v>0</v>
      </c>
      <c r="Q215" s="192">
        <v>0.00013</v>
      </c>
      <c r="R215" s="192">
        <f t="shared" si="22"/>
        <v>0.00832</v>
      </c>
      <c r="S215" s="192">
        <v>0</v>
      </c>
      <c r="T215" s="193">
        <f t="shared" si="2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4" t="s">
        <v>151</v>
      </c>
      <c r="AT215" s="194" t="s">
        <v>146</v>
      </c>
      <c r="AU215" s="194" t="s">
        <v>86</v>
      </c>
      <c r="AY215" s="14" t="s">
        <v>144</v>
      </c>
      <c r="BE215" s="195">
        <f t="shared" si="24"/>
        <v>0</v>
      </c>
      <c r="BF215" s="195">
        <f t="shared" si="25"/>
        <v>0</v>
      </c>
      <c r="BG215" s="195">
        <f t="shared" si="26"/>
        <v>0</v>
      </c>
      <c r="BH215" s="195">
        <f t="shared" si="27"/>
        <v>0</v>
      </c>
      <c r="BI215" s="195">
        <f t="shared" si="28"/>
        <v>0</v>
      </c>
      <c r="BJ215" s="14" t="s">
        <v>84</v>
      </c>
      <c r="BK215" s="195">
        <f t="shared" si="29"/>
        <v>0</v>
      </c>
      <c r="BL215" s="14" t="s">
        <v>151</v>
      </c>
      <c r="BM215" s="194" t="s">
        <v>425</v>
      </c>
    </row>
    <row r="216" spans="1:65" s="2" customFormat="1" ht="24.2" customHeight="1">
      <c r="A216" s="31"/>
      <c r="B216" s="32"/>
      <c r="C216" s="183" t="s">
        <v>426</v>
      </c>
      <c r="D216" s="183" t="s">
        <v>146</v>
      </c>
      <c r="E216" s="184" t="s">
        <v>427</v>
      </c>
      <c r="F216" s="185" t="s">
        <v>428</v>
      </c>
      <c r="G216" s="186" t="s">
        <v>195</v>
      </c>
      <c r="H216" s="187">
        <v>156</v>
      </c>
      <c r="I216" s="188"/>
      <c r="J216" s="189">
        <f t="shared" si="20"/>
        <v>0</v>
      </c>
      <c r="K216" s="185" t="s">
        <v>150</v>
      </c>
      <c r="L216" s="36"/>
      <c r="M216" s="190" t="s">
        <v>1</v>
      </c>
      <c r="N216" s="191" t="s">
        <v>41</v>
      </c>
      <c r="O216" s="68"/>
      <c r="P216" s="192">
        <f t="shared" si="21"/>
        <v>0</v>
      </c>
      <c r="Q216" s="192">
        <v>4E-05</v>
      </c>
      <c r="R216" s="192">
        <f t="shared" si="22"/>
        <v>0.006240000000000001</v>
      </c>
      <c r="S216" s="192">
        <v>0</v>
      </c>
      <c r="T216" s="193">
        <f t="shared" si="2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4" t="s">
        <v>151</v>
      </c>
      <c r="AT216" s="194" t="s">
        <v>146</v>
      </c>
      <c r="AU216" s="194" t="s">
        <v>86</v>
      </c>
      <c r="AY216" s="14" t="s">
        <v>144</v>
      </c>
      <c r="BE216" s="195">
        <f t="shared" si="24"/>
        <v>0</v>
      </c>
      <c r="BF216" s="195">
        <f t="shared" si="25"/>
        <v>0</v>
      </c>
      <c r="BG216" s="195">
        <f t="shared" si="26"/>
        <v>0</v>
      </c>
      <c r="BH216" s="195">
        <f t="shared" si="27"/>
        <v>0</v>
      </c>
      <c r="BI216" s="195">
        <f t="shared" si="28"/>
        <v>0</v>
      </c>
      <c r="BJ216" s="14" t="s">
        <v>84</v>
      </c>
      <c r="BK216" s="195">
        <f t="shared" si="29"/>
        <v>0</v>
      </c>
      <c r="BL216" s="14" t="s">
        <v>151</v>
      </c>
      <c r="BM216" s="194" t="s">
        <v>429</v>
      </c>
    </row>
    <row r="217" spans="1:65" s="2" customFormat="1" ht="24.2" customHeight="1">
      <c r="A217" s="31"/>
      <c r="B217" s="32"/>
      <c r="C217" s="183" t="s">
        <v>430</v>
      </c>
      <c r="D217" s="183" t="s">
        <v>146</v>
      </c>
      <c r="E217" s="184" t="s">
        <v>431</v>
      </c>
      <c r="F217" s="185" t="s">
        <v>432</v>
      </c>
      <c r="G217" s="186" t="s">
        <v>195</v>
      </c>
      <c r="H217" s="187">
        <v>349.92</v>
      </c>
      <c r="I217" s="188"/>
      <c r="J217" s="189">
        <f t="shared" si="20"/>
        <v>0</v>
      </c>
      <c r="K217" s="185" t="s">
        <v>150</v>
      </c>
      <c r="L217" s="36"/>
      <c r="M217" s="190" t="s">
        <v>1</v>
      </c>
      <c r="N217" s="191" t="s">
        <v>41</v>
      </c>
      <c r="O217" s="68"/>
      <c r="P217" s="192">
        <f t="shared" si="21"/>
        <v>0</v>
      </c>
      <c r="Q217" s="192">
        <v>0</v>
      </c>
      <c r="R217" s="192">
        <f t="shared" si="22"/>
        <v>0</v>
      </c>
      <c r="S217" s="192">
        <v>0</v>
      </c>
      <c r="T217" s="193">
        <f t="shared" si="2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4" t="s">
        <v>151</v>
      </c>
      <c r="AT217" s="194" t="s">
        <v>146</v>
      </c>
      <c r="AU217" s="194" t="s">
        <v>86</v>
      </c>
      <c r="AY217" s="14" t="s">
        <v>144</v>
      </c>
      <c r="BE217" s="195">
        <f t="shared" si="24"/>
        <v>0</v>
      </c>
      <c r="BF217" s="195">
        <f t="shared" si="25"/>
        <v>0</v>
      </c>
      <c r="BG217" s="195">
        <f t="shared" si="26"/>
        <v>0</v>
      </c>
      <c r="BH217" s="195">
        <f t="shared" si="27"/>
        <v>0</v>
      </c>
      <c r="BI217" s="195">
        <f t="shared" si="28"/>
        <v>0</v>
      </c>
      <c r="BJ217" s="14" t="s">
        <v>84</v>
      </c>
      <c r="BK217" s="195">
        <f t="shared" si="29"/>
        <v>0</v>
      </c>
      <c r="BL217" s="14" t="s">
        <v>151</v>
      </c>
      <c r="BM217" s="194" t="s">
        <v>433</v>
      </c>
    </row>
    <row r="218" spans="1:65" s="2" customFormat="1" ht="24.2" customHeight="1">
      <c r="A218" s="31"/>
      <c r="B218" s="32"/>
      <c r="C218" s="183" t="s">
        <v>434</v>
      </c>
      <c r="D218" s="183" t="s">
        <v>146</v>
      </c>
      <c r="E218" s="184" t="s">
        <v>435</v>
      </c>
      <c r="F218" s="185" t="s">
        <v>436</v>
      </c>
      <c r="G218" s="186" t="s">
        <v>149</v>
      </c>
      <c r="H218" s="187">
        <v>0.956</v>
      </c>
      <c r="I218" s="188"/>
      <c r="J218" s="189">
        <f t="shared" si="20"/>
        <v>0</v>
      </c>
      <c r="K218" s="185" t="s">
        <v>150</v>
      </c>
      <c r="L218" s="36"/>
      <c r="M218" s="190" t="s">
        <v>1</v>
      </c>
      <c r="N218" s="191" t="s">
        <v>41</v>
      </c>
      <c r="O218" s="68"/>
      <c r="P218" s="192">
        <f t="shared" si="21"/>
        <v>0</v>
      </c>
      <c r="Q218" s="192">
        <v>0</v>
      </c>
      <c r="R218" s="192">
        <f t="shared" si="22"/>
        <v>0</v>
      </c>
      <c r="S218" s="192">
        <v>1.8</v>
      </c>
      <c r="T218" s="193">
        <f t="shared" si="23"/>
        <v>1.7207999999999999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4" t="s">
        <v>151</v>
      </c>
      <c r="AT218" s="194" t="s">
        <v>146</v>
      </c>
      <c r="AU218" s="194" t="s">
        <v>86</v>
      </c>
      <c r="AY218" s="14" t="s">
        <v>144</v>
      </c>
      <c r="BE218" s="195">
        <f t="shared" si="24"/>
        <v>0</v>
      </c>
      <c r="BF218" s="195">
        <f t="shared" si="25"/>
        <v>0</v>
      </c>
      <c r="BG218" s="195">
        <f t="shared" si="26"/>
        <v>0</v>
      </c>
      <c r="BH218" s="195">
        <f t="shared" si="27"/>
        <v>0</v>
      </c>
      <c r="BI218" s="195">
        <f t="shared" si="28"/>
        <v>0</v>
      </c>
      <c r="BJ218" s="14" t="s">
        <v>84</v>
      </c>
      <c r="BK218" s="195">
        <f t="shared" si="29"/>
        <v>0</v>
      </c>
      <c r="BL218" s="14" t="s">
        <v>151</v>
      </c>
      <c r="BM218" s="194" t="s">
        <v>437</v>
      </c>
    </row>
    <row r="219" spans="1:65" s="2" customFormat="1" ht="24.2" customHeight="1">
      <c r="A219" s="31"/>
      <c r="B219" s="32"/>
      <c r="C219" s="183" t="s">
        <v>438</v>
      </c>
      <c r="D219" s="183" t="s">
        <v>146</v>
      </c>
      <c r="E219" s="184" t="s">
        <v>439</v>
      </c>
      <c r="F219" s="185" t="s">
        <v>440</v>
      </c>
      <c r="G219" s="186" t="s">
        <v>195</v>
      </c>
      <c r="H219" s="187">
        <v>6.48</v>
      </c>
      <c r="I219" s="188"/>
      <c r="J219" s="189">
        <f t="shared" si="20"/>
        <v>0</v>
      </c>
      <c r="K219" s="185" t="s">
        <v>150</v>
      </c>
      <c r="L219" s="36"/>
      <c r="M219" s="190" t="s">
        <v>1</v>
      </c>
      <c r="N219" s="191" t="s">
        <v>41</v>
      </c>
      <c r="O219" s="68"/>
      <c r="P219" s="192">
        <f t="shared" si="21"/>
        <v>0</v>
      </c>
      <c r="Q219" s="192">
        <v>0</v>
      </c>
      <c r="R219" s="192">
        <f t="shared" si="22"/>
        <v>0</v>
      </c>
      <c r="S219" s="192">
        <v>0.048</v>
      </c>
      <c r="T219" s="193">
        <f t="shared" si="23"/>
        <v>0.31104000000000004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4" t="s">
        <v>151</v>
      </c>
      <c r="AT219" s="194" t="s">
        <v>146</v>
      </c>
      <c r="AU219" s="194" t="s">
        <v>86</v>
      </c>
      <c r="AY219" s="14" t="s">
        <v>144</v>
      </c>
      <c r="BE219" s="195">
        <f t="shared" si="24"/>
        <v>0</v>
      </c>
      <c r="BF219" s="195">
        <f t="shared" si="25"/>
        <v>0</v>
      </c>
      <c r="BG219" s="195">
        <f t="shared" si="26"/>
        <v>0</v>
      </c>
      <c r="BH219" s="195">
        <f t="shared" si="27"/>
        <v>0</v>
      </c>
      <c r="BI219" s="195">
        <f t="shared" si="28"/>
        <v>0</v>
      </c>
      <c r="BJ219" s="14" t="s">
        <v>84</v>
      </c>
      <c r="BK219" s="195">
        <f t="shared" si="29"/>
        <v>0</v>
      </c>
      <c r="BL219" s="14" t="s">
        <v>151</v>
      </c>
      <c r="BM219" s="194" t="s">
        <v>441</v>
      </c>
    </row>
    <row r="220" spans="1:65" s="2" customFormat="1" ht="24.2" customHeight="1">
      <c r="A220" s="31"/>
      <c r="B220" s="32"/>
      <c r="C220" s="183" t="s">
        <v>442</v>
      </c>
      <c r="D220" s="183" t="s">
        <v>146</v>
      </c>
      <c r="E220" s="184" t="s">
        <v>443</v>
      </c>
      <c r="F220" s="185" t="s">
        <v>444</v>
      </c>
      <c r="G220" s="186" t="s">
        <v>195</v>
      </c>
      <c r="H220" s="187">
        <v>77.76</v>
      </c>
      <c r="I220" s="188"/>
      <c r="J220" s="189">
        <f t="shared" si="20"/>
        <v>0</v>
      </c>
      <c r="K220" s="185" t="s">
        <v>150</v>
      </c>
      <c r="L220" s="36"/>
      <c r="M220" s="190" t="s">
        <v>1</v>
      </c>
      <c r="N220" s="191" t="s">
        <v>41</v>
      </c>
      <c r="O220" s="68"/>
      <c r="P220" s="192">
        <f t="shared" si="21"/>
        <v>0</v>
      </c>
      <c r="Q220" s="192">
        <v>0</v>
      </c>
      <c r="R220" s="192">
        <f t="shared" si="22"/>
        <v>0</v>
      </c>
      <c r="S220" s="192">
        <v>0.032</v>
      </c>
      <c r="T220" s="193">
        <f t="shared" si="23"/>
        <v>2.4883200000000003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4" t="s">
        <v>151</v>
      </c>
      <c r="AT220" s="194" t="s">
        <v>146</v>
      </c>
      <c r="AU220" s="194" t="s">
        <v>86</v>
      </c>
      <c r="AY220" s="14" t="s">
        <v>144</v>
      </c>
      <c r="BE220" s="195">
        <f t="shared" si="24"/>
        <v>0</v>
      </c>
      <c r="BF220" s="195">
        <f t="shared" si="25"/>
        <v>0</v>
      </c>
      <c r="BG220" s="195">
        <f t="shared" si="26"/>
        <v>0</v>
      </c>
      <c r="BH220" s="195">
        <f t="shared" si="27"/>
        <v>0</v>
      </c>
      <c r="BI220" s="195">
        <f t="shared" si="28"/>
        <v>0</v>
      </c>
      <c r="BJ220" s="14" t="s">
        <v>84</v>
      </c>
      <c r="BK220" s="195">
        <f t="shared" si="29"/>
        <v>0</v>
      </c>
      <c r="BL220" s="14" t="s">
        <v>151</v>
      </c>
      <c r="BM220" s="194" t="s">
        <v>445</v>
      </c>
    </row>
    <row r="221" spans="1:65" s="2" customFormat="1" ht="24.2" customHeight="1">
      <c r="A221" s="31"/>
      <c r="B221" s="32"/>
      <c r="C221" s="183" t="s">
        <v>446</v>
      </c>
      <c r="D221" s="183" t="s">
        <v>146</v>
      </c>
      <c r="E221" s="184" t="s">
        <v>447</v>
      </c>
      <c r="F221" s="185" t="s">
        <v>448</v>
      </c>
      <c r="G221" s="186" t="s">
        <v>195</v>
      </c>
      <c r="H221" s="187">
        <v>497.358</v>
      </c>
      <c r="I221" s="188"/>
      <c r="J221" s="189">
        <f t="shared" si="20"/>
        <v>0</v>
      </c>
      <c r="K221" s="185" t="s">
        <v>150</v>
      </c>
      <c r="L221" s="36"/>
      <c r="M221" s="190" t="s">
        <v>1</v>
      </c>
      <c r="N221" s="191" t="s">
        <v>41</v>
      </c>
      <c r="O221" s="68"/>
      <c r="P221" s="192">
        <f t="shared" si="21"/>
        <v>0</v>
      </c>
      <c r="Q221" s="192">
        <v>0</v>
      </c>
      <c r="R221" s="192">
        <f t="shared" si="22"/>
        <v>0</v>
      </c>
      <c r="S221" s="192">
        <v>0.005</v>
      </c>
      <c r="T221" s="193">
        <f t="shared" si="23"/>
        <v>2.48679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4" t="s">
        <v>151</v>
      </c>
      <c r="AT221" s="194" t="s">
        <v>146</v>
      </c>
      <c r="AU221" s="194" t="s">
        <v>86</v>
      </c>
      <c r="AY221" s="14" t="s">
        <v>144</v>
      </c>
      <c r="BE221" s="195">
        <f t="shared" si="24"/>
        <v>0</v>
      </c>
      <c r="BF221" s="195">
        <f t="shared" si="25"/>
        <v>0</v>
      </c>
      <c r="BG221" s="195">
        <f t="shared" si="26"/>
        <v>0</v>
      </c>
      <c r="BH221" s="195">
        <f t="shared" si="27"/>
        <v>0</v>
      </c>
      <c r="BI221" s="195">
        <f t="shared" si="28"/>
        <v>0</v>
      </c>
      <c r="BJ221" s="14" t="s">
        <v>84</v>
      </c>
      <c r="BK221" s="195">
        <f t="shared" si="29"/>
        <v>0</v>
      </c>
      <c r="BL221" s="14" t="s">
        <v>151</v>
      </c>
      <c r="BM221" s="194" t="s">
        <v>449</v>
      </c>
    </row>
    <row r="222" spans="1:65" s="2" customFormat="1" ht="24.2" customHeight="1">
      <c r="A222" s="31"/>
      <c r="B222" s="32"/>
      <c r="C222" s="183" t="s">
        <v>450</v>
      </c>
      <c r="D222" s="183" t="s">
        <v>146</v>
      </c>
      <c r="E222" s="184" t="s">
        <v>451</v>
      </c>
      <c r="F222" s="185" t="s">
        <v>452</v>
      </c>
      <c r="G222" s="186" t="s">
        <v>195</v>
      </c>
      <c r="H222" s="187">
        <v>25.328</v>
      </c>
      <c r="I222" s="188"/>
      <c r="J222" s="189">
        <f t="shared" si="20"/>
        <v>0</v>
      </c>
      <c r="K222" s="185" t="s">
        <v>150</v>
      </c>
      <c r="L222" s="36"/>
      <c r="M222" s="190" t="s">
        <v>1</v>
      </c>
      <c r="N222" s="191" t="s">
        <v>41</v>
      </c>
      <c r="O222" s="68"/>
      <c r="P222" s="192">
        <f t="shared" si="21"/>
        <v>0</v>
      </c>
      <c r="Q222" s="192">
        <v>0</v>
      </c>
      <c r="R222" s="192">
        <f t="shared" si="22"/>
        <v>0</v>
      </c>
      <c r="S222" s="192">
        <v>0.016</v>
      </c>
      <c r="T222" s="193">
        <f t="shared" si="23"/>
        <v>0.405248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4" t="s">
        <v>151</v>
      </c>
      <c r="AT222" s="194" t="s">
        <v>146</v>
      </c>
      <c r="AU222" s="194" t="s">
        <v>86</v>
      </c>
      <c r="AY222" s="14" t="s">
        <v>144</v>
      </c>
      <c r="BE222" s="195">
        <f t="shared" si="24"/>
        <v>0</v>
      </c>
      <c r="BF222" s="195">
        <f t="shared" si="25"/>
        <v>0</v>
      </c>
      <c r="BG222" s="195">
        <f t="shared" si="26"/>
        <v>0</v>
      </c>
      <c r="BH222" s="195">
        <f t="shared" si="27"/>
        <v>0</v>
      </c>
      <c r="BI222" s="195">
        <f t="shared" si="28"/>
        <v>0</v>
      </c>
      <c r="BJ222" s="14" t="s">
        <v>84</v>
      </c>
      <c r="BK222" s="195">
        <f t="shared" si="29"/>
        <v>0</v>
      </c>
      <c r="BL222" s="14" t="s">
        <v>151</v>
      </c>
      <c r="BM222" s="194" t="s">
        <v>453</v>
      </c>
    </row>
    <row r="223" spans="2:63" s="12" customFormat="1" ht="22.9" customHeight="1">
      <c r="B223" s="167"/>
      <c r="C223" s="168"/>
      <c r="D223" s="169" t="s">
        <v>75</v>
      </c>
      <c r="E223" s="181" t="s">
        <v>454</v>
      </c>
      <c r="F223" s="181" t="s">
        <v>455</v>
      </c>
      <c r="G223" s="168"/>
      <c r="H223" s="168"/>
      <c r="I223" s="171"/>
      <c r="J223" s="182">
        <f>BK223</f>
        <v>0</v>
      </c>
      <c r="K223" s="168"/>
      <c r="L223" s="173"/>
      <c r="M223" s="174"/>
      <c r="N223" s="175"/>
      <c r="O223" s="175"/>
      <c r="P223" s="176">
        <f>SUM(P224:P227)</f>
        <v>0</v>
      </c>
      <c r="Q223" s="175"/>
      <c r="R223" s="176">
        <f>SUM(R224:R227)</f>
        <v>0</v>
      </c>
      <c r="S223" s="175"/>
      <c r="T223" s="177">
        <f>SUM(T224:T227)</f>
        <v>0</v>
      </c>
      <c r="AR223" s="178" t="s">
        <v>84</v>
      </c>
      <c r="AT223" s="179" t="s">
        <v>75</v>
      </c>
      <c r="AU223" s="179" t="s">
        <v>84</v>
      </c>
      <c r="AY223" s="178" t="s">
        <v>144</v>
      </c>
      <c r="BK223" s="180">
        <f>SUM(BK224:BK227)</f>
        <v>0</v>
      </c>
    </row>
    <row r="224" spans="1:65" s="2" customFormat="1" ht="24.2" customHeight="1">
      <c r="A224" s="31"/>
      <c r="B224" s="32"/>
      <c r="C224" s="183" t="s">
        <v>456</v>
      </c>
      <c r="D224" s="183" t="s">
        <v>146</v>
      </c>
      <c r="E224" s="184" t="s">
        <v>457</v>
      </c>
      <c r="F224" s="185" t="s">
        <v>458</v>
      </c>
      <c r="G224" s="186" t="s">
        <v>178</v>
      </c>
      <c r="H224" s="187">
        <v>9.564</v>
      </c>
      <c r="I224" s="188"/>
      <c r="J224" s="189">
        <f>ROUND(I224*H224,2)</f>
        <v>0</v>
      </c>
      <c r="K224" s="185" t="s">
        <v>150</v>
      </c>
      <c r="L224" s="36"/>
      <c r="M224" s="190" t="s">
        <v>1</v>
      </c>
      <c r="N224" s="191" t="s">
        <v>41</v>
      </c>
      <c r="O224" s="68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4" t="s">
        <v>151</v>
      </c>
      <c r="AT224" s="194" t="s">
        <v>146</v>
      </c>
      <c r="AU224" s="194" t="s">
        <v>86</v>
      </c>
      <c r="AY224" s="14" t="s">
        <v>144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14" t="s">
        <v>84</v>
      </c>
      <c r="BK224" s="195">
        <f>ROUND(I224*H224,2)</f>
        <v>0</v>
      </c>
      <c r="BL224" s="14" t="s">
        <v>151</v>
      </c>
      <c r="BM224" s="194" t="s">
        <v>459</v>
      </c>
    </row>
    <row r="225" spans="1:65" s="2" customFormat="1" ht="24.2" customHeight="1">
      <c r="A225" s="31"/>
      <c r="B225" s="32"/>
      <c r="C225" s="183" t="s">
        <v>460</v>
      </c>
      <c r="D225" s="183" t="s">
        <v>146</v>
      </c>
      <c r="E225" s="184" t="s">
        <v>461</v>
      </c>
      <c r="F225" s="185" t="s">
        <v>462</v>
      </c>
      <c r="G225" s="186" t="s">
        <v>178</v>
      </c>
      <c r="H225" s="187">
        <v>9.564</v>
      </c>
      <c r="I225" s="188"/>
      <c r="J225" s="189">
        <f>ROUND(I225*H225,2)</f>
        <v>0</v>
      </c>
      <c r="K225" s="185" t="s">
        <v>150</v>
      </c>
      <c r="L225" s="36"/>
      <c r="M225" s="190" t="s">
        <v>1</v>
      </c>
      <c r="N225" s="191" t="s">
        <v>41</v>
      </c>
      <c r="O225" s="68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4" t="s">
        <v>151</v>
      </c>
      <c r="AT225" s="194" t="s">
        <v>146</v>
      </c>
      <c r="AU225" s="194" t="s">
        <v>86</v>
      </c>
      <c r="AY225" s="14" t="s">
        <v>144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4" t="s">
        <v>84</v>
      </c>
      <c r="BK225" s="195">
        <f>ROUND(I225*H225,2)</f>
        <v>0</v>
      </c>
      <c r="BL225" s="14" t="s">
        <v>151</v>
      </c>
      <c r="BM225" s="194" t="s">
        <v>463</v>
      </c>
    </row>
    <row r="226" spans="1:65" s="2" customFormat="1" ht="24.2" customHeight="1">
      <c r="A226" s="31"/>
      <c r="B226" s="32"/>
      <c r="C226" s="183" t="s">
        <v>464</v>
      </c>
      <c r="D226" s="183" t="s">
        <v>146</v>
      </c>
      <c r="E226" s="184" t="s">
        <v>465</v>
      </c>
      <c r="F226" s="185" t="s">
        <v>466</v>
      </c>
      <c r="G226" s="186" t="s">
        <v>178</v>
      </c>
      <c r="H226" s="187">
        <v>133.896</v>
      </c>
      <c r="I226" s="188"/>
      <c r="J226" s="189">
        <f>ROUND(I226*H226,2)</f>
        <v>0</v>
      </c>
      <c r="K226" s="185" t="s">
        <v>150</v>
      </c>
      <c r="L226" s="36"/>
      <c r="M226" s="190" t="s">
        <v>1</v>
      </c>
      <c r="N226" s="191" t="s">
        <v>41</v>
      </c>
      <c r="O226" s="68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4" t="s">
        <v>151</v>
      </c>
      <c r="AT226" s="194" t="s">
        <v>146</v>
      </c>
      <c r="AU226" s="194" t="s">
        <v>86</v>
      </c>
      <c r="AY226" s="14" t="s">
        <v>144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4" t="s">
        <v>84</v>
      </c>
      <c r="BK226" s="195">
        <f>ROUND(I226*H226,2)</f>
        <v>0</v>
      </c>
      <c r="BL226" s="14" t="s">
        <v>151</v>
      </c>
      <c r="BM226" s="194" t="s">
        <v>467</v>
      </c>
    </row>
    <row r="227" spans="1:65" s="2" customFormat="1" ht="33" customHeight="1">
      <c r="A227" s="31"/>
      <c r="B227" s="32"/>
      <c r="C227" s="183" t="s">
        <v>468</v>
      </c>
      <c r="D227" s="183" t="s">
        <v>146</v>
      </c>
      <c r="E227" s="184" t="s">
        <v>469</v>
      </c>
      <c r="F227" s="185" t="s">
        <v>470</v>
      </c>
      <c r="G227" s="186" t="s">
        <v>178</v>
      </c>
      <c r="H227" s="187">
        <v>9.564</v>
      </c>
      <c r="I227" s="188"/>
      <c r="J227" s="189">
        <f>ROUND(I227*H227,2)</f>
        <v>0</v>
      </c>
      <c r="K227" s="185" t="s">
        <v>150</v>
      </c>
      <c r="L227" s="36"/>
      <c r="M227" s="190" t="s">
        <v>1</v>
      </c>
      <c r="N227" s="191" t="s">
        <v>41</v>
      </c>
      <c r="O227" s="68"/>
      <c r="P227" s="192">
        <f>O227*H227</f>
        <v>0</v>
      </c>
      <c r="Q227" s="192">
        <v>0</v>
      </c>
      <c r="R227" s="192">
        <f>Q227*H227</f>
        <v>0</v>
      </c>
      <c r="S227" s="192">
        <v>0</v>
      </c>
      <c r="T227" s="193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4" t="s">
        <v>151</v>
      </c>
      <c r="AT227" s="194" t="s">
        <v>146</v>
      </c>
      <c r="AU227" s="194" t="s">
        <v>86</v>
      </c>
      <c r="AY227" s="14" t="s">
        <v>144</v>
      </c>
      <c r="BE227" s="195">
        <f>IF(N227="základní",J227,0)</f>
        <v>0</v>
      </c>
      <c r="BF227" s="195">
        <f>IF(N227="snížená",J227,0)</f>
        <v>0</v>
      </c>
      <c r="BG227" s="195">
        <f>IF(N227="zákl. přenesená",J227,0)</f>
        <v>0</v>
      </c>
      <c r="BH227" s="195">
        <f>IF(N227="sníž. přenesená",J227,0)</f>
        <v>0</v>
      </c>
      <c r="BI227" s="195">
        <f>IF(N227="nulová",J227,0)</f>
        <v>0</v>
      </c>
      <c r="BJ227" s="14" t="s">
        <v>84</v>
      </c>
      <c r="BK227" s="195">
        <f>ROUND(I227*H227,2)</f>
        <v>0</v>
      </c>
      <c r="BL227" s="14" t="s">
        <v>151</v>
      </c>
      <c r="BM227" s="194" t="s">
        <v>471</v>
      </c>
    </row>
    <row r="228" spans="2:63" s="12" customFormat="1" ht="22.9" customHeight="1">
      <c r="B228" s="167"/>
      <c r="C228" s="168"/>
      <c r="D228" s="169" t="s">
        <v>75</v>
      </c>
      <c r="E228" s="181" t="s">
        <v>472</v>
      </c>
      <c r="F228" s="181" t="s">
        <v>473</v>
      </c>
      <c r="G228" s="168"/>
      <c r="H228" s="168"/>
      <c r="I228" s="171"/>
      <c r="J228" s="182">
        <f>BK228</f>
        <v>0</v>
      </c>
      <c r="K228" s="168"/>
      <c r="L228" s="173"/>
      <c r="M228" s="174"/>
      <c r="N228" s="175"/>
      <c r="O228" s="175"/>
      <c r="P228" s="176">
        <f>P229</f>
        <v>0</v>
      </c>
      <c r="Q228" s="175"/>
      <c r="R228" s="176">
        <f>R229</f>
        <v>0</v>
      </c>
      <c r="S228" s="175"/>
      <c r="T228" s="177">
        <f>T229</f>
        <v>0</v>
      </c>
      <c r="AR228" s="178" t="s">
        <v>84</v>
      </c>
      <c r="AT228" s="179" t="s">
        <v>75</v>
      </c>
      <c r="AU228" s="179" t="s">
        <v>84</v>
      </c>
      <c r="AY228" s="178" t="s">
        <v>144</v>
      </c>
      <c r="BK228" s="180">
        <f>BK229</f>
        <v>0</v>
      </c>
    </row>
    <row r="229" spans="1:65" s="2" customFormat="1" ht="21.75" customHeight="1">
      <c r="A229" s="31"/>
      <c r="B229" s="32"/>
      <c r="C229" s="183" t="s">
        <v>474</v>
      </c>
      <c r="D229" s="183" t="s">
        <v>146</v>
      </c>
      <c r="E229" s="184" t="s">
        <v>475</v>
      </c>
      <c r="F229" s="185" t="s">
        <v>476</v>
      </c>
      <c r="G229" s="186" t="s">
        <v>178</v>
      </c>
      <c r="H229" s="187">
        <v>98.29</v>
      </c>
      <c r="I229" s="188"/>
      <c r="J229" s="189">
        <f>ROUND(I229*H229,2)</f>
        <v>0</v>
      </c>
      <c r="K229" s="185" t="s">
        <v>150</v>
      </c>
      <c r="L229" s="36"/>
      <c r="M229" s="190" t="s">
        <v>1</v>
      </c>
      <c r="N229" s="191" t="s">
        <v>41</v>
      </c>
      <c r="O229" s="68"/>
      <c r="P229" s="192">
        <f>O229*H229</f>
        <v>0</v>
      </c>
      <c r="Q229" s="192">
        <v>0</v>
      </c>
      <c r="R229" s="192">
        <f>Q229*H229</f>
        <v>0</v>
      </c>
      <c r="S229" s="192">
        <v>0</v>
      </c>
      <c r="T229" s="193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4" t="s">
        <v>151</v>
      </c>
      <c r="AT229" s="194" t="s">
        <v>146</v>
      </c>
      <c r="AU229" s="194" t="s">
        <v>86</v>
      </c>
      <c r="AY229" s="14" t="s">
        <v>144</v>
      </c>
      <c r="BE229" s="195">
        <f>IF(N229="základní",J229,0)</f>
        <v>0</v>
      </c>
      <c r="BF229" s="195">
        <f>IF(N229="snížená",J229,0)</f>
        <v>0</v>
      </c>
      <c r="BG229" s="195">
        <f>IF(N229="zákl. přenesená",J229,0)</f>
        <v>0</v>
      </c>
      <c r="BH229" s="195">
        <f>IF(N229="sníž. přenesená",J229,0)</f>
        <v>0</v>
      </c>
      <c r="BI229" s="195">
        <f>IF(N229="nulová",J229,0)</f>
        <v>0</v>
      </c>
      <c r="BJ229" s="14" t="s">
        <v>84</v>
      </c>
      <c r="BK229" s="195">
        <f>ROUND(I229*H229,2)</f>
        <v>0</v>
      </c>
      <c r="BL229" s="14" t="s">
        <v>151</v>
      </c>
      <c r="BM229" s="194" t="s">
        <v>477</v>
      </c>
    </row>
    <row r="230" spans="2:63" s="12" customFormat="1" ht="25.9" customHeight="1">
      <c r="B230" s="167"/>
      <c r="C230" s="168"/>
      <c r="D230" s="169" t="s">
        <v>75</v>
      </c>
      <c r="E230" s="170" t="s">
        <v>478</v>
      </c>
      <c r="F230" s="170" t="s">
        <v>479</v>
      </c>
      <c r="G230" s="168"/>
      <c r="H230" s="168"/>
      <c r="I230" s="171"/>
      <c r="J230" s="172">
        <f>BK230</f>
        <v>0</v>
      </c>
      <c r="K230" s="168"/>
      <c r="L230" s="173"/>
      <c r="M230" s="174"/>
      <c r="N230" s="175"/>
      <c r="O230" s="175"/>
      <c r="P230" s="176">
        <f>P231+P241+P260+P270+P274+P277+P282+P297+P299+P313+P326+P334</f>
        <v>0</v>
      </c>
      <c r="Q230" s="175"/>
      <c r="R230" s="176">
        <f>R231+R241+R260+R270+R274+R277+R282+R297+R299+R313+R326+R334</f>
        <v>10.379117299999999</v>
      </c>
      <c r="S230" s="175"/>
      <c r="T230" s="177">
        <f>T231+T241+T260+T270+T274+T277+T282+T297+T299+T313+T326+T334</f>
        <v>2.152249</v>
      </c>
      <c r="AR230" s="178" t="s">
        <v>86</v>
      </c>
      <c r="AT230" s="179" t="s">
        <v>75</v>
      </c>
      <c r="AU230" s="179" t="s">
        <v>76</v>
      </c>
      <c r="AY230" s="178" t="s">
        <v>144</v>
      </c>
      <c r="BK230" s="180">
        <f>BK231+BK241+BK260+BK270+BK274+BK277+BK282+BK297+BK299+BK313+BK326+BK334</f>
        <v>0</v>
      </c>
    </row>
    <row r="231" spans="2:63" s="12" customFormat="1" ht="22.9" customHeight="1">
      <c r="B231" s="167"/>
      <c r="C231" s="168"/>
      <c r="D231" s="169" t="s">
        <v>75</v>
      </c>
      <c r="E231" s="181" t="s">
        <v>480</v>
      </c>
      <c r="F231" s="181" t="s">
        <v>481</v>
      </c>
      <c r="G231" s="168"/>
      <c r="H231" s="168"/>
      <c r="I231" s="171"/>
      <c r="J231" s="182">
        <f>BK231</f>
        <v>0</v>
      </c>
      <c r="K231" s="168"/>
      <c r="L231" s="173"/>
      <c r="M231" s="174"/>
      <c r="N231" s="175"/>
      <c r="O231" s="175"/>
      <c r="P231" s="176">
        <f>SUM(P232:P240)</f>
        <v>0</v>
      </c>
      <c r="Q231" s="175"/>
      <c r="R231" s="176">
        <f>SUM(R232:R240)</f>
        <v>0.42284099999999997</v>
      </c>
      <c r="S231" s="175"/>
      <c r="T231" s="177">
        <f>SUM(T232:T240)</f>
        <v>0</v>
      </c>
      <c r="AR231" s="178" t="s">
        <v>86</v>
      </c>
      <c r="AT231" s="179" t="s">
        <v>75</v>
      </c>
      <c r="AU231" s="179" t="s">
        <v>84</v>
      </c>
      <c r="AY231" s="178" t="s">
        <v>144</v>
      </c>
      <c r="BK231" s="180">
        <f>SUM(BK232:BK240)</f>
        <v>0</v>
      </c>
    </row>
    <row r="232" spans="1:65" s="2" customFormat="1" ht="24.2" customHeight="1">
      <c r="A232" s="31"/>
      <c r="B232" s="32"/>
      <c r="C232" s="183" t="s">
        <v>482</v>
      </c>
      <c r="D232" s="183" t="s">
        <v>146</v>
      </c>
      <c r="E232" s="184" t="s">
        <v>483</v>
      </c>
      <c r="F232" s="185" t="s">
        <v>484</v>
      </c>
      <c r="G232" s="186" t="s">
        <v>195</v>
      </c>
      <c r="H232" s="187">
        <v>52.92</v>
      </c>
      <c r="I232" s="188"/>
      <c r="J232" s="189">
        <f aca="true" t="shared" si="30" ref="J232:J240">ROUND(I232*H232,2)</f>
        <v>0</v>
      </c>
      <c r="K232" s="185" t="s">
        <v>150</v>
      </c>
      <c r="L232" s="36"/>
      <c r="M232" s="190" t="s">
        <v>1</v>
      </c>
      <c r="N232" s="191" t="s">
        <v>41</v>
      </c>
      <c r="O232" s="68"/>
      <c r="P232" s="192">
        <f aca="true" t="shared" si="31" ref="P232:P240">O232*H232</f>
        <v>0</v>
      </c>
      <c r="Q232" s="192">
        <v>0</v>
      </c>
      <c r="R232" s="192">
        <f aca="true" t="shared" si="32" ref="R232:R240">Q232*H232</f>
        <v>0</v>
      </c>
      <c r="S232" s="192">
        <v>0</v>
      </c>
      <c r="T232" s="193">
        <f aca="true" t="shared" si="33" ref="T232:T240"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4" t="s">
        <v>210</v>
      </c>
      <c r="AT232" s="194" t="s">
        <v>146</v>
      </c>
      <c r="AU232" s="194" t="s">
        <v>86</v>
      </c>
      <c r="AY232" s="14" t="s">
        <v>144</v>
      </c>
      <c r="BE232" s="195">
        <f aca="true" t="shared" si="34" ref="BE232:BE240">IF(N232="základní",J232,0)</f>
        <v>0</v>
      </c>
      <c r="BF232" s="195">
        <f aca="true" t="shared" si="35" ref="BF232:BF240">IF(N232="snížená",J232,0)</f>
        <v>0</v>
      </c>
      <c r="BG232" s="195">
        <f aca="true" t="shared" si="36" ref="BG232:BG240">IF(N232="zákl. přenesená",J232,0)</f>
        <v>0</v>
      </c>
      <c r="BH232" s="195">
        <f aca="true" t="shared" si="37" ref="BH232:BH240">IF(N232="sníž. přenesená",J232,0)</f>
        <v>0</v>
      </c>
      <c r="BI232" s="195">
        <f aca="true" t="shared" si="38" ref="BI232:BI240">IF(N232="nulová",J232,0)</f>
        <v>0</v>
      </c>
      <c r="BJ232" s="14" t="s">
        <v>84</v>
      </c>
      <c r="BK232" s="195">
        <f aca="true" t="shared" si="39" ref="BK232:BK240">ROUND(I232*H232,2)</f>
        <v>0</v>
      </c>
      <c r="BL232" s="14" t="s">
        <v>210</v>
      </c>
      <c r="BM232" s="194" t="s">
        <v>485</v>
      </c>
    </row>
    <row r="233" spans="1:65" s="2" customFormat="1" ht="16.5" customHeight="1">
      <c r="A233" s="31"/>
      <c r="B233" s="32"/>
      <c r="C233" s="196" t="s">
        <v>486</v>
      </c>
      <c r="D233" s="196" t="s">
        <v>189</v>
      </c>
      <c r="E233" s="197" t="s">
        <v>487</v>
      </c>
      <c r="F233" s="198" t="s">
        <v>488</v>
      </c>
      <c r="G233" s="199" t="s">
        <v>178</v>
      </c>
      <c r="H233" s="200">
        <v>0.021</v>
      </c>
      <c r="I233" s="201"/>
      <c r="J233" s="202">
        <f t="shared" si="30"/>
        <v>0</v>
      </c>
      <c r="K233" s="198" t="s">
        <v>150</v>
      </c>
      <c r="L233" s="203"/>
      <c r="M233" s="204" t="s">
        <v>1</v>
      </c>
      <c r="N233" s="205" t="s">
        <v>41</v>
      </c>
      <c r="O233" s="68"/>
      <c r="P233" s="192">
        <f t="shared" si="31"/>
        <v>0</v>
      </c>
      <c r="Q233" s="192">
        <v>1</v>
      </c>
      <c r="R233" s="192">
        <f t="shared" si="32"/>
        <v>0.021</v>
      </c>
      <c r="S233" s="192">
        <v>0</v>
      </c>
      <c r="T233" s="193">
        <f t="shared" si="3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4" t="s">
        <v>275</v>
      </c>
      <c r="AT233" s="194" t="s">
        <v>189</v>
      </c>
      <c r="AU233" s="194" t="s">
        <v>86</v>
      </c>
      <c r="AY233" s="14" t="s">
        <v>144</v>
      </c>
      <c r="BE233" s="195">
        <f t="shared" si="34"/>
        <v>0</v>
      </c>
      <c r="BF233" s="195">
        <f t="shared" si="35"/>
        <v>0</v>
      </c>
      <c r="BG233" s="195">
        <f t="shared" si="36"/>
        <v>0</v>
      </c>
      <c r="BH233" s="195">
        <f t="shared" si="37"/>
        <v>0</v>
      </c>
      <c r="BI233" s="195">
        <f t="shared" si="38"/>
        <v>0</v>
      </c>
      <c r="BJ233" s="14" t="s">
        <v>84</v>
      </c>
      <c r="BK233" s="195">
        <f t="shared" si="39"/>
        <v>0</v>
      </c>
      <c r="BL233" s="14" t="s">
        <v>210</v>
      </c>
      <c r="BM233" s="194" t="s">
        <v>489</v>
      </c>
    </row>
    <row r="234" spans="1:65" s="2" customFormat="1" ht="24.2" customHeight="1">
      <c r="A234" s="31"/>
      <c r="B234" s="32"/>
      <c r="C234" s="183" t="s">
        <v>490</v>
      </c>
      <c r="D234" s="183" t="s">
        <v>146</v>
      </c>
      <c r="E234" s="184" t="s">
        <v>491</v>
      </c>
      <c r="F234" s="185" t="s">
        <v>492</v>
      </c>
      <c r="G234" s="186" t="s">
        <v>195</v>
      </c>
      <c r="H234" s="187">
        <v>52.92</v>
      </c>
      <c r="I234" s="188"/>
      <c r="J234" s="189">
        <f t="shared" si="30"/>
        <v>0</v>
      </c>
      <c r="K234" s="185" t="s">
        <v>150</v>
      </c>
      <c r="L234" s="36"/>
      <c r="M234" s="190" t="s">
        <v>1</v>
      </c>
      <c r="N234" s="191" t="s">
        <v>41</v>
      </c>
      <c r="O234" s="68"/>
      <c r="P234" s="192">
        <f t="shared" si="31"/>
        <v>0</v>
      </c>
      <c r="Q234" s="192">
        <v>0.0004</v>
      </c>
      <c r="R234" s="192">
        <f t="shared" si="32"/>
        <v>0.021168000000000003</v>
      </c>
      <c r="S234" s="192">
        <v>0</v>
      </c>
      <c r="T234" s="193">
        <f t="shared" si="3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4" t="s">
        <v>210</v>
      </c>
      <c r="AT234" s="194" t="s">
        <v>146</v>
      </c>
      <c r="AU234" s="194" t="s">
        <v>86</v>
      </c>
      <c r="AY234" s="14" t="s">
        <v>144</v>
      </c>
      <c r="BE234" s="195">
        <f t="shared" si="34"/>
        <v>0</v>
      </c>
      <c r="BF234" s="195">
        <f t="shared" si="35"/>
        <v>0</v>
      </c>
      <c r="BG234" s="195">
        <f t="shared" si="36"/>
        <v>0</v>
      </c>
      <c r="BH234" s="195">
        <f t="shared" si="37"/>
        <v>0</v>
      </c>
      <c r="BI234" s="195">
        <f t="shared" si="38"/>
        <v>0</v>
      </c>
      <c r="BJ234" s="14" t="s">
        <v>84</v>
      </c>
      <c r="BK234" s="195">
        <f t="shared" si="39"/>
        <v>0</v>
      </c>
      <c r="BL234" s="14" t="s">
        <v>210</v>
      </c>
      <c r="BM234" s="194" t="s">
        <v>493</v>
      </c>
    </row>
    <row r="235" spans="1:65" s="2" customFormat="1" ht="44.25" customHeight="1">
      <c r="A235" s="31"/>
      <c r="B235" s="32"/>
      <c r="C235" s="196" t="s">
        <v>494</v>
      </c>
      <c r="D235" s="196" t="s">
        <v>189</v>
      </c>
      <c r="E235" s="197" t="s">
        <v>495</v>
      </c>
      <c r="F235" s="198" t="s">
        <v>496</v>
      </c>
      <c r="G235" s="199" t="s">
        <v>195</v>
      </c>
      <c r="H235" s="200">
        <v>64.615</v>
      </c>
      <c r="I235" s="201"/>
      <c r="J235" s="202">
        <f t="shared" si="30"/>
        <v>0</v>
      </c>
      <c r="K235" s="198" t="s">
        <v>150</v>
      </c>
      <c r="L235" s="203"/>
      <c r="M235" s="204" t="s">
        <v>1</v>
      </c>
      <c r="N235" s="205" t="s">
        <v>41</v>
      </c>
      <c r="O235" s="68"/>
      <c r="P235" s="192">
        <f t="shared" si="31"/>
        <v>0</v>
      </c>
      <c r="Q235" s="192">
        <v>0.0054</v>
      </c>
      <c r="R235" s="192">
        <f t="shared" si="32"/>
        <v>0.348921</v>
      </c>
      <c r="S235" s="192">
        <v>0</v>
      </c>
      <c r="T235" s="193">
        <f t="shared" si="3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4" t="s">
        <v>275</v>
      </c>
      <c r="AT235" s="194" t="s">
        <v>189</v>
      </c>
      <c r="AU235" s="194" t="s">
        <v>86</v>
      </c>
      <c r="AY235" s="14" t="s">
        <v>144</v>
      </c>
      <c r="BE235" s="195">
        <f t="shared" si="34"/>
        <v>0</v>
      </c>
      <c r="BF235" s="195">
        <f t="shared" si="35"/>
        <v>0</v>
      </c>
      <c r="BG235" s="195">
        <f t="shared" si="36"/>
        <v>0</v>
      </c>
      <c r="BH235" s="195">
        <f t="shared" si="37"/>
        <v>0</v>
      </c>
      <c r="BI235" s="195">
        <f t="shared" si="38"/>
        <v>0</v>
      </c>
      <c r="BJ235" s="14" t="s">
        <v>84</v>
      </c>
      <c r="BK235" s="195">
        <f t="shared" si="39"/>
        <v>0</v>
      </c>
      <c r="BL235" s="14" t="s">
        <v>210</v>
      </c>
      <c r="BM235" s="194" t="s">
        <v>497</v>
      </c>
    </row>
    <row r="236" spans="1:65" s="2" customFormat="1" ht="24.2" customHeight="1">
      <c r="A236" s="31"/>
      <c r="B236" s="32"/>
      <c r="C236" s="183" t="s">
        <v>498</v>
      </c>
      <c r="D236" s="183" t="s">
        <v>146</v>
      </c>
      <c r="E236" s="184" t="s">
        <v>499</v>
      </c>
      <c r="F236" s="185" t="s">
        <v>500</v>
      </c>
      <c r="G236" s="186" t="s">
        <v>195</v>
      </c>
      <c r="H236" s="187">
        <v>52.92</v>
      </c>
      <c r="I236" s="188"/>
      <c r="J236" s="189">
        <f t="shared" si="30"/>
        <v>0</v>
      </c>
      <c r="K236" s="185" t="s">
        <v>150</v>
      </c>
      <c r="L236" s="36"/>
      <c r="M236" s="190" t="s">
        <v>1</v>
      </c>
      <c r="N236" s="191" t="s">
        <v>41</v>
      </c>
      <c r="O236" s="68"/>
      <c r="P236" s="192">
        <f t="shared" si="31"/>
        <v>0</v>
      </c>
      <c r="Q236" s="192">
        <v>0.0004</v>
      </c>
      <c r="R236" s="192">
        <f t="shared" si="32"/>
        <v>0.021168000000000003</v>
      </c>
      <c r="S236" s="192">
        <v>0</v>
      </c>
      <c r="T236" s="193">
        <f t="shared" si="3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4" t="s">
        <v>210</v>
      </c>
      <c r="AT236" s="194" t="s">
        <v>146</v>
      </c>
      <c r="AU236" s="194" t="s">
        <v>86</v>
      </c>
      <c r="AY236" s="14" t="s">
        <v>144</v>
      </c>
      <c r="BE236" s="195">
        <f t="shared" si="34"/>
        <v>0</v>
      </c>
      <c r="BF236" s="195">
        <f t="shared" si="35"/>
        <v>0</v>
      </c>
      <c r="BG236" s="195">
        <f t="shared" si="36"/>
        <v>0</v>
      </c>
      <c r="BH236" s="195">
        <f t="shared" si="37"/>
        <v>0</v>
      </c>
      <c r="BI236" s="195">
        <f t="shared" si="38"/>
        <v>0</v>
      </c>
      <c r="BJ236" s="14" t="s">
        <v>84</v>
      </c>
      <c r="BK236" s="195">
        <f t="shared" si="39"/>
        <v>0</v>
      </c>
      <c r="BL236" s="14" t="s">
        <v>210</v>
      </c>
      <c r="BM236" s="194" t="s">
        <v>501</v>
      </c>
    </row>
    <row r="237" spans="1:65" s="2" customFormat="1" ht="24.2" customHeight="1">
      <c r="A237" s="31"/>
      <c r="B237" s="32"/>
      <c r="C237" s="183" t="s">
        <v>502</v>
      </c>
      <c r="D237" s="183" t="s">
        <v>146</v>
      </c>
      <c r="E237" s="184" t="s">
        <v>503</v>
      </c>
      <c r="F237" s="185" t="s">
        <v>504</v>
      </c>
      <c r="G237" s="186" t="s">
        <v>243</v>
      </c>
      <c r="H237" s="187">
        <v>66.15</v>
      </c>
      <c r="I237" s="188"/>
      <c r="J237" s="189">
        <f t="shared" si="30"/>
        <v>0</v>
      </c>
      <c r="K237" s="185" t="s">
        <v>150</v>
      </c>
      <c r="L237" s="36"/>
      <c r="M237" s="190" t="s">
        <v>1</v>
      </c>
      <c r="N237" s="191" t="s">
        <v>41</v>
      </c>
      <c r="O237" s="68"/>
      <c r="P237" s="192">
        <f t="shared" si="31"/>
        <v>0</v>
      </c>
      <c r="Q237" s="192">
        <v>0.00016</v>
      </c>
      <c r="R237" s="192">
        <f t="shared" si="32"/>
        <v>0.010584000000000001</v>
      </c>
      <c r="S237" s="192">
        <v>0</v>
      </c>
      <c r="T237" s="193">
        <f t="shared" si="3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4" t="s">
        <v>210</v>
      </c>
      <c r="AT237" s="194" t="s">
        <v>146</v>
      </c>
      <c r="AU237" s="194" t="s">
        <v>86</v>
      </c>
      <c r="AY237" s="14" t="s">
        <v>144</v>
      </c>
      <c r="BE237" s="195">
        <f t="shared" si="34"/>
        <v>0</v>
      </c>
      <c r="BF237" s="195">
        <f t="shared" si="35"/>
        <v>0</v>
      </c>
      <c r="BG237" s="195">
        <f t="shared" si="36"/>
        <v>0</v>
      </c>
      <c r="BH237" s="195">
        <f t="shared" si="37"/>
        <v>0</v>
      </c>
      <c r="BI237" s="195">
        <f t="shared" si="38"/>
        <v>0</v>
      </c>
      <c r="BJ237" s="14" t="s">
        <v>84</v>
      </c>
      <c r="BK237" s="195">
        <f t="shared" si="39"/>
        <v>0</v>
      </c>
      <c r="BL237" s="14" t="s">
        <v>210</v>
      </c>
      <c r="BM237" s="194" t="s">
        <v>505</v>
      </c>
    </row>
    <row r="238" spans="1:65" s="2" customFormat="1" ht="33" customHeight="1">
      <c r="A238" s="31"/>
      <c r="B238" s="32"/>
      <c r="C238" s="183" t="s">
        <v>506</v>
      </c>
      <c r="D238" s="183" t="s">
        <v>146</v>
      </c>
      <c r="E238" s="184" t="s">
        <v>507</v>
      </c>
      <c r="F238" s="185" t="s">
        <v>508</v>
      </c>
      <c r="G238" s="186" t="s">
        <v>178</v>
      </c>
      <c r="H238" s="187">
        <v>0.423</v>
      </c>
      <c r="I238" s="188"/>
      <c r="J238" s="189">
        <f t="shared" si="30"/>
        <v>0</v>
      </c>
      <c r="K238" s="185" t="s">
        <v>150</v>
      </c>
      <c r="L238" s="36"/>
      <c r="M238" s="190" t="s">
        <v>1</v>
      </c>
      <c r="N238" s="191" t="s">
        <v>41</v>
      </c>
      <c r="O238" s="68"/>
      <c r="P238" s="192">
        <f t="shared" si="31"/>
        <v>0</v>
      </c>
      <c r="Q238" s="192">
        <v>0</v>
      </c>
      <c r="R238" s="192">
        <f t="shared" si="32"/>
        <v>0</v>
      </c>
      <c r="S238" s="192">
        <v>0</v>
      </c>
      <c r="T238" s="193">
        <f t="shared" si="3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4" t="s">
        <v>210</v>
      </c>
      <c r="AT238" s="194" t="s">
        <v>146</v>
      </c>
      <c r="AU238" s="194" t="s">
        <v>86</v>
      </c>
      <c r="AY238" s="14" t="s">
        <v>144</v>
      </c>
      <c r="BE238" s="195">
        <f t="shared" si="34"/>
        <v>0</v>
      </c>
      <c r="BF238" s="195">
        <f t="shared" si="35"/>
        <v>0</v>
      </c>
      <c r="BG238" s="195">
        <f t="shared" si="36"/>
        <v>0</v>
      </c>
      <c r="BH238" s="195">
        <f t="shared" si="37"/>
        <v>0</v>
      </c>
      <c r="BI238" s="195">
        <f t="shared" si="38"/>
        <v>0</v>
      </c>
      <c r="BJ238" s="14" t="s">
        <v>84</v>
      </c>
      <c r="BK238" s="195">
        <f t="shared" si="39"/>
        <v>0</v>
      </c>
      <c r="BL238" s="14" t="s">
        <v>210</v>
      </c>
      <c r="BM238" s="194" t="s">
        <v>509</v>
      </c>
    </row>
    <row r="239" spans="1:65" s="2" customFormat="1" ht="24.2" customHeight="1">
      <c r="A239" s="31"/>
      <c r="B239" s="32"/>
      <c r="C239" s="183" t="s">
        <v>510</v>
      </c>
      <c r="D239" s="183" t="s">
        <v>146</v>
      </c>
      <c r="E239" s="184" t="s">
        <v>511</v>
      </c>
      <c r="F239" s="185" t="s">
        <v>512</v>
      </c>
      <c r="G239" s="186" t="s">
        <v>178</v>
      </c>
      <c r="H239" s="187">
        <v>0.423</v>
      </c>
      <c r="I239" s="188"/>
      <c r="J239" s="189">
        <f t="shared" si="30"/>
        <v>0</v>
      </c>
      <c r="K239" s="185" t="s">
        <v>150</v>
      </c>
      <c r="L239" s="36"/>
      <c r="M239" s="190" t="s">
        <v>1</v>
      </c>
      <c r="N239" s="191" t="s">
        <v>41</v>
      </c>
      <c r="O239" s="68"/>
      <c r="P239" s="192">
        <f t="shared" si="31"/>
        <v>0</v>
      </c>
      <c r="Q239" s="192">
        <v>0</v>
      </c>
      <c r="R239" s="192">
        <f t="shared" si="32"/>
        <v>0</v>
      </c>
      <c r="S239" s="192">
        <v>0</v>
      </c>
      <c r="T239" s="193">
        <f t="shared" si="3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4" t="s">
        <v>210</v>
      </c>
      <c r="AT239" s="194" t="s">
        <v>146</v>
      </c>
      <c r="AU239" s="194" t="s">
        <v>86</v>
      </c>
      <c r="AY239" s="14" t="s">
        <v>144</v>
      </c>
      <c r="BE239" s="195">
        <f t="shared" si="34"/>
        <v>0</v>
      </c>
      <c r="BF239" s="195">
        <f t="shared" si="35"/>
        <v>0</v>
      </c>
      <c r="BG239" s="195">
        <f t="shared" si="36"/>
        <v>0</v>
      </c>
      <c r="BH239" s="195">
        <f t="shared" si="37"/>
        <v>0</v>
      </c>
      <c r="BI239" s="195">
        <f t="shared" si="38"/>
        <v>0</v>
      </c>
      <c r="BJ239" s="14" t="s">
        <v>84</v>
      </c>
      <c r="BK239" s="195">
        <f t="shared" si="39"/>
        <v>0</v>
      </c>
      <c r="BL239" s="14" t="s">
        <v>210</v>
      </c>
      <c r="BM239" s="194" t="s">
        <v>513</v>
      </c>
    </row>
    <row r="240" spans="1:65" s="2" customFormat="1" ht="24.2" customHeight="1">
      <c r="A240" s="31"/>
      <c r="B240" s="32"/>
      <c r="C240" s="183" t="s">
        <v>514</v>
      </c>
      <c r="D240" s="183" t="s">
        <v>146</v>
      </c>
      <c r="E240" s="184" t="s">
        <v>515</v>
      </c>
      <c r="F240" s="185" t="s">
        <v>516</v>
      </c>
      <c r="G240" s="186" t="s">
        <v>178</v>
      </c>
      <c r="H240" s="187">
        <v>0.423</v>
      </c>
      <c r="I240" s="188"/>
      <c r="J240" s="189">
        <f t="shared" si="30"/>
        <v>0</v>
      </c>
      <c r="K240" s="185" t="s">
        <v>150</v>
      </c>
      <c r="L240" s="36"/>
      <c r="M240" s="190" t="s">
        <v>1</v>
      </c>
      <c r="N240" s="191" t="s">
        <v>41</v>
      </c>
      <c r="O240" s="68"/>
      <c r="P240" s="192">
        <f t="shared" si="31"/>
        <v>0</v>
      </c>
      <c r="Q240" s="192">
        <v>0</v>
      </c>
      <c r="R240" s="192">
        <f t="shared" si="32"/>
        <v>0</v>
      </c>
      <c r="S240" s="192">
        <v>0</v>
      </c>
      <c r="T240" s="193">
        <f t="shared" si="3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4" t="s">
        <v>210</v>
      </c>
      <c r="AT240" s="194" t="s">
        <v>146</v>
      </c>
      <c r="AU240" s="194" t="s">
        <v>86</v>
      </c>
      <c r="AY240" s="14" t="s">
        <v>144</v>
      </c>
      <c r="BE240" s="195">
        <f t="shared" si="34"/>
        <v>0</v>
      </c>
      <c r="BF240" s="195">
        <f t="shared" si="35"/>
        <v>0</v>
      </c>
      <c r="BG240" s="195">
        <f t="shared" si="36"/>
        <v>0</v>
      </c>
      <c r="BH240" s="195">
        <f t="shared" si="37"/>
        <v>0</v>
      </c>
      <c r="BI240" s="195">
        <f t="shared" si="38"/>
        <v>0</v>
      </c>
      <c r="BJ240" s="14" t="s">
        <v>84</v>
      </c>
      <c r="BK240" s="195">
        <f t="shared" si="39"/>
        <v>0</v>
      </c>
      <c r="BL240" s="14" t="s">
        <v>210</v>
      </c>
      <c r="BM240" s="194" t="s">
        <v>517</v>
      </c>
    </row>
    <row r="241" spans="2:63" s="12" customFormat="1" ht="22.9" customHeight="1">
      <c r="B241" s="167"/>
      <c r="C241" s="168"/>
      <c r="D241" s="169" t="s">
        <v>75</v>
      </c>
      <c r="E241" s="181" t="s">
        <v>518</v>
      </c>
      <c r="F241" s="181" t="s">
        <v>519</v>
      </c>
      <c r="G241" s="168"/>
      <c r="H241" s="168"/>
      <c r="I241" s="171"/>
      <c r="J241" s="182">
        <f>BK241</f>
        <v>0</v>
      </c>
      <c r="K241" s="168"/>
      <c r="L241" s="173"/>
      <c r="M241" s="174"/>
      <c r="N241" s="175"/>
      <c r="O241" s="175"/>
      <c r="P241" s="176">
        <f>SUM(P242:P259)</f>
        <v>0</v>
      </c>
      <c r="Q241" s="175"/>
      <c r="R241" s="176">
        <f>SUM(R242:R259)</f>
        <v>1.9057693999999998</v>
      </c>
      <c r="S241" s="175"/>
      <c r="T241" s="177">
        <f>SUM(T242:T259)</f>
        <v>0.7104</v>
      </c>
      <c r="AR241" s="178" t="s">
        <v>86</v>
      </c>
      <c r="AT241" s="179" t="s">
        <v>75</v>
      </c>
      <c r="AU241" s="179" t="s">
        <v>84</v>
      </c>
      <c r="AY241" s="178" t="s">
        <v>144</v>
      </c>
      <c r="BK241" s="180">
        <f>SUM(BK242:BK259)</f>
        <v>0</v>
      </c>
    </row>
    <row r="242" spans="1:65" s="2" customFormat="1" ht="24.2" customHeight="1">
      <c r="A242" s="31"/>
      <c r="B242" s="32"/>
      <c r="C242" s="183" t="s">
        <v>520</v>
      </c>
      <c r="D242" s="183" t="s">
        <v>146</v>
      </c>
      <c r="E242" s="184" t="s">
        <v>521</v>
      </c>
      <c r="F242" s="185" t="s">
        <v>522</v>
      </c>
      <c r="G242" s="186" t="s">
        <v>195</v>
      </c>
      <c r="H242" s="187">
        <v>38.4</v>
      </c>
      <c r="I242" s="188"/>
      <c r="J242" s="189">
        <f aca="true" t="shared" si="40" ref="J242:J259">ROUND(I242*H242,2)</f>
        <v>0</v>
      </c>
      <c r="K242" s="185" t="s">
        <v>150</v>
      </c>
      <c r="L242" s="36"/>
      <c r="M242" s="190" t="s">
        <v>1</v>
      </c>
      <c r="N242" s="191" t="s">
        <v>41</v>
      </c>
      <c r="O242" s="68"/>
      <c r="P242" s="192">
        <f aca="true" t="shared" si="41" ref="P242:P259">O242*H242</f>
        <v>0</v>
      </c>
      <c r="Q242" s="192">
        <v>0</v>
      </c>
      <c r="R242" s="192">
        <f aca="true" t="shared" si="42" ref="R242:R259">Q242*H242</f>
        <v>0</v>
      </c>
      <c r="S242" s="192">
        <v>0.002</v>
      </c>
      <c r="T242" s="193">
        <f aca="true" t="shared" si="43" ref="T242:T259">S242*H242</f>
        <v>0.0768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4" t="s">
        <v>210</v>
      </c>
      <c r="AT242" s="194" t="s">
        <v>146</v>
      </c>
      <c r="AU242" s="194" t="s">
        <v>86</v>
      </c>
      <c r="AY242" s="14" t="s">
        <v>144</v>
      </c>
      <c r="BE242" s="195">
        <f aca="true" t="shared" si="44" ref="BE242:BE259">IF(N242="základní",J242,0)</f>
        <v>0</v>
      </c>
      <c r="BF242" s="195">
        <f aca="true" t="shared" si="45" ref="BF242:BF259">IF(N242="snížená",J242,0)</f>
        <v>0</v>
      </c>
      <c r="BG242" s="195">
        <f aca="true" t="shared" si="46" ref="BG242:BG259">IF(N242="zákl. přenesená",J242,0)</f>
        <v>0</v>
      </c>
      <c r="BH242" s="195">
        <f aca="true" t="shared" si="47" ref="BH242:BH259">IF(N242="sníž. přenesená",J242,0)</f>
        <v>0</v>
      </c>
      <c r="BI242" s="195">
        <f aca="true" t="shared" si="48" ref="BI242:BI259">IF(N242="nulová",J242,0)</f>
        <v>0</v>
      </c>
      <c r="BJ242" s="14" t="s">
        <v>84</v>
      </c>
      <c r="BK242" s="195">
        <f aca="true" t="shared" si="49" ref="BK242:BK259">ROUND(I242*H242,2)</f>
        <v>0</v>
      </c>
      <c r="BL242" s="14" t="s">
        <v>210</v>
      </c>
      <c r="BM242" s="194" t="s">
        <v>523</v>
      </c>
    </row>
    <row r="243" spans="1:65" s="2" customFormat="1" ht="24.2" customHeight="1">
      <c r="A243" s="31"/>
      <c r="B243" s="32"/>
      <c r="C243" s="183" t="s">
        <v>524</v>
      </c>
      <c r="D243" s="183" t="s">
        <v>146</v>
      </c>
      <c r="E243" s="184" t="s">
        <v>525</v>
      </c>
      <c r="F243" s="185" t="s">
        <v>526</v>
      </c>
      <c r="G243" s="186" t="s">
        <v>195</v>
      </c>
      <c r="H243" s="187">
        <v>76.8</v>
      </c>
      <c r="I243" s="188"/>
      <c r="J243" s="189">
        <f t="shared" si="40"/>
        <v>0</v>
      </c>
      <c r="K243" s="185" t="s">
        <v>150</v>
      </c>
      <c r="L243" s="36"/>
      <c r="M243" s="190" t="s">
        <v>1</v>
      </c>
      <c r="N243" s="191" t="s">
        <v>41</v>
      </c>
      <c r="O243" s="68"/>
      <c r="P243" s="192">
        <f t="shared" si="41"/>
        <v>0</v>
      </c>
      <c r="Q243" s="192">
        <v>0</v>
      </c>
      <c r="R243" s="192">
        <f t="shared" si="42"/>
        <v>0</v>
      </c>
      <c r="S243" s="192">
        <v>0</v>
      </c>
      <c r="T243" s="193">
        <f t="shared" si="4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4" t="s">
        <v>210</v>
      </c>
      <c r="AT243" s="194" t="s">
        <v>146</v>
      </c>
      <c r="AU243" s="194" t="s">
        <v>86</v>
      </c>
      <c r="AY243" s="14" t="s">
        <v>144</v>
      </c>
      <c r="BE243" s="195">
        <f t="shared" si="44"/>
        <v>0</v>
      </c>
      <c r="BF243" s="195">
        <f t="shared" si="45"/>
        <v>0</v>
      </c>
      <c r="BG243" s="195">
        <f t="shared" si="46"/>
        <v>0</v>
      </c>
      <c r="BH243" s="195">
        <f t="shared" si="47"/>
        <v>0</v>
      </c>
      <c r="BI243" s="195">
        <f t="shared" si="48"/>
        <v>0</v>
      </c>
      <c r="BJ243" s="14" t="s">
        <v>84</v>
      </c>
      <c r="BK243" s="195">
        <f t="shared" si="49"/>
        <v>0</v>
      </c>
      <c r="BL243" s="14" t="s">
        <v>210</v>
      </c>
      <c r="BM243" s="194" t="s">
        <v>527</v>
      </c>
    </row>
    <row r="244" spans="1:65" s="2" customFormat="1" ht="16.5" customHeight="1">
      <c r="A244" s="31"/>
      <c r="B244" s="32"/>
      <c r="C244" s="196" t="s">
        <v>528</v>
      </c>
      <c r="D244" s="196" t="s">
        <v>189</v>
      </c>
      <c r="E244" s="197" t="s">
        <v>487</v>
      </c>
      <c r="F244" s="198" t="s">
        <v>488</v>
      </c>
      <c r="G244" s="199" t="s">
        <v>178</v>
      </c>
      <c r="H244" s="200">
        <v>0.031</v>
      </c>
      <c r="I244" s="201"/>
      <c r="J244" s="202">
        <f t="shared" si="40"/>
        <v>0</v>
      </c>
      <c r="K244" s="198" t="s">
        <v>150</v>
      </c>
      <c r="L244" s="203"/>
      <c r="M244" s="204" t="s">
        <v>1</v>
      </c>
      <c r="N244" s="205" t="s">
        <v>41</v>
      </c>
      <c r="O244" s="68"/>
      <c r="P244" s="192">
        <f t="shared" si="41"/>
        <v>0</v>
      </c>
      <c r="Q244" s="192">
        <v>1</v>
      </c>
      <c r="R244" s="192">
        <f t="shared" si="42"/>
        <v>0.031</v>
      </c>
      <c r="S244" s="192">
        <v>0</v>
      </c>
      <c r="T244" s="193">
        <f t="shared" si="4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4" t="s">
        <v>275</v>
      </c>
      <c r="AT244" s="194" t="s">
        <v>189</v>
      </c>
      <c r="AU244" s="194" t="s">
        <v>86</v>
      </c>
      <c r="AY244" s="14" t="s">
        <v>144</v>
      </c>
      <c r="BE244" s="195">
        <f t="shared" si="44"/>
        <v>0</v>
      </c>
      <c r="BF244" s="195">
        <f t="shared" si="45"/>
        <v>0</v>
      </c>
      <c r="BG244" s="195">
        <f t="shared" si="46"/>
        <v>0</v>
      </c>
      <c r="BH244" s="195">
        <f t="shared" si="47"/>
        <v>0</v>
      </c>
      <c r="BI244" s="195">
        <f t="shared" si="48"/>
        <v>0</v>
      </c>
      <c r="BJ244" s="14" t="s">
        <v>84</v>
      </c>
      <c r="BK244" s="195">
        <f t="shared" si="49"/>
        <v>0</v>
      </c>
      <c r="BL244" s="14" t="s">
        <v>210</v>
      </c>
      <c r="BM244" s="194" t="s">
        <v>529</v>
      </c>
    </row>
    <row r="245" spans="1:65" s="2" customFormat="1" ht="24.2" customHeight="1">
      <c r="A245" s="31"/>
      <c r="B245" s="32"/>
      <c r="C245" s="183" t="s">
        <v>530</v>
      </c>
      <c r="D245" s="183" t="s">
        <v>146</v>
      </c>
      <c r="E245" s="184" t="s">
        <v>531</v>
      </c>
      <c r="F245" s="185" t="s">
        <v>532</v>
      </c>
      <c r="G245" s="186" t="s">
        <v>195</v>
      </c>
      <c r="H245" s="187">
        <v>38.4</v>
      </c>
      <c r="I245" s="188"/>
      <c r="J245" s="189">
        <f t="shared" si="40"/>
        <v>0</v>
      </c>
      <c r="K245" s="185" t="s">
        <v>150</v>
      </c>
      <c r="L245" s="36"/>
      <c r="M245" s="190" t="s">
        <v>1</v>
      </c>
      <c r="N245" s="191" t="s">
        <v>41</v>
      </c>
      <c r="O245" s="68"/>
      <c r="P245" s="192">
        <f t="shared" si="41"/>
        <v>0</v>
      </c>
      <c r="Q245" s="192">
        <v>0</v>
      </c>
      <c r="R245" s="192">
        <f t="shared" si="42"/>
        <v>0</v>
      </c>
      <c r="S245" s="192">
        <v>0.0165</v>
      </c>
      <c r="T245" s="193">
        <f t="shared" si="43"/>
        <v>0.6336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4" t="s">
        <v>210</v>
      </c>
      <c r="AT245" s="194" t="s">
        <v>146</v>
      </c>
      <c r="AU245" s="194" t="s">
        <v>86</v>
      </c>
      <c r="AY245" s="14" t="s">
        <v>144</v>
      </c>
      <c r="BE245" s="195">
        <f t="shared" si="44"/>
        <v>0</v>
      </c>
      <c r="BF245" s="195">
        <f t="shared" si="45"/>
        <v>0</v>
      </c>
      <c r="BG245" s="195">
        <f t="shared" si="46"/>
        <v>0</v>
      </c>
      <c r="BH245" s="195">
        <f t="shared" si="47"/>
        <v>0</v>
      </c>
      <c r="BI245" s="195">
        <f t="shared" si="48"/>
        <v>0</v>
      </c>
      <c r="BJ245" s="14" t="s">
        <v>84</v>
      </c>
      <c r="BK245" s="195">
        <f t="shared" si="49"/>
        <v>0</v>
      </c>
      <c r="BL245" s="14" t="s">
        <v>210</v>
      </c>
      <c r="BM245" s="194" t="s">
        <v>533</v>
      </c>
    </row>
    <row r="246" spans="1:65" s="2" customFormat="1" ht="24.2" customHeight="1">
      <c r="A246" s="31"/>
      <c r="B246" s="32"/>
      <c r="C246" s="183" t="s">
        <v>534</v>
      </c>
      <c r="D246" s="183" t="s">
        <v>146</v>
      </c>
      <c r="E246" s="184" t="s">
        <v>535</v>
      </c>
      <c r="F246" s="185" t="s">
        <v>536</v>
      </c>
      <c r="G246" s="186" t="s">
        <v>195</v>
      </c>
      <c r="H246" s="187">
        <v>76.8</v>
      </c>
      <c r="I246" s="188"/>
      <c r="J246" s="189">
        <f t="shared" si="40"/>
        <v>0</v>
      </c>
      <c r="K246" s="185" t="s">
        <v>150</v>
      </c>
      <c r="L246" s="36"/>
      <c r="M246" s="190" t="s">
        <v>1</v>
      </c>
      <c r="N246" s="191" t="s">
        <v>41</v>
      </c>
      <c r="O246" s="68"/>
      <c r="P246" s="192">
        <f t="shared" si="41"/>
        <v>0</v>
      </c>
      <c r="Q246" s="192">
        <v>0.00088</v>
      </c>
      <c r="R246" s="192">
        <f t="shared" si="42"/>
        <v>0.067584</v>
      </c>
      <c r="S246" s="192">
        <v>0</v>
      </c>
      <c r="T246" s="193">
        <f t="shared" si="4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4" t="s">
        <v>210</v>
      </c>
      <c r="AT246" s="194" t="s">
        <v>146</v>
      </c>
      <c r="AU246" s="194" t="s">
        <v>86</v>
      </c>
      <c r="AY246" s="14" t="s">
        <v>144</v>
      </c>
      <c r="BE246" s="195">
        <f t="shared" si="44"/>
        <v>0</v>
      </c>
      <c r="BF246" s="195">
        <f t="shared" si="45"/>
        <v>0</v>
      </c>
      <c r="BG246" s="195">
        <f t="shared" si="46"/>
        <v>0</v>
      </c>
      <c r="BH246" s="195">
        <f t="shared" si="47"/>
        <v>0</v>
      </c>
      <c r="BI246" s="195">
        <f t="shared" si="48"/>
        <v>0</v>
      </c>
      <c r="BJ246" s="14" t="s">
        <v>84</v>
      </c>
      <c r="BK246" s="195">
        <f t="shared" si="49"/>
        <v>0</v>
      </c>
      <c r="BL246" s="14" t="s">
        <v>210</v>
      </c>
      <c r="BM246" s="194" t="s">
        <v>537</v>
      </c>
    </row>
    <row r="247" spans="1:65" s="2" customFormat="1" ht="44.25" customHeight="1">
      <c r="A247" s="31"/>
      <c r="B247" s="32"/>
      <c r="C247" s="196" t="s">
        <v>538</v>
      </c>
      <c r="D247" s="196" t="s">
        <v>189</v>
      </c>
      <c r="E247" s="197" t="s">
        <v>495</v>
      </c>
      <c r="F247" s="198" t="s">
        <v>496</v>
      </c>
      <c r="G247" s="199" t="s">
        <v>195</v>
      </c>
      <c r="H247" s="200">
        <v>89.51</v>
      </c>
      <c r="I247" s="201"/>
      <c r="J247" s="202">
        <f t="shared" si="40"/>
        <v>0</v>
      </c>
      <c r="K247" s="198" t="s">
        <v>150</v>
      </c>
      <c r="L247" s="203"/>
      <c r="M247" s="204" t="s">
        <v>1</v>
      </c>
      <c r="N247" s="205" t="s">
        <v>41</v>
      </c>
      <c r="O247" s="68"/>
      <c r="P247" s="192">
        <f t="shared" si="41"/>
        <v>0</v>
      </c>
      <c r="Q247" s="192">
        <v>0.0054</v>
      </c>
      <c r="R247" s="192">
        <f t="shared" si="42"/>
        <v>0.48335400000000006</v>
      </c>
      <c r="S247" s="192">
        <v>0</v>
      </c>
      <c r="T247" s="193">
        <f t="shared" si="4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4" t="s">
        <v>275</v>
      </c>
      <c r="AT247" s="194" t="s">
        <v>189</v>
      </c>
      <c r="AU247" s="194" t="s">
        <v>86</v>
      </c>
      <c r="AY247" s="14" t="s">
        <v>144</v>
      </c>
      <c r="BE247" s="195">
        <f t="shared" si="44"/>
        <v>0</v>
      </c>
      <c r="BF247" s="195">
        <f t="shared" si="45"/>
        <v>0</v>
      </c>
      <c r="BG247" s="195">
        <f t="shared" si="46"/>
        <v>0</v>
      </c>
      <c r="BH247" s="195">
        <f t="shared" si="47"/>
        <v>0</v>
      </c>
      <c r="BI247" s="195">
        <f t="shared" si="48"/>
        <v>0</v>
      </c>
      <c r="BJ247" s="14" t="s">
        <v>84</v>
      </c>
      <c r="BK247" s="195">
        <f t="shared" si="49"/>
        <v>0</v>
      </c>
      <c r="BL247" s="14" t="s">
        <v>210</v>
      </c>
      <c r="BM247" s="194" t="s">
        <v>539</v>
      </c>
    </row>
    <row r="248" spans="1:65" s="2" customFormat="1" ht="24.2" customHeight="1">
      <c r="A248" s="31"/>
      <c r="B248" s="32"/>
      <c r="C248" s="183" t="s">
        <v>540</v>
      </c>
      <c r="D248" s="183" t="s">
        <v>146</v>
      </c>
      <c r="E248" s="184" t="s">
        <v>541</v>
      </c>
      <c r="F248" s="185" t="s">
        <v>542</v>
      </c>
      <c r="G248" s="186" t="s">
        <v>243</v>
      </c>
      <c r="H248" s="187">
        <v>15.45</v>
      </c>
      <c r="I248" s="188"/>
      <c r="J248" s="189">
        <f t="shared" si="40"/>
        <v>0</v>
      </c>
      <c r="K248" s="185" t="s">
        <v>150</v>
      </c>
      <c r="L248" s="36"/>
      <c r="M248" s="190" t="s">
        <v>1</v>
      </c>
      <c r="N248" s="191" t="s">
        <v>41</v>
      </c>
      <c r="O248" s="68"/>
      <c r="P248" s="192">
        <f t="shared" si="41"/>
        <v>0</v>
      </c>
      <c r="Q248" s="192">
        <v>0.0003</v>
      </c>
      <c r="R248" s="192">
        <f t="shared" si="42"/>
        <v>0.004634999999999999</v>
      </c>
      <c r="S248" s="192">
        <v>0</v>
      </c>
      <c r="T248" s="193">
        <f t="shared" si="4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4" t="s">
        <v>210</v>
      </c>
      <c r="AT248" s="194" t="s">
        <v>146</v>
      </c>
      <c r="AU248" s="194" t="s">
        <v>86</v>
      </c>
      <c r="AY248" s="14" t="s">
        <v>144</v>
      </c>
      <c r="BE248" s="195">
        <f t="shared" si="44"/>
        <v>0</v>
      </c>
      <c r="BF248" s="195">
        <f t="shared" si="45"/>
        <v>0</v>
      </c>
      <c r="BG248" s="195">
        <f t="shared" si="46"/>
        <v>0</v>
      </c>
      <c r="BH248" s="195">
        <f t="shared" si="47"/>
        <v>0</v>
      </c>
      <c r="BI248" s="195">
        <f t="shared" si="48"/>
        <v>0</v>
      </c>
      <c r="BJ248" s="14" t="s">
        <v>84</v>
      </c>
      <c r="BK248" s="195">
        <f t="shared" si="49"/>
        <v>0</v>
      </c>
      <c r="BL248" s="14" t="s">
        <v>210</v>
      </c>
      <c r="BM248" s="194" t="s">
        <v>543</v>
      </c>
    </row>
    <row r="249" spans="1:65" s="2" customFormat="1" ht="37.9" customHeight="1">
      <c r="A249" s="31"/>
      <c r="B249" s="32"/>
      <c r="C249" s="183" t="s">
        <v>544</v>
      </c>
      <c r="D249" s="183" t="s">
        <v>146</v>
      </c>
      <c r="E249" s="184" t="s">
        <v>545</v>
      </c>
      <c r="F249" s="185" t="s">
        <v>546</v>
      </c>
      <c r="G249" s="186" t="s">
        <v>243</v>
      </c>
      <c r="H249" s="187">
        <v>91.65</v>
      </c>
      <c r="I249" s="188"/>
      <c r="J249" s="189">
        <f t="shared" si="40"/>
        <v>0</v>
      </c>
      <c r="K249" s="185" t="s">
        <v>150</v>
      </c>
      <c r="L249" s="36"/>
      <c r="M249" s="190" t="s">
        <v>1</v>
      </c>
      <c r="N249" s="191" t="s">
        <v>41</v>
      </c>
      <c r="O249" s="68"/>
      <c r="P249" s="192">
        <f t="shared" si="41"/>
        <v>0</v>
      </c>
      <c r="Q249" s="192">
        <v>0.0006</v>
      </c>
      <c r="R249" s="192">
        <f t="shared" si="42"/>
        <v>0.05499</v>
      </c>
      <c r="S249" s="192">
        <v>0</v>
      </c>
      <c r="T249" s="193">
        <f t="shared" si="4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4" t="s">
        <v>210</v>
      </c>
      <c r="AT249" s="194" t="s">
        <v>146</v>
      </c>
      <c r="AU249" s="194" t="s">
        <v>86</v>
      </c>
      <c r="AY249" s="14" t="s">
        <v>144</v>
      </c>
      <c r="BE249" s="195">
        <f t="shared" si="44"/>
        <v>0</v>
      </c>
      <c r="BF249" s="195">
        <f t="shared" si="45"/>
        <v>0</v>
      </c>
      <c r="BG249" s="195">
        <f t="shared" si="46"/>
        <v>0</v>
      </c>
      <c r="BH249" s="195">
        <f t="shared" si="47"/>
        <v>0</v>
      </c>
      <c r="BI249" s="195">
        <f t="shared" si="48"/>
        <v>0</v>
      </c>
      <c r="BJ249" s="14" t="s">
        <v>84</v>
      </c>
      <c r="BK249" s="195">
        <f t="shared" si="49"/>
        <v>0</v>
      </c>
      <c r="BL249" s="14" t="s">
        <v>210</v>
      </c>
      <c r="BM249" s="194" t="s">
        <v>547</v>
      </c>
    </row>
    <row r="250" spans="1:65" s="2" customFormat="1" ht="37.9" customHeight="1">
      <c r="A250" s="31"/>
      <c r="B250" s="32"/>
      <c r="C250" s="183" t="s">
        <v>548</v>
      </c>
      <c r="D250" s="183" t="s">
        <v>146</v>
      </c>
      <c r="E250" s="184" t="s">
        <v>549</v>
      </c>
      <c r="F250" s="185" t="s">
        <v>550</v>
      </c>
      <c r="G250" s="186" t="s">
        <v>243</v>
      </c>
      <c r="H250" s="187">
        <v>76.2</v>
      </c>
      <c r="I250" s="188"/>
      <c r="J250" s="189">
        <f t="shared" si="40"/>
        <v>0</v>
      </c>
      <c r="K250" s="185" t="s">
        <v>150</v>
      </c>
      <c r="L250" s="36"/>
      <c r="M250" s="190" t="s">
        <v>1</v>
      </c>
      <c r="N250" s="191" t="s">
        <v>41</v>
      </c>
      <c r="O250" s="68"/>
      <c r="P250" s="192">
        <f t="shared" si="41"/>
        <v>0</v>
      </c>
      <c r="Q250" s="192">
        <v>0.0006</v>
      </c>
      <c r="R250" s="192">
        <f t="shared" si="42"/>
        <v>0.04572</v>
      </c>
      <c r="S250" s="192">
        <v>0</v>
      </c>
      <c r="T250" s="193">
        <f t="shared" si="4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4" t="s">
        <v>210</v>
      </c>
      <c r="AT250" s="194" t="s">
        <v>146</v>
      </c>
      <c r="AU250" s="194" t="s">
        <v>86</v>
      </c>
      <c r="AY250" s="14" t="s">
        <v>144</v>
      </c>
      <c r="BE250" s="195">
        <f t="shared" si="44"/>
        <v>0</v>
      </c>
      <c r="BF250" s="195">
        <f t="shared" si="45"/>
        <v>0</v>
      </c>
      <c r="BG250" s="195">
        <f t="shared" si="46"/>
        <v>0</v>
      </c>
      <c r="BH250" s="195">
        <f t="shared" si="47"/>
        <v>0</v>
      </c>
      <c r="BI250" s="195">
        <f t="shared" si="48"/>
        <v>0</v>
      </c>
      <c r="BJ250" s="14" t="s">
        <v>84</v>
      </c>
      <c r="BK250" s="195">
        <f t="shared" si="49"/>
        <v>0</v>
      </c>
      <c r="BL250" s="14" t="s">
        <v>210</v>
      </c>
      <c r="BM250" s="194" t="s">
        <v>551</v>
      </c>
    </row>
    <row r="251" spans="1:65" s="2" customFormat="1" ht="37.9" customHeight="1">
      <c r="A251" s="31"/>
      <c r="B251" s="32"/>
      <c r="C251" s="183" t="s">
        <v>552</v>
      </c>
      <c r="D251" s="183" t="s">
        <v>146</v>
      </c>
      <c r="E251" s="184" t="s">
        <v>553</v>
      </c>
      <c r="F251" s="185" t="s">
        <v>554</v>
      </c>
      <c r="G251" s="186" t="s">
        <v>243</v>
      </c>
      <c r="H251" s="187">
        <v>15.45</v>
      </c>
      <c r="I251" s="188"/>
      <c r="J251" s="189">
        <f t="shared" si="40"/>
        <v>0</v>
      </c>
      <c r="K251" s="185" t="s">
        <v>150</v>
      </c>
      <c r="L251" s="36"/>
      <c r="M251" s="190" t="s">
        <v>1</v>
      </c>
      <c r="N251" s="191" t="s">
        <v>41</v>
      </c>
      <c r="O251" s="68"/>
      <c r="P251" s="192">
        <f t="shared" si="41"/>
        <v>0</v>
      </c>
      <c r="Q251" s="192">
        <v>0.00043</v>
      </c>
      <c r="R251" s="192">
        <f t="shared" si="42"/>
        <v>0.006643499999999999</v>
      </c>
      <c r="S251" s="192">
        <v>0</v>
      </c>
      <c r="T251" s="193">
        <f t="shared" si="4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4" t="s">
        <v>210</v>
      </c>
      <c r="AT251" s="194" t="s">
        <v>146</v>
      </c>
      <c r="AU251" s="194" t="s">
        <v>86</v>
      </c>
      <c r="AY251" s="14" t="s">
        <v>144</v>
      </c>
      <c r="BE251" s="195">
        <f t="shared" si="44"/>
        <v>0</v>
      </c>
      <c r="BF251" s="195">
        <f t="shared" si="45"/>
        <v>0</v>
      </c>
      <c r="BG251" s="195">
        <f t="shared" si="46"/>
        <v>0</v>
      </c>
      <c r="BH251" s="195">
        <f t="shared" si="47"/>
        <v>0</v>
      </c>
      <c r="BI251" s="195">
        <f t="shared" si="48"/>
        <v>0</v>
      </c>
      <c r="BJ251" s="14" t="s">
        <v>84</v>
      </c>
      <c r="BK251" s="195">
        <f t="shared" si="49"/>
        <v>0</v>
      </c>
      <c r="BL251" s="14" t="s">
        <v>210</v>
      </c>
      <c r="BM251" s="194" t="s">
        <v>555</v>
      </c>
    </row>
    <row r="252" spans="1:65" s="2" customFormat="1" ht="33" customHeight="1">
      <c r="A252" s="31"/>
      <c r="B252" s="32"/>
      <c r="C252" s="183" t="s">
        <v>556</v>
      </c>
      <c r="D252" s="183" t="s">
        <v>146</v>
      </c>
      <c r="E252" s="184" t="s">
        <v>557</v>
      </c>
      <c r="F252" s="185" t="s">
        <v>558</v>
      </c>
      <c r="G252" s="186" t="s">
        <v>243</v>
      </c>
      <c r="H252" s="187">
        <v>78.68</v>
      </c>
      <c r="I252" s="188"/>
      <c r="J252" s="189">
        <f t="shared" si="40"/>
        <v>0</v>
      </c>
      <c r="K252" s="185" t="s">
        <v>150</v>
      </c>
      <c r="L252" s="36"/>
      <c r="M252" s="190" t="s">
        <v>1</v>
      </c>
      <c r="N252" s="191" t="s">
        <v>41</v>
      </c>
      <c r="O252" s="68"/>
      <c r="P252" s="192">
        <f t="shared" si="41"/>
        <v>0</v>
      </c>
      <c r="Q252" s="192">
        <v>0.0015</v>
      </c>
      <c r="R252" s="192">
        <f t="shared" si="42"/>
        <v>0.11802000000000001</v>
      </c>
      <c r="S252" s="192">
        <v>0</v>
      </c>
      <c r="T252" s="193">
        <f t="shared" si="4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4" t="s">
        <v>210</v>
      </c>
      <c r="AT252" s="194" t="s">
        <v>146</v>
      </c>
      <c r="AU252" s="194" t="s">
        <v>86</v>
      </c>
      <c r="AY252" s="14" t="s">
        <v>144</v>
      </c>
      <c r="BE252" s="195">
        <f t="shared" si="44"/>
        <v>0</v>
      </c>
      <c r="BF252" s="195">
        <f t="shared" si="45"/>
        <v>0</v>
      </c>
      <c r="BG252" s="195">
        <f t="shared" si="46"/>
        <v>0</v>
      </c>
      <c r="BH252" s="195">
        <f t="shared" si="47"/>
        <v>0</v>
      </c>
      <c r="BI252" s="195">
        <f t="shared" si="48"/>
        <v>0</v>
      </c>
      <c r="BJ252" s="14" t="s">
        <v>84</v>
      </c>
      <c r="BK252" s="195">
        <f t="shared" si="49"/>
        <v>0</v>
      </c>
      <c r="BL252" s="14" t="s">
        <v>210</v>
      </c>
      <c r="BM252" s="194" t="s">
        <v>559</v>
      </c>
    </row>
    <row r="253" spans="1:65" s="2" customFormat="1" ht="37.9" customHeight="1">
      <c r="A253" s="31"/>
      <c r="B253" s="32"/>
      <c r="C253" s="183" t="s">
        <v>560</v>
      </c>
      <c r="D253" s="183" t="s">
        <v>146</v>
      </c>
      <c r="E253" s="184" t="s">
        <v>561</v>
      </c>
      <c r="F253" s="185" t="s">
        <v>562</v>
      </c>
      <c r="G253" s="186" t="s">
        <v>195</v>
      </c>
      <c r="H253" s="187">
        <v>385.02</v>
      </c>
      <c r="I253" s="188"/>
      <c r="J253" s="189">
        <f t="shared" si="40"/>
        <v>0</v>
      </c>
      <c r="K253" s="185" t="s">
        <v>150</v>
      </c>
      <c r="L253" s="36"/>
      <c r="M253" s="190" t="s">
        <v>1</v>
      </c>
      <c r="N253" s="191" t="s">
        <v>41</v>
      </c>
      <c r="O253" s="68"/>
      <c r="P253" s="192">
        <f t="shared" si="41"/>
        <v>0</v>
      </c>
      <c r="Q253" s="192">
        <v>0.00028</v>
      </c>
      <c r="R253" s="192">
        <f t="shared" si="42"/>
        <v>0.10780559999999999</v>
      </c>
      <c r="S253" s="192">
        <v>0</v>
      </c>
      <c r="T253" s="193">
        <f t="shared" si="4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4" t="s">
        <v>210</v>
      </c>
      <c r="AT253" s="194" t="s">
        <v>146</v>
      </c>
      <c r="AU253" s="194" t="s">
        <v>86</v>
      </c>
      <c r="AY253" s="14" t="s">
        <v>144</v>
      </c>
      <c r="BE253" s="195">
        <f t="shared" si="44"/>
        <v>0</v>
      </c>
      <c r="BF253" s="195">
        <f t="shared" si="45"/>
        <v>0</v>
      </c>
      <c r="BG253" s="195">
        <f t="shared" si="46"/>
        <v>0</v>
      </c>
      <c r="BH253" s="195">
        <f t="shared" si="47"/>
        <v>0</v>
      </c>
      <c r="BI253" s="195">
        <f t="shared" si="48"/>
        <v>0</v>
      </c>
      <c r="BJ253" s="14" t="s">
        <v>84</v>
      </c>
      <c r="BK253" s="195">
        <f t="shared" si="49"/>
        <v>0</v>
      </c>
      <c r="BL253" s="14" t="s">
        <v>210</v>
      </c>
      <c r="BM253" s="194" t="s">
        <v>563</v>
      </c>
    </row>
    <row r="254" spans="1:65" s="2" customFormat="1" ht="24.2" customHeight="1">
      <c r="A254" s="31"/>
      <c r="B254" s="32"/>
      <c r="C254" s="196" t="s">
        <v>564</v>
      </c>
      <c r="D254" s="196" t="s">
        <v>189</v>
      </c>
      <c r="E254" s="197" t="s">
        <v>565</v>
      </c>
      <c r="F254" s="198" t="s">
        <v>566</v>
      </c>
      <c r="G254" s="199" t="s">
        <v>195</v>
      </c>
      <c r="H254" s="200">
        <v>448.741</v>
      </c>
      <c r="I254" s="201"/>
      <c r="J254" s="202">
        <f t="shared" si="40"/>
        <v>0</v>
      </c>
      <c r="K254" s="198" t="s">
        <v>150</v>
      </c>
      <c r="L254" s="203"/>
      <c r="M254" s="204" t="s">
        <v>1</v>
      </c>
      <c r="N254" s="205" t="s">
        <v>41</v>
      </c>
      <c r="O254" s="68"/>
      <c r="P254" s="192">
        <f t="shared" si="41"/>
        <v>0</v>
      </c>
      <c r="Q254" s="192">
        <v>0.0019</v>
      </c>
      <c r="R254" s="192">
        <f t="shared" si="42"/>
        <v>0.8526079</v>
      </c>
      <c r="S254" s="192">
        <v>0</v>
      </c>
      <c r="T254" s="193">
        <f t="shared" si="4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4" t="s">
        <v>275</v>
      </c>
      <c r="AT254" s="194" t="s">
        <v>189</v>
      </c>
      <c r="AU254" s="194" t="s">
        <v>86</v>
      </c>
      <c r="AY254" s="14" t="s">
        <v>144</v>
      </c>
      <c r="BE254" s="195">
        <f t="shared" si="44"/>
        <v>0</v>
      </c>
      <c r="BF254" s="195">
        <f t="shared" si="45"/>
        <v>0</v>
      </c>
      <c r="BG254" s="195">
        <f t="shared" si="46"/>
        <v>0</v>
      </c>
      <c r="BH254" s="195">
        <f t="shared" si="47"/>
        <v>0</v>
      </c>
      <c r="BI254" s="195">
        <f t="shared" si="48"/>
        <v>0</v>
      </c>
      <c r="BJ254" s="14" t="s">
        <v>84</v>
      </c>
      <c r="BK254" s="195">
        <f t="shared" si="49"/>
        <v>0</v>
      </c>
      <c r="BL254" s="14" t="s">
        <v>210</v>
      </c>
      <c r="BM254" s="194" t="s">
        <v>567</v>
      </c>
    </row>
    <row r="255" spans="1:65" s="2" customFormat="1" ht="24.2" customHeight="1">
      <c r="A255" s="31"/>
      <c r="B255" s="32"/>
      <c r="C255" s="183" t="s">
        <v>568</v>
      </c>
      <c r="D255" s="183" t="s">
        <v>146</v>
      </c>
      <c r="E255" s="184" t="s">
        <v>569</v>
      </c>
      <c r="F255" s="185" t="s">
        <v>570</v>
      </c>
      <c r="G255" s="186" t="s">
        <v>195</v>
      </c>
      <c r="H255" s="187">
        <v>385.02</v>
      </c>
      <c r="I255" s="188"/>
      <c r="J255" s="189">
        <f t="shared" si="40"/>
        <v>0</v>
      </c>
      <c r="K255" s="185" t="s">
        <v>150</v>
      </c>
      <c r="L255" s="36"/>
      <c r="M255" s="190" t="s">
        <v>1</v>
      </c>
      <c r="N255" s="191" t="s">
        <v>41</v>
      </c>
      <c r="O255" s="68"/>
      <c r="P255" s="192">
        <f t="shared" si="41"/>
        <v>0</v>
      </c>
      <c r="Q255" s="192">
        <v>0</v>
      </c>
      <c r="R255" s="192">
        <f t="shared" si="42"/>
        <v>0</v>
      </c>
      <c r="S255" s="192">
        <v>0</v>
      </c>
      <c r="T255" s="193">
        <f t="shared" si="4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4" t="s">
        <v>210</v>
      </c>
      <c r="AT255" s="194" t="s">
        <v>146</v>
      </c>
      <c r="AU255" s="194" t="s">
        <v>86</v>
      </c>
      <c r="AY255" s="14" t="s">
        <v>144</v>
      </c>
      <c r="BE255" s="195">
        <f t="shared" si="44"/>
        <v>0</v>
      </c>
      <c r="BF255" s="195">
        <f t="shared" si="45"/>
        <v>0</v>
      </c>
      <c r="BG255" s="195">
        <f t="shared" si="46"/>
        <v>0</v>
      </c>
      <c r="BH255" s="195">
        <f t="shared" si="47"/>
        <v>0</v>
      </c>
      <c r="BI255" s="195">
        <f t="shared" si="48"/>
        <v>0</v>
      </c>
      <c r="BJ255" s="14" t="s">
        <v>84</v>
      </c>
      <c r="BK255" s="195">
        <f t="shared" si="49"/>
        <v>0</v>
      </c>
      <c r="BL255" s="14" t="s">
        <v>210</v>
      </c>
      <c r="BM255" s="194" t="s">
        <v>571</v>
      </c>
    </row>
    <row r="256" spans="1:65" s="2" customFormat="1" ht="24.2" customHeight="1">
      <c r="A256" s="31"/>
      <c r="B256" s="32"/>
      <c r="C256" s="196" t="s">
        <v>572</v>
      </c>
      <c r="D256" s="196" t="s">
        <v>189</v>
      </c>
      <c r="E256" s="197" t="s">
        <v>573</v>
      </c>
      <c r="F256" s="198" t="s">
        <v>574</v>
      </c>
      <c r="G256" s="199" t="s">
        <v>195</v>
      </c>
      <c r="H256" s="200">
        <v>444.698</v>
      </c>
      <c r="I256" s="201"/>
      <c r="J256" s="202">
        <f t="shared" si="40"/>
        <v>0</v>
      </c>
      <c r="K256" s="198" t="s">
        <v>150</v>
      </c>
      <c r="L256" s="203"/>
      <c r="M256" s="204" t="s">
        <v>1</v>
      </c>
      <c r="N256" s="205" t="s">
        <v>41</v>
      </c>
      <c r="O256" s="68"/>
      <c r="P256" s="192">
        <f t="shared" si="41"/>
        <v>0</v>
      </c>
      <c r="Q256" s="192">
        <v>0.0003</v>
      </c>
      <c r="R256" s="192">
        <f t="shared" si="42"/>
        <v>0.13340939999999998</v>
      </c>
      <c r="S256" s="192">
        <v>0</v>
      </c>
      <c r="T256" s="193">
        <f t="shared" si="4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4" t="s">
        <v>275</v>
      </c>
      <c r="AT256" s="194" t="s">
        <v>189</v>
      </c>
      <c r="AU256" s="194" t="s">
        <v>86</v>
      </c>
      <c r="AY256" s="14" t="s">
        <v>144</v>
      </c>
      <c r="BE256" s="195">
        <f t="shared" si="44"/>
        <v>0</v>
      </c>
      <c r="BF256" s="195">
        <f t="shared" si="45"/>
        <v>0</v>
      </c>
      <c r="BG256" s="195">
        <f t="shared" si="46"/>
        <v>0</v>
      </c>
      <c r="BH256" s="195">
        <f t="shared" si="47"/>
        <v>0</v>
      </c>
      <c r="BI256" s="195">
        <f t="shared" si="48"/>
        <v>0</v>
      </c>
      <c r="BJ256" s="14" t="s">
        <v>84</v>
      </c>
      <c r="BK256" s="195">
        <f t="shared" si="49"/>
        <v>0</v>
      </c>
      <c r="BL256" s="14" t="s">
        <v>210</v>
      </c>
      <c r="BM256" s="194" t="s">
        <v>575</v>
      </c>
    </row>
    <row r="257" spans="1:65" s="2" customFormat="1" ht="24.2" customHeight="1">
      <c r="A257" s="31"/>
      <c r="B257" s="32"/>
      <c r="C257" s="183" t="s">
        <v>576</v>
      </c>
      <c r="D257" s="183" t="s">
        <v>146</v>
      </c>
      <c r="E257" s="184" t="s">
        <v>577</v>
      </c>
      <c r="F257" s="185" t="s">
        <v>578</v>
      </c>
      <c r="G257" s="186" t="s">
        <v>178</v>
      </c>
      <c r="H257" s="187">
        <v>1.906</v>
      </c>
      <c r="I257" s="188"/>
      <c r="J257" s="189">
        <f t="shared" si="40"/>
        <v>0</v>
      </c>
      <c r="K257" s="185" t="s">
        <v>150</v>
      </c>
      <c r="L257" s="36"/>
      <c r="M257" s="190" t="s">
        <v>1</v>
      </c>
      <c r="N257" s="191" t="s">
        <v>41</v>
      </c>
      <c r="O257" s="68"/>
      <c r="P257" s="192">
        <f t="shared" si="41"/>
        <v>0</v>
      </c>
      <c r="Q257" s="192">
        <v>0</v>
      </c>
      <c r="R257" s="192">
        <f t="shared" si="42"/>
        <v>0</v>
      </c>
      <c r="S257" s="192">
        <v>0</v>
      </c>
      <c r="T257" s="193">
        <f t="shared" si="4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4" t="s">
        <v>210</v>
      </c>
      <c r="AT257" s="194" t="s">
        <v>146</v>
      </c>
      <c r="AU257" s="194" t="s">
        <v>86</v>
      </c>
      <c r="AY257" s="14" t="s">
        <v>144</v>
      </c>
      <c r="BE257" s="195">
        <f t="shared" si="44"/>
        <v>0</v>
      </c>
      <c r="BF257" s="195">
        <f t="shared" si="45"/>
        <v>0</v>
      </c>
      <c r="BG257" s="195">
        <f t="shared" si="46"/>
        <v>0</v>
      </c>
      <c r="BH257" s="195">
        <f t="shared" si="47"/>
        <v>0</v>
      </c>
      <c r="BI257" s="195">
        <f t="shared" si="48"/>
        <v>0</v>
      </c>
      <c r="BJ257" s="14" t="s">
        <v>84</v>
      </c>
      <c r="BK257" s="195">
        <f t="shared" si="49"/>
        <v>0</v>
      </c>
      <c r="BL257" s="14" t="s">
        <v>210</v>
      </c>
      <c r="BM257" s="194" t="s">
        <v>579</v>
      </c>
    </row>
    <row r="258" spans="1:65" s="2" customFormat="1" ht="24.2" customHeight="1">
      <c r="A258" s="31"/>
      <c r="B258" s="32"/>
      <c r="C258" s="183" t="s">
        <v>580</v>
      </c>
      <c r="D258" s="183" t="s">
        <v>146</v>
      </c>
      <c r="E258" s="184" t="s">
        <v>581</v>
      </c>
      <c r="F258" s="185" t="s">
        <v>582</v>
      </c>
      <c r="G258" s="186" t="s">
        <v>178</v>
      </c>
      <c r="H258" s="187">
        <v>1.906</v>
      </c>
      <c r="I258" s="188"/>
      <c r="J258" s="189">
        <f t="shared" si="40"/>
        <v>0</v>
      </c>
      <c r="K258" s="185" t="s">
        <v>150</v>
      </c>
      <c r="L258" s="36"/>
      <c r="M258" s="190" t="s">
        <v>1</v>
      </c>
      <c r="N258" s="191" t="s">
        <v>41</v>
      </c>
      <c r="O258" s="68"/>
      <c r="P258" s="192">
        <f t="shared" si="41"/>
        <v>0</v>
      </c>
      <c r="Q258" s="192">
        <v>0</v>
      </c>
      <c r="R258" s="192">
        <f t="shared" si="42"/>
        <v>0</v>
      </c>
      <c r="S258" s="192">
        <v>0</v>
      </c>
      <c r="T258" s="193">
        <f t="shared" si="4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4" t="s">
        <v>210</v>
      </c>
      <c r="AT258" s="194" t="s">
        <v>146</v>
      </c>
      <c r="AU258" s="194" t="s">
        <v>86</v>
      </c>
      <c r="AY258" s="14" t="s">
        <v>144</v>
      </c>
      <c r="BE258" s="195">
        <f t="shared" si="44"/>
        <v>0</v>
      </c>
      <c r="BF258" s="195">
        <f t="shared" si="45"/>
        <v>0</v>
      </c>
      <c r="BG258" s="195">
        <f t="shared" si="46"/>
        <v>0</v>
      </c>
      <c r="BH258" s="195">
        <f t="shared" si="47"/>
        <v>0</v>
      </c>
      <c r="BI258" s="195">
        <f t="shared" si="48"/>
        <v>0</v>
      </c>
      <c r="BJ258" s="14" t="s">
        <v>84</v>
      </c>
      <c r="BK258" s="195">
        <f t="shared" si="49"/>
        <v>0</v>
      </c>
      <c r="BL258" s="14" t="s">
        <v>210</v>
      </c>
      <c r="BM258" s="194" t="s">
        <v>583</v>
      </c>
    </row>
    <row r="259" spans="1:65" s="2" customFormat="1" ht="24.2" customHeight="1">
      <c r="A259" s="31"/>
      <c r="B259" s="32"/>
      <c r="C259" s="183" t="s">
        <v>584</v>
      </c>
      <c r="D259" s="183" t="s">
        <v>146</v>
      </c>
      <c r="E259" s="184" t="s">
        <v>585</v>
      </c>
      <c r="F259" s="185" t="s">
        <v>586</v>
      </c>
      <c r="G259" s="186" t="s">
        <v>178</v>
      </c>
      <c r="H259" s="187">
        <v>1.906</v>
      </c>
      <c r="I259" s="188"/>
      <c r="J259" s="189">
        <f t="shared" si="40"/>
        <v>0</v>
      </c>
      <c r="K259" s="185" t="s">
        <v>150</v>
      </c>
      <c r="L259" s="36"/>
      <c r="M259" s="190" t="s">
        <v>1</v>
      </c>
      <c r="N259" s="191" t="s">
        <v>41</v>
      </c>
      <c r="O259" s="68"/>
      <c r="P259" s="192">
        <f t="shared" si="41"/>
        <v>0</v>
      </c>
      <c r="Q259" s="192">
        <v>0</v>
      </c>
      <c r="R259" s="192">
        <f t="shared" si="42"/>
        <v>0</v>
      </c>
      <c r="S259" s="192">
        <v>0</v>
      </c>
      <c r="T259" s="193">
        <f t="shared" si="4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4" t="s">
        <v>210</v>
      </c>
      <c r="AT259" s="194" t="s">
        <v>146</v>
      </c>
      <c r="AU259" s="194" t="s">
        <v>86</v>
      </c>
      <c r="AY259" s="14" t="s">
        <v>144</v>
      </c>
      <c r="BE259" s="195">
        <f t="shared" si="44"/>
        <v>0</v>
      </c>
      <c r="BF259" s="195">
        <f t="shared" si="45"/>
        <v>0</v>
      </c>
      <c r="BG259" s="195">
        <f t="shared" si="46"/>
        <v>0</v>
      </c>
      <c r="BH259" s="195">
        <f t="shared" si="47"/>
        <v>0</v>
      </c>
      <c r="BI259" s="195">
        <f t="shared" si="48"/>
        <v>0</v>
      </c>
      <c r="BJ259" s="14" t="s">
        <v>84</v>
      </c>
      <c r="BK259" s="195">
        <f t="shared" si="49"/>
        <v>0</v>
      </c>
      <c r="BL259" s="14" t="s">
        <v>210</v>
      </c>
      <c r="BM259" s="194" t="s">
        <v>587</v>
      </c>
    </row>
    <row r="260" spans="2:63" s="12" customFormat="1" ht="22.9" customHeight="1">
      <c r="B260" s="167"/>
      <c r="C260" s="168"/>
      <c r="D260" s="169" t="s">
        <v>75</v>
      </c>
      <c r="E260" s="181" t="s">
        <v>588</v>
      </c>
      <c r="F260" s="181" t="s">
        <v>589</v>
      </c>
      <c r="G260" s="168"/>
      <c r="H260" s="168"/>
      <c r="I260" s="171"/>
      <c r="J260" s="182">
        <f>BK260</f>
        <v>0</v>
      </c>
      <c r="K260" s="168"/>
      <c r="L260" s="173"/>
      <c r="M260" s="174"/>
      <c r="N260" s="175"/>
      <c r="O260" s="175"/>
      <c r="P260" s="176">
        <f>SUM(P261:P269)</f>
        <v>0</v>
      </c>
      <c r="Q260" s="175"/>
      <c r="R260" s="176">
        <f>SUM(R261:R269)</f>
        <v>3.5717252999999998</v>
      </c>
      <c r="S260" s="175"/>
      <c r="T260" s="177">
        <f>SUM(T261:T269)</f>
        <v>0</v>
      </c>
      <c r="AR260" s="178" t="s">
        <v>86</v>
      </c>
      <c r="AT260" s="179" t="s">
        <v>75</v>
      </c>
      <c r="AU260" s="179" t="s">
        <v>84</v>
      </c>
      <c r="AY260" s="178" t="s">
        <v>144</v>
      </c>
      <c r="BK260" s="180">
        <f>SUM(BK261:BK269)</f>
        <v>0</v>
      </c>
    </row>
    <row r="261" spans="1:65" s="2" customFormat="1" ht="37.9" customHeight="1">
      <c r="A261" s="31"/>
      <c r="B261" s="32"/>
      <c r="C261" s="183" t="s">
        <v>590</v>
      </c>
      <c r="D261" s="183" t="s">
        <v>146</v>
      </c>
      <c r="E261" s="184" t="s">
        <v>591</v>
      </c>
      <c r="F261" s="185" t="s">
        <v>592</v>
      </c>
      <c r="G261" s="186" t="s">
        <v>195</v>
      </c>
      <c r="H261" s="187">
        <v>30.48</v>
      </c>
      <c r="I261" s="188"/>
      <c r="J261" s="189">
        <f aca="true" t="shared" si="50" ref="J261:J269">ROUND(I261*H261,2)</f>
        <v>0</v>
      </c>
      <c r="K261" s="185" t="s">
        <v>150</v>
      </c>
      <c r="L261" s="36"/>
      <c r="M261" s="190" t="s">
        <v>1</v>
      </c>
      <c r="N261" s="191" t="s">
        <v>41</v>
      </c>
      <c r="O261" s="68"/>
      <c r="P261" s="192">
        <f aca="true" t="shared" si="51" ref="P261:P269">O261*H261</f>
        <v>0</v>
      </c>
      <c r="Q261" s="192">
        <v>0.00606</v>
      </c>
      <c r="R261" s="192">
        <f aca="true" t="shared" si="52" ref="R261:R269">Q261*H261</f>
        <v>0.1847088</v>
      </c>
      <c r="S261" s="192">
        <v>0</v>
      </c>
      <c r="T261" s="193">
        <f aca="true" t="shared" si="53" ref="T261:T269"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4" t="s">
        <v>210</v>
      </c>
      <c r="AT261" s="194" t="s">
        <v>146</v>
      </c>
      <c r="AU261" s="194" t="s">
        <v>86</v>
      </c>
      <c r="AY261" s="14" t="s">
        <v>144</v>
      </c>
      <c r="BE261" s="195">
        <f aca="true" t="shared" si="54" ref="BE261:BE269">IF(N261="základní",J261,0)</f>
        <v>0</v>
      </c>
      <c r="BF261" s="195">
        <f aca="true" t="shared" si="55" ref="BF261:BF269">IF(N261="snížená",J261,0)</f>
        <v>0</v>
      </c>
      <c r="BG261" s="195">
        <f aca="true" t="shared" si="56" ref="BG261:BG269">IF(N261="zákl. přenesená",J261,0)</f>
        <v>0</v>
      </c>
      <c r="BH261" s="195">
        <f aca="true" t="shared" si="57" ref="BH261:BH269">IF(N261="sníž. přenesená",J261,0)</f>
        <v>0</v>
      </c>
      <c r="BI261" s="195">
        <f aca="true" t="shared" si="58" ref="BI261:BI269">IF(N261="nulová",J261,0)</f>
        <v>0</v>
      </c>
      <c r="BJ261" s="14" t="s">
        <v>84</v>
      </c>
      <c r="BK261" s="195">
        <f aca="true" t="shared" si="59" ref="BK261:BK269">ROUND(I261*H261,2)</f>
        <v>0</v>
      </c>
      <c r="BL261" s="14" t="s">
        <v>210</v>
      </c>
      <c r="BM261" s="194" t="s">
        <v>593</v>
      </c>
    </row>
    <row r="262" spans="1:65" s="2" customFormat="1" ht="16.5" customHeight="1">
      <c r="A262" s="31"/>
      <c r="B262" s="32"/>
      <c r="C262" s="196" t="s">
        <v>594</v>
      </c>
      <c r="D262" s="196" t="s">
        <v>189</v>
      </c>
      <c r="E262" s="197" t="s">
        <v>595</v>
      </c>
      <c r="F262" s="198" t="s">
        <v>596</v>
      </c>
      <c r="G262" s="199" t="s">
        <v>195</v>
      </c>
      <c r="H262" s="200">
        <v>32.004</v>
      </c>
      <c r="I262" s="201"/>
      <c r="J262" s="202">
        <f t="shared" si="50"/>
        <v>0</v>
      </c>
      <c r="K262" s="198" t="s">
        <v>150</v>
      </c>
      <c r="L262" s="203"/>
      <c r="M262" s="204" t="s">
        <v>1</v>
      </c>
      <c r="N262" s="205" t="s">
        <v>41</v>
      </c>
      <c r="O262" s="68"/>
      <c r="P262" s="192">
        <f t="shared" si="51"/>
        <v>0</v>
      </c>
      <c r="Q262" s="192">
        <v>0.00115</v>
      </c>
      <c r="R262" s="192">
        <f t="shared" si="52"/>
        <v>0.0368046</v>
      </c>
      <c r="S262" s="192">
        <v>0</v>
      </c>
      <c r="T262" s="193">
        <f t="shared" si="5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4" t="s">
        <v>275</v>
      </c>
      <c r="AT262" s="194" t="s">
        <v>189</v>
      </c>
      <c r="AU262" s="194" t="s">
        <v>86</v>
      </c>
      <c r="AY262" s="14" t="s">
        <v>144</v>
      </c>
      <c r="BE262" s="195">
        <f t="shared" si="54"/>
        <v>0</v>
      </c>
      <c r="BF262" s="195">
        <f t="shared" si="55"/>
        <v>0</v>
      </c>
      <c r="BG262" s="195">
        <f t="shared" si="56"/>
        <v>0</v>
      </c>
      <c r="BH262" s="195">
        <f t="shared" si="57"/>
        <v>0</v>
      </c>
      <c r="BI262" s="195">
        <f t="shared" si="58"/>
        <v>0</v>
      </c>
      <c r="BJ262" s="14" t="s">
        <v>84</v>
      </c>
      <c r="BK262" s="195">
        <f t="shared" si="59"/>
        <v>0</v>
      </c>
      <c r="BL262" s="14" t="s">
        <v>210</v>
      </c>
      <c r="BM262" s="194" t="s">
        <v>597</v>
      </c>
    </row>
    <row r="263" spans="1:65" s="2" customFormat="1" ht="37.9" customHeight="1">
      <c r="A263" s="31"/>
      <c r="B263" s="32"/>
      <c r="C263" s="183" t="s">
        <v>598</v>
      </c>
      <c r="D263" s="183" t="s">
        <v>146</v>
      </c>
      <c r="E263" s="184" t="s">
        <v>591</v>
      </c>
      <c r="F263" s="185" t="s">
        <v>592</v>
      </c>
      <c r="G263" s="186" t="s">
        <v>195</v>
      </c>
      <c r="H263" s="187">
        <v>45.815</v>
      </c>
      <c r="I263" s="188"/>
      <c r="J263" s="189">
        <f t="shared" si="50"/>
        <v>0</v>
      </c>
      <c r="K263" s="185" t="s">
        <v>150</v>
      </c>
      <c r="L263" s="36"/>
      <c r="M263" s="190" t="s">
        <v>1</v>
      </c>
      <c r="N263" s="191" t="s">
        <v>41</v>
      </c>
      <c r="O263" s="68"/>
      <c r="P263" s="192">
        <f t="shared" si="51"/>
        <v>0</v>
      </c>
      <c r="Q263" s="192">
        <v>0.00606</v>
      </c>
      <c r="R263" s="192">
        <f t="shared" si="52"/>
        <v>0.2776389</v>
      </c>
      <c r="S263" s="192">
        <v>0</v>
      </c>
      <c r="T263" s="193">
        <f t="shared" si="5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4" t="s">
        <v>210</v>
      </c>
      <c r="AT263" s="194" t="s">
        <v>146</v>
      </c>
      <c r="AU263" s="194" t="s">
        <v>86</v>
      </c>
      <c r="AY263" s="14" t="s">
        <v>144</v>
      </c>
      <c r="BE263" s="195">
        <f t="shared" si="54"/>
        <v>0</v>
      </c>
      <c r="BF263" s="195">
        <f t="shared" si="55"/>
        <v>0</v>
      </c>
      <c r="BG263" s="195">
        <f t="shared" si="56"/>
        <v>0</v>
      </c>
      <c r="BH263" s="195">
        <f t="shared" si="57"/>
        <v>0</v>
      </c>
      <c r="BI263" s="195">
        <f t="shared" si="58"/>
        <v>0</v>
      </c>
      <c r="BJ263" s="14" t="s">
        <v>84</v>
      </c>
      <c r="BK263" s="195">
        <f t="shared" si="59"/>
        <v>0</v>
      </c>
      <c r="BL263" s="14" t="s">
        <v>210</v>
      </c>
      <c r="BM263" s="194" t="s">
        <v>599</v>
      </c>
    </row>
    <row r="264" spans="1:65" s="2" customFormat="1" ht="24.2" customHeight="1">
      <c r="A264" s="31"/>
      <c r="B264" s="32"/>
      <c r="C264" s="196" t="s">
        <v>600</v>
      </c>
      <c r="D264" s="196" t="s">
        <v>189</v>
      </c>
      <c r="E264" s="197" t="s">
        <v>276</v>
      </c>
      <c r="F264" s="198" t="s">
        <v>277</v>
      </c>
      <c r="G264" s="199" t="s">
        <v>195</v>
      </c>
      <c r="H264" s="200">
        <v>48.106</v>
      </c>
      <c r="I264" s="201"/>
      <c r="J264" s="202">
        <f t="shared" si="50"/>
        <v>0</v>
      </c>
      <c r="K264" s="198" t="s">
        <v>150</v>
      </c>
      <c r="L264" s="203"/>
      <c r="M264" s="204" t="s">
        <v>1</v>
      </c>
      <c r="N264" s="205" t="s">
        <v>41</v>
      </c>
      <c r="O264" s="68"/>
      <c r="P264" s="192">
        <f t="shared" si="51"/>
        <v>0</v>
      </c>
      <c r="Q264" s="192">
        <v>0.0045</v>
      </c>
      <c r="R264" s="192">
        <f t="shared" si="52"/>
        <v>0.216477</v>
      </c>
      <c r="S264" s="192">
        <v>0</v>
      </c>
      <c r="T264" s="193">
        <f t="shared" si="5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4" t="s">
        <v>275</v>
      </c>
      <c r="AT264" s="194" t="s">
        <v>189</v>
      </c>
      <c r="AU264" s="194" t="s">
        <v>86</v>
      </c>
      <c r="AY264" s="14" t="s">
        <v>144</v>
      </c>
      <c r="BE264" s="195">
        <f t="shared" si="54"/>
        <v>0</v>
      </c>
      <c r="BF264" s="195">
        <f t="shared" si="55"/>
        <v>0</v>
      </c>
      <c r="BG264" s="195">
        <f t="shared" si="56"/>
        <v>0</v>
      </c>
      <c r="BH264" s="195">
        <f t="shared" si="57"/>
        <v>0</v>
      </c>
      <c r="BI264" s="195">
        <f t="shared" si="58"/>
        <v>0</v>
      </c>
      <c r="BJ264" s="14" t="s">
        <v>84</v>
      </c>
      <c r="BK264" s="195">
        <f t="shared" si="59"/>
        <v>0</v>
      </c>
      <c r="BL264" s="14" t="s">
        <v>210</v>
      </c>
      <c r="BM264" s="194" t="s">
        <v>601</v>
      </c>
    </row>
    <row r="265" spans="1:65" s="2" customFormat="1" ht="33" customHeight="1">
      <c r="A265" s="31"/>
      <c r="B265" s="32"/>
      <c r="C265" s="183" t="s">
        <v>602</v>
      </c>
      <c r="D265" s="183" t="s">
        <v>146</v>
      </c>
      <c r="E265" s="184" t="s">
        <v>603</v>
      </c>
      <c r="F265" s="185" t="s">
        <v>604</v>
      </c>
      <c r="G265" s="186" t="s">
        <v>195</v>
      </c>
      <c r="H265" s="187">
        <v>676.8</v>
      </c>
      <c r="I265" s="188"/>
      <c r="J265" s="189">
        <f t="shared" si="50"/>
        <v>0</v>
      </c>
      <c r="K265" s="185" t="s">
        <v>150</v>
      </c>
      <c r="L265" s="36"/>
      <c r="M265" s="190" t="s">
        <v>1</v>
      </c>
      <c r="N265" s="191" t="s">
        <v>41</v>
      </c>
      <c r="O265" s="68"/>
      <c r="P265" s="192">
        <f t="shared" si="51"/>
        <v>0</v>
      </c>
      <c r="Q265" s="192">
        <v>0.00116</v>
      </c>
      <c r="R265" s="192">
        <f t="shared" si="52"/>
        <v>0.7850879999999999</v>
      </c>
      <c r="S265" s="192">
        <v>0</v>
      </c>
      <c r="T265" s="193">
        <f t="shared" si="5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4" t="s">
        <v>210</v>
      </c>
      <c r="AT265" s="194" t="s">
        <v>146</v>
      </c>
      <c r="AU265" s="194" t="s">
        <v>86</v>
      </c>
      <c r="AY265" s="14" t="s">
        <v>144</v>
      </c>
      <c r="BE265" s="195">
        <f t="shared" si="54"/>
        <v>0</v>
      </c>
      <c r="BF265" s="195">
        <f t="shared" si="55"/>
        <v>0</v>
      </c>
      <c r="BG265" s="195">
        <f t="shared" si="56"/>
        <v>0</v>
      </c>
      <c r="BH265" s="195">
        <f t="shared" si="57"/>
        <v>0</v>
      </c>
      <c r="BI265" s="195">
        <f t="shared" si="58"/>
        <v>0</v>
      </c>
      <c r="BJ265" s="14" t="s">
        <v>84</v>
      </c>
      <c r="BK265" s="195">
        <f t="shared" si="59"/>
        <v>0</v>
      </c>
      <c r="BL265" s="14" t="s">
        <v>210</v>
      </c>
      <c r="BM265" s="194" t="s">
        <v>605</v>
      </c>
    </row>
    <row r="266" spans="1:65" s="2" customFormat="1" ht="24.2" customHeight="1">
      <c r="A266" s="31"/>
      <c r="B266" s="32"/>
      <c r="C266" s="196" t="s">
        <v>606</v>
      </c>
      <c r="D266" s="196" t="s">
        <v>189</v>
      </c>
      <c r="E266" s="197" t="s">
        <v>607</v>
      </c>
      <c r="F266" s="198" t="s">
        <v>608</v>
      </c>
      <c r="G266" s="199" t="s">
        <v>195</v>
      </c>
      <c r="H266" s="200">
        <v>690.336</v>
      </c>
      <c r="I266" s="201"/>
      <c r="J266" s="202">
        <f t="shared" si="50"/>
        <v>0</v>
      </c>
      <c r="K266" s="198" t="s">
        <v>150</v>
      </c>
      <c r="L266" s="203"/>
      <c r="M266" s="204" t="s">
        <v>1</v>
      </c>
      <c r="N266" s="205" t="s">
        <v>41</v>
      </c>
      <c r="O266" s="68"/>
      <c r="P266" s="192">
        <f t="shared" si="51"/>
        <v>0</v>
      </c>
      <c r="Q266" s="192">
        <v>0.003</v>
      </c>
      <c r="R266" s="192">
        <f t="shared" si="52"/>
        <v>2.071008</v>
      </c>
      <c r="S266" s="192">
        <v>0</v>
      </c>
      <c r="T266" s="193">
        <f t="shared" si="5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4" t="s">
        <v>275</v>
      </c>
      <c r="AT266" s="194" t="s">
        <v>189</v>
      </c>
      <c r="AU266" s="194" t="s">
        <v>86</v>
      </c>
      <c r="AY266" s="14" t="s">
        <v>144</v>
      </c>
      <c r="BE266" s="195">
        <f t="shared" si="54"/>
        <v>0</v>
      </c>
      <c r="BF266" s="195">
        <f t="shared" si="55"/>
        <v>0</v>
      </c>
      <c r="BG266" s="195">
        <f t="shared" si="56"/>
        <v>0</v>
      </c>
      <c r="BH266" s="195">
        <f t="shared" si="57"/>
        <v>0</v>
      </c>
      <c r="BI266" s="195">
        <f t="shared" si="58"/>
        <v>0</v>
      </c>
      <c r="BJ266" s="14" t="s">
        <v>84</v>
      </c>
      <c r="BK266" s="195">
        <f t="shared" si="59"/>
        <v>0</v>
      </c>
      <c r="BL266" s="14" t="s">
        <v>210</v>
      </c>
      <c r="BM266" s="194" t="s">
        <v>609</v>
      </c>
    </row>
    <row r="267" spans="1:65" s="2" customFormat="1" ht="24.2" customHeight="1">
      <c r="A267" s="31"/>
      <c r="B267" s="32"/>
      <c r="C267" s="183" t="s">
        <v>610</v>
      </c>
      <c r="D267" s="183" t="s">
        <v>146</v>
      </c>
      <c r="E267" s="184" t="s">
        <v>611</v>
      </c>
      <c r="F267" s="185" t="s">
        <v>612</v>
      </c>
      <c r="G267" s="186" t="s">
        <v>178</v>
      </c>
      <c r="H267" s="187">
        <v>3.572</v>
      </c>
      <c r="I267" s="188"/>
      <c r="J267" s="189">
        <f t="shared" si="50"/>
        <v>0</v>
      </c>
      <c r="K267" s="185" t="s">
        <v>150</v>
      </c>
      <c r="L267" s="36"/>
      <c r="M267" s="190" t="s">
        <v>1</v>
      </c>
      <c r="N267" s="191" t="s">
        <v>41</v>
      </c>
      <c r="O267" s="68"/>
      <c r="P267" s="192">
        <f t="shared" si="51"/>
        <v>0</v>
      </c>
      <c r="Q267" s="192">
        <v>0</v>
      </c>
      <c r="R267" s="192">
        <f t="shared" si="52"/>
        <v>0</v>
      </c>
      <c r="S267" s="192">
        <v>0</v>
      </c>
      <c r="T267" s="193">
        <f t="shared" si="5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4" t="s">
        <v>210</v>
      </c>
      <c r="AT267" s="194" t="s">
        <v>146</v>
      </c>
      <c r="AU267" s="194" t="s">
        <v>86</v>
      </c>
      <c r="AY267" s="14" t="s">
        <v>144</v>
      </c>
      <c r="BE267" s="195">
        <f t="shared" si="54"/>
        <v>0</v>
      </c>
      <c r="BF267" s="195">
        <f t="shared" si="55"/>
        <v>0</v>
      </c>
      <c r="BG267" s="195">
        <f t="shared" si="56"/>
        <v>0</v>
      </c>
      <c r="BH267" s="195">
        <f t="shared" si="57"/>
        <v>0</v>
      </c>
      <c r="BI267" s="195">
        <f t="shared" si="58"/>
        <v>0</v>
      </c>
      <c r="BJ267" s="14" t="s">
        <v>84</v>
      </c>
      <c r="BK267" s="195">
        <f t="shared" si="59"/>
        <v>0</v>
      </c>
      <c r="BL267" s="14" t="s">
        <v>210</v>
      </c>
      <c r="BM267" s="194" t="s">
        <v>613</v>
      </c>
    </row>
    <row r="268" spans="1:65" s="2" customFormat="1" ht="24.2" customHeight="1">
      <c r="A268" s="31"/>
      <c r="B268" s="32"/>
      <c r="C268" s="183" t="s">
        <v>614</v>
      </c>
      <c r="D268" s="183" t="s">
        <v>146</v>
      </c>
      <c r="E268" s="184" t="s">
        <v>615</v>
      </c>
      <c r="F268" s="185" t="s">
        <v>616</v>
      </c>
      <c r="G268" s="186" t="s">
        <v>178</v>
      </c>
      <c r="H268" s="187">
        <v>3.572</v>
      </c>
      <c r="I268" s="188"/>
      <c r="J268" s="189">
        <f t="shared" si="50"/>
        <v>0</v>
      </c>
      <c r="K268" s="185" t="s">
        <v>150</v>
      </c>
      <c r="L268" s="36"/>
      <c r="M268" s="190" t="s">
        <v>1</v>
      </c>
      <c r="N268" s="191" t="s">
        <v>41</v>
      </c>
      <c r="O268" s="68"/>
      <c r="P268" s="192">
        <f t="shared" si="51"/>
        <v>0</v>
      </c>
      <c r="Q268" s="192">
        <v>0</v>
      </c>
      <c r="R268" s="192">
        <f t="shared" si="52"/>
        <v>0</v>
      </c>
      <c r="S268" s="192">
        <v>0</v>
      </c>
      <c r="T268" s="193">
        <f t="shared" si="5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4" t="s">
        <v>210</v>
      </c>
      <c r="AT268" s="194" t="s">
        <v>146</v>
      </c>
      <c r="AU268" s="194" t="s">
        <v>86</v>
      </c>
      <c r="AY268" s="14" t="s">
        <v>144</v>
      </c>
      <c r="BE268" s="195">
        <f t="shared" si="54"/>
        <v>0</v>
      </c>
      <c r="BF268" s="195">
        <f t="shared" si="55"/>
        <v>0</v>
      </c>
      <c r="BG268" s="195">
        <f t="shared" si="56"/>
        <v>0</v>
      </c>
      <c r="BH268" s="195">
        <f t="shared" si="57"/>
        <v>0</v>
      </c>
      <c r="BI268" s="195">
        <f t="shared" si="58"/>
        <v>0</v>
      </c>
      <c r="BJ268" s="14" t="s">
        <v>84</v>
      </c>
      <c r="BK268" s="195">
        <f t="shared" si="59"/>
        <v>0</v>
      </c>
      <c r="BL268" s="14" t="s">
        <v>210</v>
      </c>
      <c r="BM268" s="194" t="s">
        <v>617</v>
      </c>
    </row>
    <row r="269" spans="1:65" s="2" customFormat="1" ht="24.2" customHeight="1">
      <c r="A269" s="31"/>
      <c r="B269" s="32"/>
      <c r="C269" s="183" t="s">
        <v>618</v>
      </c>
      <c r="D269" s="183" t="s">
        <v>146</v>
      </c>
      <c r="E269" s="184" t="s">
        <v>619</v>
      </c>
      <c r="F269" s="185" t="s">
        <v>620</v>
      </c>
      <c r="G269" s="186" t="s">
        <v>178</v>
      </c>
      <c r="H269" s="187">
        <v>3.572</v>
      </c>
      <c r="I269" s="188"/>
      <c r="J269" s="189">
        <f t="shared" si="50"/>
        <v>0</v>
      </c>
      <c r="K269" s="185" t="s">
        <v>150</v>
      </c>
      <c r="L269" s="36"/>
      <c r="M269" s="190" t="s">
        <v>1</v>
      </c>
      <c r="N269" s="191" t="s">
        <v>41</v>
      </c>
      <c r="O269" s="68"/>
      <c r="P269" s="192">
        <f t="shared" si="51"/>
        <v>0</v>
      </c>
      <c r="Q269" s="192">
        <v>0</v>
      </c>
      <c r="R269" s="192">
        <f t="shared" si="52"/>
        <v>0</v>
      </c>
      <c r="S269" s="192">
        <v>0</v>
      </c>
      <c r="T269" s="193">
        <f t="shared" si="5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4" t="s">
        <v>210</v>
      </c>
      <c r="AT269" s="194" t="s">
        <v>146</v>
      </c>
      <c r="AU269" s="194" t="s">
        <v>86</v>
      </c>
      <c r="AY269" s="14" t="s">
        <v>144</v>
      </c>
      <c r="BE269" s="195">
        <f t="shared" si="54"/>
        <v>0</v>
      </c>
      <c r="BF269" s="195">
        <f t="shared" si="55"/>
        <v>0</v>
      </c>
      <c r="BG269" s="195">
        <f t="shared" si="56"/>
        <v>0</v>
      </c>
      <c r="BH269" s="195">
        <f t="shared" si="57"/>
        <v>0</v>
      </c>
      <c r="BI269" s="195">
        <f t="shared" si="58"/>
        <v>0</v>
      </c>
      <c r="BJ269" s="14" t="s">
        <v>84</v>
      </c>
      <c r="BK269" s="195">
        <f t="shared" si="59"/>
        <v>0</v>
      </c>
      <c r="BL269" s="14" t="s">
        <v>210</v>
      </c>
      <c r="BM269" s="194" t="s">
        <v>621</v>
      </c>
    </row>
    <row r="270" spans="2:63" s="12" customFormat="1" ht="22.9" customHeight="1">
      <c r="B270" s="167"/>
      <c r="C270" s="168"/>
      <c r="D270" s="169" t="s">
        <v>75</v>
      </c>
      <c r="E270" s="181" t="s">
        <v>622</v>
      </c>
      <c r="F270" s="181" t="s">
        <v>623</v>
      </c>
      <c r="G270" s="168"/>
      <c r="H270" s="168"/>
      <c r="I270" s="171"/>
      <c r="J270" s="182">
        <f>BK270</f>
        <v>0</v>
      </c>
      <c r="K270" s="168"/>
      <c r="L270" s="173"/>
      <c r="M270" s="174"/>
      <c r="N270" s="175"/>
      <c r="O270" s="175"/>
      <c r="P270" s="176">
        <f>SUM(P271:P273)</f>
        <v>0</v>
      </c>
      <c r="Q270" s="175"/>
      <c r="R270" s="176">
        <f>SUM(R271:R273)</f>
        <v>0.00592</v>
      </c>
      <c r="S270" s="175"/>
      <c r="T270" s="177">
        <f>SUM(T271:T273)</f>
        <v>0.0341</v>
      </c>
      <c r="AR270" s="178" t="s">
        <v>86</v>
      </c>
      <c r="AT270" s="179" t="s">
        <v>75</v>
      </c>
      <c r="AU270" s="179" t="s">
        <v>84</v>
      </c>
      <c r="AY270" s="178" t="s">
        <v>144</v>
      </c>
      <c r="BK270" s="180">
        <f>SUM(BK271:BK273)</f>
        <v>0</v>
      </c>
    </row>
    <row r="271" spans="1:65" s="2" customFormat="1" ht="16.5" customHeight="1">
      <c r="A271" s="31"/>
      <c r="B271" s="32"/>
      <c r="C271" s="183" t="s">
        <v>624</v>
      </c>
      <c r="D271" s="183" t="s">
        <v>146</v>
      </c>
      <c r="E271" s="184" t="s">
        <v>625</v>
      </c>
      <c r="F271" s="185" t="s">
        <v>626</v>
      </c>
      <c r="G271" s="186" t="s">
        <v>627</v>
      </c>
      <c r="H271" s="187">
        <v>2</v>
      </c>
      <c r="I271" s="188"/>
      <c r="J271" s="189">
        <f>ROUND(I271*H271,2)</f>
        <v>0</v>
      </c>
      <c r="K271" s="185" t="s">
        <v>150</v>
      </c>
      <c r="L271" s="36"/>
      <c r="M271" s="190" t="s">
        <v>1</v>
      </c>
      <c r="N271" s="191" t="s">
        <v>41</v>
      </c>
      <c r="O271" s="68"/>
      <c r="P271" s="192">
        <f>O271*H271</f>
        <v>0</v>
      </c>
      <c r="Q271" s="192">
        <v>0</v>
      </c>
      <c r="R271" s="192">
        <f>Q271*H271</f>
        <v>0</v>
      </c>
      <c r="S271" s="192">
        <v>0.01705</v>
      </c>
      <c r="T271" s="193">
        <f>S271*H271</f>
        <v>0.0341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4" t="s">
        <v>210</v>
      </c>
      <c r="AT271" s="194" t="s">
        <v>146</v>
      </c>
      <c r="AU271" s="194" t="s">
        <v>86</v>
      </c>
      <c r="AY271" s="14" t="s">
        <v>144</v>
      </c>
      <c r="BE271" s="195">
        <f>IF(N271="základní",J271,0)</f>
        <v>0</v>
      </c>
      <c r="BF271" s="195">
        <f>IF(N271="snížená",J271,0)</f>
        <v>0</v>
      </c>
      <c r="BG271" s="195">
        <f>IF(N271="zákl. přenesená",J271,0)</f>
        <v>0</v>
      </c>
      <c r="BH271" s="195">
        <f>IF(N271="sníž. přenesená",J271,0)</f>
        <v>0</v>
      </c>
      <c r="BI271" s="195">
        <f>IF(N271="nulová",J271,0)</f>
        <v>0</v>
      </c>
      <c r="BJ271" s="14" t="s">
        <v>84</v>
      </c>
      <c r="BK271" s="195">
        <f>ROUND(I271*H271,2)</f>
        <v>0</v>
      </c>
      <c r="BL271" s="14" t="s">
        <v>210</v>
      </c>
      <c r="BM271" s="194" t="s">
        <v>628</v>
      </c>
    </row>
    <row r="272" spans="1:65" s="2" customFormat="1" ht="24.2" customHeight="1">
      <c r="A272" s="31"/>
      <c r="B272" s="32"/>
      <c r="C272" s="183" t="s">
        <v>629</v>
      </c>
      <c r="D272" s="183" t="s">
        <v>146</v>
      </c>
      <c r="E272" s="184" t="s">
        <v>630</v>
      </c>
      <c r="F272" s="185" t="s">
        <v>631</v>
      </c>
      <c r="G272" s="186" t="s">
        <v>627</v>
      </c>
      <c r="H272" s="187">
        <v>2</v>
      </c>
      <c r="I272" s="188"/>
      <c r="J272" s="189">
        <f>ROUND(I272*H272,2)</f>
        <v>0</v>
      </c>
      <c r="K272" s="185" t="s">
        <v>150</v>
      </c>
      <c r="L272" s="36"/>
      <c r="M272" s="190" t="s">
        <v>1</v>
      </c>
      <c r="N272" s="191" t="s">
        <v>41</v>
      </c>
      <c r="O272" s="68"/>
      <c r="P272" s="192">
        <f>O272*H272</f>
        <v>0</v>
      </c>
      <c r="Q272" s="192">
        <v>0.00115</v>
      </c>
      <c r="R272" s="192">
        <f>Q272*H272</f>
        <v>0.0023</v>
      </c>
      <c r="S272" s="192">
        <v>0</v>
      </c>
      <c r="T272" s="193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4" t="s">
        <v>210</v>
      </c>
      <c r="AT272" s="194" t="s">
        <v>146</v>
      </c>
      <c r="AU272" s="194" t="s">
        <v>86</v>
      </c>
      <c r="AY272" s="14" t="s">
        <v>144</v>
      </c>
      <c r="BE272" s="195">
        <f>IF(N272="základní",J272,0)</f>
        <v>0</v>
      </c>
      <c r="BF272" s="195">
        <f>IF(N272="snížená",J272,0)</f>
        <v>0</v>
      </c>
      <c r="BG272" s="195">
        <f>IF(N272="zákl. přenesená",J272,0)</f>
        <v>0</v>
      </c>
      <c r="BH272" s="195">
        <f>IF(N272="sníž. přenesená",J272,0)</f>
        <v>0</v>
      </c>
      <c r="BI272" s="195">
        <f>IF(N272="nulová",J272,0)</f>
        <v>0</v>
      </c>
      <c r="BJ272" s="14" t="s">
        <v>84</v>
      </c>
      <c r="BK272" s="195">
        <f>ROUND(I272*H272,2)</f>
        <v>0</v>
      </c>
      <c r="BL272" s="14" t="s">
        <v>210</v>
      </c>
      <c r="BM272" s="194" t="s">
        <v>632</v>
      </c>
    </row>
    <row r="273" spans="1:65" s="2" customFormat="1" ht="33" customHeight="1">
      <c r="A273" s="31"/>
      <c r="B273" s="32"/>
      <c r="C273" s="196" t="s">
        <v>633</v>
      </c>
      <c r="D273" s="196" t="s">
        <v>189</v>
      </c>
      <c r="E273" s="197" t="s">
        <v>634</v>
      </c>
      <c r="F273" s="198" t="s">
        <v>635</v>
      </c>
      <c r="G273" s="199" t="s">
        <v>627</v>
      </c>
      <c r="H273" s="200">
        <v>2</v>
      </c>
      <c r="I273" s="201"/>
      <c r="J273" s="202">
        <f>ROUND(I273*H273,2)</f>
        <v>0</v>
      </c>
      <c r="K273" s="198" t="s">
        <v>150</v>
      </c>
      <c r="L273" s="203"/>
      <c r="M273" s="204" t="s">
        <v>1</v>
      </c>
      <c r="N273" s="205" t="s">
        <v>41</v>
      </c>
      <c r="O273" s="68"/>
      <c r="P273" s="192">
        <f>O273*H273</f>
        <v>0</v>
      </c>
      <c r="Q273" s="192">
        <v>0.00181</v>
      </c>
      <c r="R273" s="192">
        <f>Q273*H273</f>
        <v>0.00362</v>
      </c>
      <c r="S273" s="192">
        <v>0</v>
      </c>
      <c r="T273" s="193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4" t="s">
        <v>275</v>
      </c>
      <c r="AT273" s="194" t="s">
        <v>189</v>
      </c>
      <c r="AU273" s="194" t="s">
        <v>86</v>
      </c>
      <c r="AY273" s="14" t="s">
        <v>144</v>
      </c>
      <c r="BE273" s="195">
        <f>IF(N273="základní",J273,0)</f>
        <v>0</v>
      </c>
      <c r="BF273" s="195">
        <f>IF(N273="snížená",J273,0)</f>
        <v>0</v>
      </c>
      <c r="BG273" s="195">
        <f>IF(N273="zákl. přenesená",J273,0)</f>
        <v>0</v>
      </c>
      <c r="BH273" s="195">
        <f>IF(N273="sníž. přenesená",J273,0)</f>
        <v>0</v>
      </c>
      <c r="BI273" s="195">
        <f>IF(N273="nulová",J273,0)</f>
        <v>0</v>
      </c>
      <c r="BJ273" s="14" t="s">
        <v>84</v>
      </c>
      <c r="BK273" s="195">
        <f>ROUND(I273*H273,2)</f>
        <v>0</v>
      </c>
      <c r="BL273" s="14" t="s">
        <v>210</v>
      </c>
      <c r="BM273" s="194" t="s">
        <v>636</v>
      </c>
    </row>
    <row r="274" spans="2:63" s="12" customFormat="1" ht="22.9" customHeight="1">
      <c r="B274" s="167"/>
      <c r="C274" s="168"/>
      <c r="D274" s="169" t="s">
        <v>75</v>
      </c>
      <c r="E274" s="181" t="s">
        <v>637</v>
      </c>
      <c r="F274" s="181" t="s">
        <v>638</v>
      </c>
      <c r="G274" s="168"/>
      <c r="H274" s="168"/>
      <c r="I274" s="171"/>
      <c r="J274" s="182">
        <f>BK274</f>
        <v>0</v>
      </c>
      <c r="K274" s="168"/>
      <c r="L274" s="173"/>
      <c r="M274" s="174"/>
      <c r="N274" s="175"/>
      <c r="O274" s="175"/>
      <c r="P274" s="176">
        <f>SUM(P275:P276)</f>
        <v>0</v>
      </c>
      <c r="Q274" s="175"/>
      <c r="R274" s="176">
        <f>SUM(R275:R276)</f>
        <v>0</v>
      </c>
      <c r="S274" s="175"/>
      <c r="T274" s="177">
        <f>SUM(T275:T276)</f>
        <v>0</v>
      </c>
      <c r="AR274" s="178" t="s">
        <v>86</v>
      </c>
      <c r="AT274" s="179" t="s">
        <v>75</v>
      </c>
      <c r="AU274" s="179" t="s">
        <v>84</v>
      </c>
      <c r="AY274" s="178" t="s">
        <v>144</v>
      </c>
      <c r="BK274" s="180">
        <f>SUM(BK275:BK276)</f>
        <v>0</v>
      </c>
    </row>
    <row r="275" spans="1:65" s="2" customFormat="1" ht="16.5" customHeight="1">
      <c r="A275" s="31"/>
      <c r="B275" s="32"/>
      <c r="C275" s="183" t="s">
        <v>639</v>
      </c>
      <c r="D275" s="183" t="s">
        <v>146</v>
      </c>
      <c r="E275" s="184" t="s">
        <v>640</v>
      </c>
      <c r="F275" s="185" t="s">
        <v>641</v>
      </c>
      <c r="G275" s="186" t="s">
        <v>642</v>
      </c>
      <c r="H275" s="187">
        <v>1</v>
      </c>
      <c r="I275" s="188"/>
      <c r="J275" s="189">
        <f>ROUND(I275*H275,2)</f>
        <v>0</v>
      </c>
      <c r="K275" s="185" t="s">
        <v>1</v>
      </c>
      <c r="L275" s="36"/>
      <c r="M275" s="190" t="s">
        <v>1</v>
      </c>
      <c r="N275" s="191" t="s">
        <v>41</v>
      </c>
      <c r="O275" s="68"/>
      <c r="P275" s="192">
        <f>O275*H275</f>
        <v>0</v>
      </c>
      <c r="Q275" s="192">
        <v>0</v>
      </c>
      <c r="R275" s="192">
        <f>Q275*H275</f>
        <v>0</v>
      </c>
      <c r="S275" s="192">
        <v>0</v>
      </c>
      <c r="T275" s="193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4" t="s">
        <v>210</v>
      </c>
      <c r="AT275" s="194" t="s">
        <v>146</v>
      </c>
      <c r="AU275" s="194" t="s">
        <v>86</v>
      </c>
      <c r="AY275" s="14" t="s">
        <v>144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14" t="s">
        <v>84</v>
      </c>
      <c r="BK275" s="195">
        <f>ROUND(I275*H275,2)</f>
        <v>0</v>
      </c>
      <c r="BL275" s="14" t="s">
        <v>210</v>
      </c>
      <c r="BM275" s="194" t="s">
        <v>643</v>
      </c>
    </row>
    <row r="276" spans="1:65" s="2" customFormat="1" ht="24.2" customHeight="1">
      <c r="A276" s="31"/>
      <c r="B276" s="32"/>
      <c r="C276" s="183" t="s">
        <v>644</v>
      </c>
      <c r="D276" s="183" t="s">
        <v>146</v>
      </c>
      <c r="E276" s="184" t="s">
        <v>645</v>
      </c>
      <c r="F276" s="185" t="s">
        <v>646</v>
      </c>
      <c r="G276" s="186" t="s">
        <v>627</v>
      </c>
      <c r="H276" s="187">
        <v>4</v>
      </c>
      <c r="I276" s="188"/>
      <c r="J276" s="189">
        <f>ROUND(I276*H276,2)</f>
        <v>0</v>
      </c>
      <c r="K276" s="185" t="s">
        <v>1</v>
      </c>
      <c r="L276" s="36"/>
      <c r="M276" s="190" t="s">
        <v>1</v>
      </c>
      <c r="N276" s="191" t="s">
        <v>41</v>
      </c>
      <c r="O276" s="68"/>
      <c r="P276" s="192">
        <f>O276*H276</f>
        <v>0</v>
      </c>
      <c r="Q276" s="192">
        <v>0</v>
      </c>
      <c r="R276" s="192">
        <f>Q276*H276</f>
        <v>0</v>
      </c>
      <c r="S276" s="192">
        <v>0</v>
      </c>
      <c r="T276" s="193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4" t="s">
        <v>210</v>
      </c>
      <c r="AT276" s="194" t="s">
        <v>146</v>
      </c>
      <c r="AU276" s="194" t="s">
        <v>86</v>
      </c>
      <c r="AY276" s="14" t="s">
        <v>144</v>
      </c>
      <c r="BE276" s="195">
        <f>IF(N276="základní",J276,0)</f>
        <v>0</v>
      </c>
      <c r="BF276" s="195">
        <f>IF(N276="snížená",J276,0)</f>
        <v>0</v>
      </c>
      <c r="BG276" s="195">
        <f>IF(N276="zákl. přenesená",J276,0)</f>
        <v>0</v>
      </c>
      <c r="BH276" s="195">
        <f>IF(N276="sníž. přenesená",J276,0)</f>
        <v>0</v>
      </c>
      <c r="BI276" s="195">
        <f>IF(N276="nulová",J276,0)</f>
        <v>0</v>
      </c>
      <c r="BJ276" s="14" t="s">
        <v>84</v>
      </c>
      <c r="BK276" s="195">
        <f>ROUND(I276*H276,2)</f>
        <v>0</v>
      </c>
      <c r="BL276" s="14" t="s">
        <v>210</v>
      </c>
      <c r="BM276" s="194" t="s">
        <v>647</v>
      </c>
    </row>
    <row r="277" spans="2:63" s="12" customFormat="1" ht="22.9" customHeight="1">
      <c r="B277" s="167"/>
      <c r="C277" s="168"/>
      <c r="D277" s="169" t="s">
        <v>75</v>
      </c>
      <c r="E277" s="181" t="s">
        <v>648</v>
      </c>
      <c r="F277" s="181" t="s">
        <v>649</v>
      </c>
      <c r="G277" s="168"/>
      <c r="H277" s="168"/>
      <c r="I277" s="171"/>
      <c r="J277" s="182">
        <f>BK277</f>
        <v>0</v>
      </c>
      <c r="K277" s="168"/>
      <c r="L277" s="173"/>
      <c r="M277" s="174"/>
      <c r="N277" s="175"/>
      <c r="O277" s="175"/>
      <c r="P277" s="176">
        <f>SUM(P278:P281)</f>
        <v>0</v>
      </c>
      <c r="Q277" s="175"/>
      <c r="R277" s="176">
        <f>SUM(R278:R281)</f>
        <v>0.4322016</v>
      </c>
      <c r="S277" s="175"/>
      <c r="T277" s="177">
        <f>SUM(T278:T281)</f>
        <v>0</v>
      </c>
      <c r="AR277" s="178" t="s">
        <v>86</v>
      </c>
      <c r="AT277" s="179" t="s">
        <v>75</v>
      </c>
      <c r="AU277" s="179" t="s">
        <v>84</v>
      </c>
      <c r="AY277" s="178" t="s">
        <v>144</v>
      </c>
      <c r="BK277" s="180">
        <f>SUM(BK278:BK281)</f>
        <v>0</v>
      </c>
    </row>
    <row r="278" spans="1:65" s="2" customFormat="1" ht="24.2" customHeight="1">
      <c r="A278" s="31"/>
      <c r="B278" s="32"/>
      <c r="C278" s="183" t="s">
        <v>650</v>
      </c>
      <c r="D278" s="183" t="s">
        <v>146</v>
      </c>
      <c r="E278" s="184" t="s">
        <v>651</v>
      </c>
      <c r="F278" s="185" t="s">
        <v>652</v>
      </c>
      <c r="G278" s="186" t="s">
        <v>195</v>
      </c>
      <c r="H278" s="187">
        <v>30.96</v>
      </c>
      <c r="I278" s="188"/>
      <c r="J278" s="189">
        <f>ROUND(I278*H278,2)</f>
        <v>0</v>
      </c>
      <c r="K278" s="185" t="s">
        <v>150</v>
      </c>
      <c r="L278" s="36"/>
      <c r="M278" s="190" t="s">
        <v>1</v>
      </c>
      <c r="N278" s="191" t="s">
        <v>41</v>
      </c>
      <c r="O278" s="68"/>
      <c r="P278" s="192">
        <f>O278*H278</f>
        <v>0</v>
      </c>
      <c r="Q278" s="192">
        <v>0.01396</v>
      </c>
      <c r="R278" s="192">
        <f>Q278*H278</f>
        <v>0.4322016</v>
      </c>
      <c r="S278" s="192">
        <v>0</v>
      </c>
      <c r="T278" s="193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4" t="s">
        <v>210</v>
      </c>
      <c r="AT278" s="194" t="s">
        <v>146</v>
      </c>
      <c r="AU278" s="194" t="s">
        <v>86</v>
      </c>
      <c r="AY278" s="14" t="s">
        <v>144</v>
      </c>
      <c r="BE278" s="195">
        <f>IF(N278="základní",J278,0)</f>
        <v>0</v>
      </c>
      <c r="BF278" s="195">
        <f>IF(N278="snížená",J278,0)</f>
        <v>0</v>
      </c>
      <c r="BG278" s="195">
        <f>IF(N278="zákl. přenesená",J278,0)</f>
        <v>0</v>
      </c>
      <c r="BH278" s="195">
        <f>IF(N278="sníž. přenesená",J278,0)</f>
        <v>0</v>
      </c>
      <c r="BI278" s="195">
        <f>IF(N278="nulová",J278,0)</f>
        <v>0</v>
      </c>
      <c r="BJ278" s="14" t="s">
        <v>84</v>
      </c>
      <c r="BK278" s="195">
        <f>ROUND(I278*H278,2)</f>
        <v>0</v>
      </c>
      <c r="BL278" s="14" t="s">
        <v>210</v>
      </c>
      <c r="BM278" s="194" t="s">
        <v>653</v>
      </c>
    </row>
    <row r="279" spans="1:65" s="2" customFormat="1" ht="24.2" customHeight="1">
      <c r="A279" s="31"/>
      <c r="B279" s="32"/>
      <c r="C279" s="183" t="s">
        <v>654</v>
      </c>
      <c r="D279" s="183" t="s">
        <v>146</v>
      </c>
      <c r="E279" s="184" t="s">
        <v>655</v>
      </c>
      <c r="F279" s="185" t="s">
        <v>656</v>
      </c>
      <c r="G279" s="186" t="s">
        <v>178</v>
      </c>
      <c r="H279" s="187">
        <v>0.432</v>
      </c>
      <c r="I279" s="188"/>
      <c r="J279" s="189">
        <f>ROUND(I279*H279,2)</f>
        <v>0</v>
      </c>
      <c r="K279" s="185" t="s">
        <v>150</v>
      </c>
      <c r="L279" s="36"/>
      <c r="M279" s="190" t="s">
        <v>1</v>
      </c>
      <c r="N279" s="191" t="s">
        <v>41</v>
      </c>
      <c r="O279" s="68"/>
      <c r="P279" s="192">
        <f>O279*H279</f>
        <v>0</v>
      </c>
      <c r="Q279" s="192">
        <v>0</v>
      </c>
      <c r="R279" s="192">
        <f>Q279*H279</f>
        <v>0</v>
      </c>
      <c r="S279" s="192">
        <v>0</v>
      </c>
      <c r="T279" s="193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4" t="s">
        <v>210</v>
      </c>
      <c r="AT279" s="194" t="s">
        <v>146</v>
      </c>
      <c r="AU279" s="194" t="s">
        <v>86</v>
      </c>
      <c r="AY279" s="14" t="s">
        <v>144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14" t="s">
        <v>84</v>
      </c>
      <c r="BK279" s="195">
        <f>ROUND(I279*H279,2)</f>
        <v>0</v>
      </c>
      <c r="BL279" s="14" t="s">
        <v>210</v>
      </c>
      <c r="BM279" s="194" t="s">
        <v>657</v>
      </c>
    </row>
    <row r="280" spans="1:65" s="2" customFormat="1" ht="24.2" customHeight="1">
      <c r="A280" s="31"/>
      <c r="B280" s="32"/>
      <c r="C280" s="183" t="s">
        <v>658</v>
      </c>
      <c r="D280" s="183" t="s">
        <v>146</v>
      </c>
      <c r="E280" s="184" t="s">
        <v>659</v>
      </c>
      <c r="F280" s="185" t="s">
        <v>660</v>
      </c>
      <c r="G280" s="186" t="s">
        <v>178</v>
      </c>
      <c r="H280" s="187">
        <v>0.432</v>
      </c>
      <c r="I280" s="188"/>
      <c r="J280" s="189">
        <f>ROUND(I280*H280,2)</f>
        <v>0</v>
      </c>
      <c r="K280" s="185" t="s">
        <v>150</v>
      </c>
      <c r="L280" s="36"/>
      <c r="M280" s="190" t="s">
        <v>1</v>
      </c>
      <c r="N280" s="191" t="s">
        <v>41</v>
      </c>
      <c r="O280" s="68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4" t="s">
        <v>210</v>
      </c>
      <c r="AT280" s="194" t="s">
        <v>146</v>
      </c>
      <c r="AU280" s="194" t="s">
        <v>86</v>
      </c>
      <c r="AY280" s="14" t="s">
        <v>144</v>
      </c>
      <c r="BE280" s="195">
        <f>IF(N280="základní",J280,0)</f>
        <v>0</v>
      </c>
      <c r="BF280" s="195">
        <f>IF(N280="snížená",J280,0)</f>
        <v>0</v>
      </c>
      <c r="BG280" s="195">
        <f>IF(N280="zákl. přenesená",J280,0)</f>
        <v>0</v>
      </c>
      <c r="BH280" s="195">
        <f>IF(N280="sníž. přenesená",J280,0)</f>
        <v>0</v>
      </c>
      <c r="BI280" s="195">
        <f>IF(N280="nulová",J280,0)</f>
        <v>0</v>
      </c>
      <c r="BJ280" s="14" t="s">
        <v>84</v>
      </c>
      <c r="BK280" s="195">
        <f>ROUND(I280*H280,2)</f>
        <v>0</v>
      </c>
      <c r="BL280" s="14" t="s">
        <v>210</v>
      </c>
      <c r="BM280" s="194" t="s">
        <v>661</v>
      </c>
    </row>
    <row r="281" spans="1:65" s="2" customFormat="1" ht="24.2" customHeight="1">
      <c r="A281" s="31"/>
      <c r="B281" s="32"/>
      <c r="C281" s="183" t="s">
        <v>662</v>
      </c>
      <c r="D281" s="183" t="s">
        <v>146</v>
      </c>
      <c r="E281" s="184" t="s">
        <v>663</v>
      </c>
      <c r="F281" s="185" t="s">
        <v>664</v>
      </c>
      <c r="G281" s="186" t="s">
        <v>178</v>
      </c>
      <c r="H281" s="187">
        <v>0.432</v>
      </c>
      <c r="I281" s="188"/>
      <c r="J281" s="189">
        <f>ROUND(I281*H281,2)</f>
        <v>0</v>
      </c>
      <c r="K281" s="185" t="s">
        <v>150</v>
      </c>
      <c r="L281" s="36"/>
      <c r="M281" s="190" t="s">
        <v>1</v>
      </c>
      <c r="N281" s="191" t="s">
        <v>41</v>
      </c>
      <c r="O281" s="68"/>
      <c r="P281" s="192">
        <f>O281*H281</f>
        <v>0</v>
      </c>
      <c r="Q281" s="192">
        <v>0</v>
      </c>
      <c r="R281" s="192">
        <f>Q281*H281</f>
        <v>0</v>
      </c>
      <c r="S281" s="192">
        <v>0</v>
      </c>
      <c r="T281" s="193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4" t="s">
        <v>210</v>
      </c>
      <c r="AT281" s="194" t="s">
        <v>146</v>
      </c>
      <c r="AU281" s="194" t="s">
        <v>86</v>
      </c>
      <c r="AY281" s="14" t="s">
        <v>144</v>
      </c>
      <c r="BE281" s="195">
        <f>IF(N281="základní",J281,0)</f>
        <v>0</v>
      </c>
      <c r="BF281" s="195">
        <f>IF(N281="snížená",J281,0)</f>
        <v>0</v>
      </c>
      <c r="BG281" s="195">
        <f>IF(N281="zákl. přenesená",J281,0)</f>
        <v>0</v>
      </c>
      <c r="BH281" s="195">
        <f>IF(N281="sníž. přenesená",J281,0)</f>
        <v>0</v>
      </c>
      <c r="BI281" s="195">
        <f>IF(N281="nulová",J281,0)</f>
        <v>0</v>
      </c>
      <c r="BJ281" s="14" t="s">
        <v>84</v>
      </c>
      <c r="BK281" s="195">
        <f>ROUND(I281*H281,2)</f>
        <v>0</v>
      </c>
      <c r="BL281" s="14" t="s">
        <v>210</v>
      </c>
      <c r="BM281" s="194" t="s">
        <v>665</v>
      </c>
    </row>
    <row r="282" spans="2:63" s="12" customFormat="1" ht="22.9" customHeight="1">
      <c r="B282" s="167"/>
      <c r="C282" s="168"/>
      <c r="D282" s="169" t="s">
        <v>75</v>
      </c>
      <c r="E282" s="181" t="s">
        <v>666</v>
      </c>
      <c r="F282" s="181" t="s">
        <v>667</v>
      </c>
      <c r="G282" s="168"/>
      <c r="H282" s="168"/>
      <c r="I282" s="171"/>
      <c r="J282" s="182">
        <f>BK282</f>
        <v>0</v>
      </c>
      <c r="K282" s="168"/>
      <c r="L282" s="173"/>
      <c r="M282" s="174"/>
      <c r="N282" s="175"/>
      <c r="O282" s="175"/>
      <c r="P282" s="176">
        <f>SUM(P283:P296)</f>
        <v>0</v>
      </c>
      <c r="Q282" s="175"/>
      <c r="R282" s="176">
        <f>SUM(R283:R296)</f>
        <v>0.537832</v>
      </c>
      <c r="S282" s="175"/>
      <c r="T282" s="177">
        <f>SUM(T283:T296)</f>
        <v>0.7068490000000001</v>
      </c>
      <c r="AR282" s="178" t="s">
        <v>86</v>
      </c>
      <c r="AT282" s="179" t="s">
        <v>75</v>
      </c>
      <c r="AU282" s="179" t="s">
        <v>84</v>
      </c>
      <c r="AY282" s="178" t="s">
        <v>144</v>
      </c>
      <c r="BK282" s="180">
        <f>SUM(BK283:BK296)</f>
        <v>0</v>
      </c>
    </row>
    <row r="283" spans="1:65" s="2" customFormat="1" ht="24.2" customHeight="1">
      <c r="A283" s="31"/>
      <c r="B283" s="32"/>
      <c r="C283" s="183" t="s">
        <v>668</v>
      </c>
      <c r="D283" s="183" t="s">
        <v>146</v>
      </c>
      <c r="E283" s="184" t="s">
        <v>669</v>
      </c>
      <c r="F283" s="185" t="s">
        <v>670</v>
      </c>
      <c r="G283" s="186" t="s">
        <v>243</v>
      </c>
      <c r="H283" s="187">
        <v>77.4</v>
      </c>
      <c r="I283" s="188"/>
      <c r="J283" s="189">
        <f aca="true" t="shared" si="60" ref="J283:J296">ROUND(I283*H283,2)</f>
        <v>0</v>
      </c>
      <c r="K283" s="185" t="s">
        <v>150</v>
      </c>
      <c r="L283" s="36"/>
      <c r="M283" s="190" t="s">
        <v>1</v>
      </c>
      <c r="N283" s="191" t="s">
        <v>41</v>
      </c>
      <c r="O283" s="68"/>
      <c r="P283" s="192">
        <f aca="true" t="shared" si="61" ref="P283:P296">O283*H283</f>
        <v>0</v>
      </c>
      <c r="Q283" s="192">
        <v>0</v>
      </c>
      <c r="R283" s="192">
        <f aca="true" t="shared" si="62" ref="R283:R296">Q283*H283</f>
        <v>0</v>
      </c>
      <c r="S283" s="192">
        <v>0.00191</v>
      </c>
      <c r="T283" s="193">
        <f aca="true" t="shared" si="63" ref="T283:T296">S283*H283</f>
        <v>0.14783400000000002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4" t="s">
        <v>210</v>
      </c>
      <c r="AT283" s="194" t="s">
        <v>146</v>
      </c>
      <c r="AU283" s="194" t="s">
        <v>86</v>
      </c>
      <c r="AY283" s="14" t="s">
        <v>144</v>
      </c>
      <c r="BE283" s="195">
        <f aca="true" t="shared" si="64" ref="BE283:BE296">IF(N283="základní",J283,0)</f>
        <v>0</v>
      </c>
      <c r="BF283" s="195">
        <f aca="true" t="shared" si="65" ref="BF283:BF296">IF(N283="snížená",J283,0)</f>
        <v>0</v>
      </c>
      <c r="BG283" s="195">
        <f aca="true" t="shared" si="66" ref="BG283:BG296">IF(N283="zákl. přenesená",J283,0)</f>
        <v>0</v>
      </c>
      <c r="BH283" s="195">
        <f aca="true" t="shared" si="67" ref="BH283:BH296">IF(N283="sníž. přenesená",J283,0)</f>
        <v>0</v>
      </c>
      <c r="BI283" s="195">
        <f aca="true" t="shared" si="68" ref="BI283:BI296">IF(N283="nulová",J283,0)</f>
        <v>0</v>
      </c>
      <c r="BJ283" s="14" t="s">
        <v>84</v>
      </c>
      <c r="BK283" s="195">
        <f aca="true" t="shared" si="69" ref="BK283:BK296">ROUND(I283*H283,2)</f>
        <v>0</v>
      </c>
      <c r="BL283" s="14" t="s">
        <v>210</v>
      </c>
      <c r="BM283" s="194" t="s">
        <v>671</v>
      </c>
    </row>
    <row r="284" spans="1:65" s="2" customFormat="1" ht="16.5" customHeight="1">
      <c r="A284" s="31"/>
      <c r="B284" s="32"/>
      <c r="C284" s="183" t="s">
        <v>672</v>
      </c>
      <c r="D284" s="183" t="s">
        <v>146</v>
      </c>
      <c r="E284" s="184" t="s">
        <v>673</v>
      </c>
      <c r="F284" s="185" t="s">
        <v>674</v>
      </c>
      <c r="G284" s="186" t="s">
        <v>243</v>
      </c>
      <c r="H284" s="187">
        <v>109.8</v>
      </c>
      <c r="I284" s="188"/>
      <c r="J284" s="189">
        <f t="shared" si="60"/>
        <v>0</v>
      </c>
      <c r="K284" s="185" t="s">
        <v>150</v>
      </c>
      <c r="L284" s="36"/>
      <c r="M284" s="190" t="s">
        <v>1</v>
      </c>
      <c r="N284" s="191" t="s">
        <v>41</v>
      </c>
      <c r="O284" s="68"/>
      <c r="P284" s="192">
        <f t="shared" si="61"/>
        <v>0</v>
      </c>
      <c r="Q284" s="192">
        <v>0</v>
      </c>
      <c r="R284" s="192">
        <f t="shared" si="62"/>
        <v>0</v>
      </c>
      <c r="S284" s="192">
        <v>0.00167</v>
      </c>
      <c r="T284" s="193">
        <f t="shared" si="63"/>
        <v>0.183366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4" t="s">
        <v>210</v>
      </c>
      <c r="AT284" s="194" t="s">
        <v>146</v>
      </c>
      <c r="AU284" s="194" t="s">
        <v>86</v>
      </c>
      <c r="AY284" s="14" t="s">
        <v>144</v>
      </c>
      <c r="BE284" s="195">
        <f t="shared" si="64"/>
        <v>0</v>
      </c>
      <c r="BF284" s="195">
        <f t="shared" si="65"/>
        <v>0</v>
      </c>
      <c r="BG284" s="195">
        <f t="shared" si="66"/>
        <v>0</v>
      </c>
      <c r="BH284" s="195">
        <f t="shared" si="67"/>
        <v>0</v>
      </c>
      <c r="BI284" s="195">
        <f t="shared" si="68"/>
        <v>0</v>
      </c>
      <c r="BJ284" s="14" t="s">
        <v>84</v>
      </c>
      <c r="BK284" s="195">
        <f t="shared" si="69"/>
        <v>0</v>
      </c>
      <c r="BL284" s="14" t="s">
        <v>210</v>
      </c>
      <c r="BM284" s="194" t="s">
        <v>675</v>
      </c>
    </row>
    <row r="285" spans="1:65" s="2" customFormat="1" ht="21.75" customHeight="1">
      <c r="A285" s="31"/>
      <c r="B285" s="32"/>
      <c r="C285" s="183" t="s">
        <v>676</v>
      </c>
      <c r="D285" s="183" t="s">
        <v>146</v>
      </c>
      <c r="E285" s="184" t="s">
        <v>677</v>
      </c>
      <c r="F285" s="185" t="s">
        <v>678</v>
      </c>
      <c r="G285" s="186" t="s">
        <v>243</v>
      </c>
      <c r="H285" s="187">
        <v>150.3</v>
      </c>
      <c r="I285" s="188"/>
      <c r="J285" s="189">
        <f t="shared" si="60"/>
        <v>0</v>
      </c>
      <c r="K285" s="185" t="s">
        <v>150</v>
      </c>
      <c r="L285" s="36"/>
      <c r="M285" s="190" t="s">
        <v>1</v>
      </c>
      <c r="N285" s="191" t="s">
        <v>41</v>
      </c>
      <c r="O285" s="68"/>
      <c r="P285" s="192">
        <f t="shared" si="61"/>
        <v>0</v>
      </c>
      <c r="Q285" s="192">
        <v>0</v>
      </c>
      <c r="R285" s="192">
        <f t="shared" si="62"/>
        <v>0</v>
      </c>
      <c r="S285" s="192">
        <v>0.00223</v>
      </c>
      <c r="T285" s="193">
        <f t="shared" si="63"/>
        <v>0.33516900000000005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4" t="s">
        <v>210</v>
      </c>
      <c r="AT285" s="194" t="s">
        <v>146</v>
      </c>
      <c r="AU285" s="194" t="s">
        <v>86</v>
      </c>
      <c r="AY285" s="14" t="s">
        <v>144</v>
      </c>
      <c r="BE285" s="195">
        <f t="shared" si="64"/>
        <v>0</v>
      </c>
      <c r="BF285" s="195">
        <f t="shared" si="65"/>
        <v>0</v>
      </c>
      <c r="BG285" s="195">
        <f t="shared" si="66"/>
        <v>0</v>
      </c>
      <c r="BH285" s="195">
        <f t="shared" si="67"/>
        <v>0</v>
      </c>
      <c r="BI285" s="195">
        <f t="shared" si="68"/>
        <v>0</v>
      </c>
      <c r="BJ285" s="14" t="s">
        <v>84</v>
      </c>
      <c r="BK285" s="195">
        <f t="shared" si="69"/>
        <v>0</v>
      </c>
      <c r="BL285" s="14" t="s">
        <v>210</v>
      </c>
      <c r="BM285" s="194" t="s">
        <v>679</v>
      </c>
    </row>
    <row r="286" spans="1:65" s="2" customFormat="1" ht="16.5" customHeight="1">
      <c r="A286" s="31"/>
      <c r="B286" s="32"/>
      <c r="C286" s="183" t="s">
        <v>680</v>
      </c>
      <c r="D286" s="183" t="s">
        <v>146</v>
      </c>
      <c r="E286" s="184" t="s">
        <v>681</v>
      </c>
      <c r="F286" s="185" t="s">
        <v>682</v>
      </c>
      <c r="G286" s="186" t="s">
        <v>195</v>
      </c>
      <c r="H286" s="187">
        <v>5</v>
      </c>
      <c r="I286" s="188"/>
      <c r="J286" s="189">
        <f t="shared" si="60"/>
        <v>0</v>
      </c>
      <c r="K286" s="185" t="s">
        <v>150</v>
      </c>
      <c r="L286" s="36"/>
      <c r="M286" s="190" t="s">
        <v>1</v>
      </c>
      <c r="N286" s="191" t="s">
        <v>41</v>
      </c>
      <c r="O286" s="68"/>
      <c r="P286" s="192">
        <f t="shared" si="61"/>
        <v>0</v>
      </c>
      <c r="Q286" s="192">
        <v>0</v>
      </c>
      <c r="R286" s="192">
        <f t="shared" si="62"/>
        <v>0</v>
      </c>
      <c r="S286" s="192">
        <v>0.00584</v>
      </c>
      <c r="T286" s="193">
        <f t="shared" si="63"/>
        <v>0.029199999999999997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4" t="s">
        <v>210</v>
      </c>
      <c r="AT286" s="194" t="s">
        <v>146</v>
      </c>
      <c r="AU286" s="194" t="s">
        <v>86</v>
      </c>
      <c r="AY286" s="14" t="s">
        <v>144</v>
      </c>
      <c r="BE286" s="195">
        <f t="shared" si="64"/>
        <v>0</v>
      </c>
      <c r="BF286" s="195">
        <f t="shared" si="65"/>
        <v>0</v>
      </c>
      <c r="BG286" s="195">
        <f t="shared" si="66"/>
        <v>0</v>
      </c>
      <c r="BH286" s="195">
        <f t="shared" si="67"/>
        <v>0</v>
      </c>
      <c r="BI286" s="195">
        <f t="shared" si="68"/>
        <v>0</v>
      </c>
      <c r="BJ286" s="14" t="s">
        <v>84</v>
      </c>
      <c r="BK286" s="195">
        <f t="shared" si="69"/>
        <v>0</v>
      </c>
      <c r="BL286" s="14" t="s">
        <v>210</v>
      </c>
      <c r="BM286" s="194" t="s">
        <v>683</v>
      </c>
    </row>
    <row r="287" spans="1:65" s="2" customFormat="1" ht="33" customHeight="1">
      <c r="A287" s="31"/>
      <c r="B287" s="32"/>
      <c r="C287" s="183" t="s">
        <v>684</v>
      </c>
      <c r="D287" s="183" t="s">
        <v>146</v>
      </c>
      <c r="E287" s="184" t="s">
        <v>685</v>
      </c>
      <c r="F287" s="185" t="s">
        <v>686</v>
      </c>
      <c r="G287" s="186" t="s">
        <v>627</v>
      </c>
      <c r="H287" s="187">
        <v>6</v>
      </c>
      <c r="I287" s="188"/>
      <c r="J287" s="189">
        <f t="shared" si="60"/>
        <v>0</v>
      </c>
      <c r="K287" s="185" t="s">
        <v>150</v>
      </c>
      <c r="L287" s="36"/>
      <c r="M287" s="190" t="s">
        <v>1</v>
      </c>
      <c r="N287" s="191" t="s">
        <v>41</v>
      </c>
      <c r="O287" s="68"/>
      <c r="P287" s="192">
        <f t="shared" si="61"/>
        <v>0</v>
      </c>
      <c r="Q287" s="192">
        <v>0</v>
      </c>
      <c r="R287" s="192">
        <f t="shared" si="62"/>
        <v>0</v>
      </c>
      <c r="S287" s="192">
        <v>0.00188</v>
      </c>
      <c r="T287" s="193">
        <f t="shared" si="63"/>
        <v>0.01128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4" t="s">
        <v>210</v>
      </c>
      <c r="AT287" s="194" t="s">
        <v>146</v>
      </c>
      <c r="AU287" s="194" t="s">
        <v>86</v>
      </c>
      <c r="AY287" s="14" t="s">
        <v>144</v>
      </c>
      <c r="BE287" s="195">
        <f t="shared" si="64"/>
        <v>0</v>
      </c>
      <c r="BF287" s="195">
        <f t="shared" si="65"/>
        <v>0</v>
      </c>
      <c r="BG287" s="195">
        <f t="shared" si="66"/>
        <v>0</v>
      </c>
      <c r="BH287" s="195">
        <f t="shared" si="67"/>
        <v>0</v>
      </c>
      <c r="BI287" s="195">
        <f t="shared" si="68"/>
        <v>0</v>
      </c>
      <c r="BJ287" s="14" t="s">
        <v>84</v>
      </c>
      <c r="BK287" s="195">
        <f t="shared" si="69"/>
        <v>0</v>
      </c>
      <c r="BL287" s="14" t="s">
        <v>210</v>
      </c>
      <c r="BM287" s="194" t="s">
        <v>687</v>
      </c>
    </row>
    <row r="288" spans="1:65" s="2" customFormat="1" ht="24.2" customHeight="1">
      <c r="A288" s="31"/>
      <c r="B288" s="32"/>
      <c r="C288" s="183" t="s">
        <v>688</v>
      </c>
      <c r="D288" s="183" t="s">
        <v>146</v>
      </c>
      <c r="E288" s="184" t="s">
        <v>689</v>
      </c>
      <c r="F288" s="185" t="s">
        <v>690</v>
      </c>
      <c r="G288" s="186" t="s">
        <v>243</v>
      </c>
      <c r="H288" s="187">
        <v>109.8</v>
      </c>
      <c r="I288" s="188"/>
      <c r="J288" s="189">
        <f t="shared" si="60"/>
        <v>0</v>
      </c>
      <c r="K288" s="185" t="s">
        <v>150</v>
      </c>
      <c r="L288" s="36"/>
      <c r="M288" s="190" t="s">
        <v>1</v>
      </c>
      <c r="N288" s="191" t="s">
        <v>41</v>
      </c>
      <c r="O288" s="68"/>
      <c r="P288" s="192">
        <f t="shared" si="61"/>
        <v>0</v>
      </c>
      <c r="Q288" s="192">
        <v>0.00429</v>
      </c>
      <c r="R288" s="192">
        <f t="shared" si="62"/>
        <v>0.471042</v>
      </c>
      <c r="S288" s="192">
        <v>0</v>
      </c>
      <c r="T288" s="193">
        <f t="shared" si="6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4" t="s">
        <v>210</v>
      </c>
      <c r="AT288" s="194" t="s">
        <v>146</v>
      </c>
      <c r="AU288" s="194" t="s">
        <v>86</v>
      </c>
      <c r="AY288" s="14" t="s">
        <v>144</v>
      </c>
      <c r="BE288" s="195">
        <f t="shared" si="64"/>
        <v>0</v>
      </c>
      <c r="BF288" s="195">
        <f t="shared" si="65"/>
        <v>0</v>
      </c>
      <c r="BG288" s="195">
        <f t="shared" si="66"/>
        <v>0</v>
      </c>
      <c r="BH288" s="195">
        <f t="shared" si="67"/>
        <v>0</v>
      </c>
      <c r="BI288" s="195">
        <f t="shared" si="68"/>
        <v>0</v>
      </c>
      <c r="BJ288" s="14" t="s">
        <v>84</v>
      </c>
      <c r="BK288" s="195">
        <f t="shared" si="69"/>
        <v>0</v>
      </c>
      <c r="BL288" s="14" t="s">
        <v>210</v>
      </c>
      <c r="BM288" s="194" t="s">
        <v>691</v>
      </c>
    </row>
    <row r="289" spans="1:65" s="2" customFormat="1" ht="33" customHeight="1">
      <c r="A289" s="31"/>
      <c r="B289" s="32"/>
      <c r="C289" s="183" t="s">
        <v>692</v>
      </c>
      <c r="D289" s="183" t="s">
        <v>146</v>
      </c>
      <c r="E289" s="184" t="s">
        <v>693</v>
      </c>
      <c r="F289" s="185" t="s">
        <v>694</v>
      </c>
      <c r="G289" s="186" t="s">
        <v>627</v>
      </c>
      <c r="H289" s="187">
        <v>132</v>
      </c>
      <c r="I289" s="188"/>
      <c r="J289" s="189">
        <f t="shared" si="60"/>
        <v>0</v>
      </c>
      <c r="K289" s="185" t="s">
        <v>150</v>
      </c>
      <c r="L289" s="36"/>
      <c r="M289" s="190" t="s">
        <v>1</v>
      </c>
      <c r="N289" s="191" t="s">
        <v>41</v>
      </c>
      <c r="O289" s="68"/>
      <c r="P289" s="192">
        <f t="shared" si="61"/>
        <v>0</v>
      </c>
      <c r="Q289" s="192">
        <v>0</v>
      </c>
      <c r="R289" s="192">
        <f t="shared" si="62"/>
        <v>0</v>
      </c>
      <c r="S289" s="192">
        <v>0</v>
      </c>
      <c r="T289" s="193">
        <f t="shared" si="6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4" t="s">
        <v>210</v>
      </c>
      <c r="AT289" s="194" t="s">
        <v>146</v>
      </c>
      <c r="AU289" s="194" t="s">
        <v>86</v>
      </c>
      <c r="AY289" s="14" t="s">
        <v>144</v>
      </c>
      <c r="BE289" s="195">
        <f t="shared" si="64"/>
        <v>0</v>
      </c>
      <c r="BF289" s="195">
        <f t="shared" si="65"/>
        <v>0</v>
      </c>
      <c r="BG289" s="195">
        <f t="shared" si="66"/>
        <v>0</v>
      </c>
      <c r="BH289" s="195">
        <f t="shared" si="67"/>
        <v>0</v>
      </c>
      <c r="BI289" s="195">
        <f t="shared" si="68"/>
        <v>0</v>
      </c>
      <c r="BJ289" s="14" t="s">
        <v>84</v>
      </c>
      <c r="BK289" s="195">
        <f t="shared" si="69"/>
        <v>0</v>
      </c>
      <c r="BL289" s="14" t="s">
        <v>210</v>
      </c>
      <c r="BM289" s="194" t="s">
        <v>695</v>
      </c>
    </row>
    <row r="290" spans="1:65" s="2" customFormat="1" ht="21.75" customHeight="1">
      <c r="A290" s="31"/>
      <c r="B290" s="32"/>
      <c r="C290" s="183" t="s">
        <v>696</v>
      </c>
      <c r="D290" s="183" t="s">
        <v>146</v>
      </c>
      <c r="E290" s="184" t="s">
        <v>697</v>
      </c>
      <c r="F290" s="185" t="s">
        <v>698</v>
      </c>
      <c r="G290" s="186" t="s">
        <v>627</v>
      </c>
      <c r="H290" s="187">
        <v>1</v>
      </c>
      <c r="I290" s="188"/>
      <c r="J290" s="189">
        <f t="shared" si="60"/>
        <v>0</v>
      </c>
      <c r="K290" s="185" t="s">
        <v>1</v>
      </c>
      <c r="L290" s="36"/>
      <c r="M290" s="190" t="s">
        <v>1</v>
      </c>
      <c r="N290" s="191" t="s">
        <v>41</v>
      </c>
      <c r="O290" s="68"/>
      <c r="P290" s="192">
        <f t="shared" si="61"/>
        <v>0</v>
      </c>
      <c r="Q290" s="192">
        <v>0.00871</v>
      </c>
      <c r="R290" s="192">
        <f t="shared" si="62"/>
        <v>0.00871</v>
      </c>
      <c r="S290" s="192">
        <v>0</v>
      </c>
      <c r="T290" s="193">
        <f t="shared" si="6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4" t="s">
        <v>210</v>
      </c>
      <c r="AT290" s="194" t="s">
        <v>146</v>
      </c>
      <c r="AU290" s="194" t="s">
        <v>86</v>
      </c>
      <c r="AY290" s="14" t="s">
        <v>144</v>
      </c>
      <c r="BE290" s="195">
        <f t="shared" si="64"/>
        <v>0</v>
      </c>
      <c r="BF290" s="195">
        <f t="shared" si="65"/>
        <v>0</v>
      </c>
      <c r="BG290" s="195">
        <f t="shared" si="66"/>
        <v>0</v>
      </c>
      <c r="BH290" s="195">
        <f t="shared" si="67"/>
        <v>0</v>
      </c>
      <c r="BI290" s="195">
        <f t="shared" si="68"/>
        <v>0</v>
      </c>
      <c r="BJ290" s="14" t="s">
        <v>84</v>
      </c>
      <c r="BK290" s="195">
        <f t="shared" si="69"/>
        <v>0</v>
      </c>
      <c r="BL290" s="14" t="s">
        <v>210</v>
      </c>
      <c r="BM290" s="194" t="s">
        <v>699</v>
      </c>
    </row>
    <row r="291" spans="1:65" s="2" customFormat="1" ht="37.9" customHeight="1">
      <c r="A291" s="31"/>
      <c r="B291" s="32"/>
      <c r="C291" s="183" t="s">
        <v>700</v>
      </c>
      <c r="D291" s="183" t="s">
        <v>146</v>
      </c>
      <c r="E291" s="184" t="s">
        <v>701</v>
      </c>
      <c r="F291" s="185" t="s">
        <v>702</v>
      </c>
      <c r="G291" s="186" t="s">
        <v>627</v>
      </c>
      <c r="H291" s="187">
        <v>2</v>
      </c>
      <c r="I291" s="188"/>
      <c r="J291" s="189">
        <f t="shared" si="60"/>
        <v>0</v>
      </c>
      <c r="K291" s="185" t="s">
        <v>150</v>
      </c>
      <c r="L291" s="36"/>
      <c r="M291" s="190" t="s">
        <v>1</v>
      </c>
      <c r="N291" s="191" t="s">
        <v>41</v>
      </c>
      <c r="O291" s="68"/>
      <c r="P291" s="192">
        <f t="shared" si="61"/>
        <v>0</v>
      </c>
      <c r="Q291" s="192">
        <v>0.00045</v>
      </c>
      <c r="R291" s="192">
        <f t="shared" si="62"/>
        <v>0.0009</v>
      </c>
      <c r="S291" s="192">
        <v>0</v>
      </c>
      <c r="T291" s="193">
        <f t="shared" si="6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4" t="s">
        <v>210</v>
      </c>
      <c r="AT291" s="194" t="s">
        <v>146</v>
      </c>
      <c r="AU291" s="194" t="s">
        <v>86</v>
      </c>
      <c r="AY291" s="14" t="s">
        <v>144</v>
      </c>
      <c r="BE291" s="195">
        <f t="shared" si="64"/>
        <v>0</v>
      </c>
      <c r="BF291" s="195">
        <f t="shared" si="65"/>
        <v>0</v>
      </c>
      <c r="BG291" s="195">
        <f t="shared" si="66"/>
        <v>0</v>
      </c>
      <c r="BH291" s="195">
        <f t="shared" si="67"/>
        <v>0</v>
      </c>
      <c r="BI291" s="195">
        <f t="shared" si="68"/>
        <v>0</v>
      </c>
      <c r="BJ291" s="14" t="s">
        <v>84</v>
      </c>
      <c r="BK291" s="195">
        <f t="shared" si="69"/>
        <v>0</v>
      </c>
      <c r="BL291" s="14" t="s">
        <v>210</v>
      </c>
      <c r="BM291" s="194" t="s">
        <v>703</v>
      </c>
    </row>
    <row r="292" spans="1:65" s="2" customFormat="1" ht="37.9" customHeight="1">
      <c r="A292" s="31"/>
      <c r="B292" s="32"/>
      <c r="C292" s="183" t="s">
        <v>704</v>
      </c>
      <c r="D292" s="183" t="s">
        <v>146</v>
      </c>
      <c r="E292" s="184" t="s">
        <v>705</v>
      </c>
      <c r="F292" s="185" t="s">
        <v>706</v>
      </c>
      <c r="G292" s="186" t="s">
        <v>627</v>
      </c>
      <c r="H292" s="187">
        <v>6</v>
      </c>
      <c r="I292" s="188"/>
      <c r="J292" s="189">
        <f t="shared" si="60"/>
        <v>0</v>
      </c>
      <c r="K292" s="185" t="s">
        <v>150</v>
      </c>
      <c r="L292" s="36"/>
      <c r="M292" s="190" t="s">
        <v>1</v>
      </c>
      <c r="N292" s="191" t="s">
        <v>41</v>
      </c>
      <c r="O292" s="68"/>
      <c r="P292" s="192">
        <f t="shared" si="61"/>
        <v>0</v>
      </c>
      <c r="Q292" s="192">
        <v>0.00045</v>
      </c>
      <c r="R292" s="192">
        <f t="shared" si="62"/>
        <v>0.0027</v>
      </c>
      <c r="S292" s="192">
        <v>0</v>
      </c>
      <c r="T292" s="193">
        <f t="shared" si="6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4" t="s">
        <v>210</v>
      </c>
      <c r="AT292" s="194" t="s">
        <v>146</v>
      </c>
      <c r="AU292" s="194" t="s">
        <v>86</v>
      </c>
      <c r="AY292" s="14" t="s">
        <v>144</v>
      </c>
      <c r="BE292" s="195">
        <f t="shared" si="64"/>
        <v>0</v>
      </c>
      <c r="BF292" s="195">
        <f t="shared" si="65"/>
        <v>0</v>
      </c>
      <c r="BG292" s="195">
        <f t="shared" si="66"/>
        <v>0</v>
      </c>
      <c r="BH292" s="195">
        <f t="shared" si="67"/>
        <v>0</v>
      </c>
      <c r="BI292" s="195">
        <f t="shared" si="68"/>
        <v>0</v>
      </c>
      <c r="BJ292" s="14" t="s">
        <v>84</v>
      </c>
      <c r="BK292" s="195">
        <f t="shared" si="69"/>
        <v>0</v>
      </c>
      <c r="BL292" s="14" t="s">
        <v>210</v>
      </c>
      <c r="BM292" s="194" t="s">
        <v>707</v>
      </c>
    </row>
    <row r="293" spans="1:65" s="2" customFormat="1" ht="33" customHeight="1">
      <c r="A293" s="31"/>
      <c r="B293" s="32"/>
      <c r="C293" s="183" t="s">
        <v>708</v>
      </c>
      <c r="D293" s="183" t="s">
        <v>146</v>
      </c>
      <c r="E293" s="184" t="s">
        <v>709</v>
      </c>
      <c r="F293" s="185" t="s">
        <v>710</v>
      </c>
      <c r="G293" s="186" t="s">
        <v>627</v>
      </c>
      <c r="H293" s="187">
        <v>6</v>
      </c>
      <c r="I293" s="188"/>
      <c r="J293" s="189">
        <f t="shared" si="60"/>
        <v>0</v>
      </c>
      <c r="K293" s="185" t="s">
        <v>150</v>
      </c>
      <c r="L293" s="36"/>
      <c r="M293" s="190" t="s">
        <v>1</v>
      </c>
      <c r="N293" s="191" t="s">
        <v>41</v>
      </c>
      <c r="O293" s="68"/>
      <c r="P293" s="192">
        <f t="shared" si="61"/>
        <v>0</v>
      </c>
      <c r="Q293" s="192">
        <v>0.00908</v>
      </c>
      <c r="R293" s="192">
        <f t="shared" si="62"/>
        <v>0.05448</v>
      </c>
      <c r="S293" s="192">
        <v>0</v>
      </c>
      <c r="T293" s="193">
        <f t="shared" si="6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4" t="s">
        <v>210</v>
      </c>
      <c r="AT293" s="194" t="s">
        <v>146</v>
      </c>
      <c r="AU293" s="194" t="s">
        <v>86</v>
      </c>
      <c r="AY293" s="14" t="s">
        <v>144</v>
      </c>
      <c r="BE293" s="195">
        <f t="shared" si="64"/>
        <v>0</v>
      </c>
      <c r="BF293" s="195">
        <f t="shared" si="65"/>
        <v>0</v>
      </c>
      <c r="BG293" s="195">
        <f t="shared" si="66"/>
        <v>0</v>
      </c>
      <c r="BH293" s="195">
        <f t="shared" si="67"/>
        <v>0</v>
      </c>
      <c r="BI293" s="195">
        <f t="shared" si="68"/>
        <v>0</v>
      </c>
      <c r="BJ293" s="14" t="s">
        <v>84</v>
      </c>
      <c r="BK293" s="195">
        <f t="shared" si="69"/>
        <v>0</v>
      </c>
      <c r="BL293" s="14" t="s">
        <v>210</v>
      </c>
      <c r="BM293" s="194" t="s">
        <v>711</v>
      </c>
    </row>
    <row r="294" spans="1:65" s="2" customFormat="1" ht="24.2" customHeight="1">
      <c r="A294" s="31"/>
      <c r="B294" s="32"/>
      <c r="C294" s="183" t="s">
        <v>712</v>
      </c>
      <c r="D294" s="183" t="s">
        <v>146</v>
      </c>
      <c r="E294" s="184" t="s">
        <v>713</v>
      </c>
      <c r="F294" s="185" t="s">
        <v>714</v>
      </c>
      <c r="G294" s="186" t="s">
        <v>178</v>
      </c>
      <c r="H294" s="187">
        <v>0.538</v>
      </c>
      <c r="I294" s="188"/>
      <c r="J294" s="189">
        <f t="shared" si="60"/>
        <v>0</v>
      </c>
      <c r="K294" s="185" t="s">
        <v>150</v>
      </c>
      <c r="L294" s="36"/>
      <c r="M294" s="190" t="s">
        <v>1</v>
      </c>
      <c r="N294" s="191" t="s">
        <v>41</v>
      </c>
      <c r="O294" s="68"/>
      <c r="P294" s="192">
        <f t="shared" si="61"/>
        <v>0</v>
      </c>
      <c r="Q294" s="192">
        <v>0</v>
      </c>
      <c r="R294" s="192">
        <f t="shared" si="62"/>
        <v>0</v>
      </c>
      <c r="S294" s="192">
        <v>0</v>
      </c>
      <c r="T294" s="193">
        <f t="shared" si="6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4" t="s">
        <v>210</v>
      </c>
      <c r="AT294" s="194" t="s">
        <v>146</v>
      </c>
      <c r="AU294" s="194" t="s">
        <v>86</v>
      </c>
      <c r="AY294" s="14" t="s">
        <v>144</v>
      </c>
      <c r="BE294" s="195">
        <f t="shared" si="64"/>
        <v>0</v>
      </c>
      <c r="BF294" s="195">
        <f t="shared" si="65"/>
        <v>0</v>
      </c>
      <c r="BG294" s="195">
        <f t="shared" si="66"/>
        <v>0</v>
      </c>
      <c r="BH294" s="195">
        <f t="shared" si="67"/>
        <v>0</v>
      </c>
      <c r="BI294" s="195">
        <f t="shared" si="68"/>
        <v>0</v>
      </c>
      <c r="BJ294" s="14" t="s">
        <v>84</v>
      </c>
      <c r="BK294" s="195">
        <f t="shared" si="69"/>
        <v>0</v>
      </c>
      <c r="BL294" s="14" t="s">
        <v>210</v>
      </c>
      <c r="BM294" s="194" t="s">
        <v>715</v>
      </c>
    </row>
    <row r="295" spans="1:65" s="2" customFormat="1" ht="24.2" customHeight="1">
      <c r="A295" s="31"/>
      <c r="B295" s="32"/>
      <c r="C295" s="183" t="s">
        <v>716</v>
      </c>
      <c r="D295" s="183" t="s">
        <v>146</v>
      </c>
      <c r="E295" s="184" t="s">
        <v>717</v>
      </c>
      <c r="F295" s="185" t="s">
        <v>718</v>
      </c>
      <c r="G295" s="186" t="s">
        <v>178</v>
      </c>
      <c r="H295" s="187">
        <v>0.538</v>
      </c>
      <c r="I295" s="188"/>
      <c r="J295" s="189">
        <f t="shared" si="60"/>
        <v>0</v>
      </c>
      <c r="K295" s="185" t="s">
        <v>150</v>
      </c>
      <c r="L295" s="36"/>
      <c r="M295" s="190" t="s">
        <v>1</v>
      </c>
      <c r="N295" s="191" t="s">
        <v>41</v>
      </c>
      <c r="O295" s="68"/>
      <c r="P295" s="192">
        <f t="shared" si="61"/>
        <v>0</v>
      </c>
      <c r="Q295" s="192">
        <v>0</v>
      </c>
      <c r="R295" s="192">
        <f t="shared" si="62"/>
        <v>0</v>
      </c>
      <c r="S295" s="192">
        <v>0</v>
      </c>
      <c r="T295" s="193">
        <f t="shared" si="6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4" t="s">
        <v>210</v>
      </c>
      <c r="AT295" s="194" t="s">
        <v>146</v>
      </c>
      <c r="AU295" s="194" t="s">
        <v>86</v>
      </c>
      <c r="AY295" s="14" t="s">
        <v>144</v>
      </c>
      <c r="BE295" s="195">
        <f t="shared" si="64"/>
        <v>0</v>
      </c>
      <c r="BF295" s="195">
        <f t="shared" si="65"/>
        <v>0</v>
      </c>
      <c r="BG295" s="195">
        <f t="shared" si="66"/>
        <v>0</v>
      </c>
      <c r="BH295" s="195">
        <f t="shared" si="67"/>
        <v>0</v>
      </c>
      <c r="BI295" s="195">
        <f t="shared" si="68"/>
        <v>0</v>
      </c>
      <c r="BJ295" s="14" t="s">
        <v>84</v>
      </c>
      <c r="BK295" s="195">
        <f t="shared" si="69"/>
        <v>0</v>
      </c>
      <c r="BL295" s="14" t="s">
        <v>210</v>
      </c>
      <c r="BM295" s="194" t="s">
        <v>719</v>
      </c>
    </row>
    <row r="296" spans="1:65" s="2" customFormat="1" ht="24.2" customHeight="1">
      <c r="A296" s="31"/>
      <c r="B296" s="32"/>
      <c r="C296" s="183" t="s">
        <v>720</v>
      </c>
      <c r="D296" s="183" t="s">
        <v>146</v>
      </c>
      <c r="E296" s="184" t="s">
        <v>721</v>
      </c>
      <c r="F296" s="185" t="s">
        <v>722</v>
      </c>
      <c r="G296" s="186" t="s">
        <v>178</v>
      </c>
      <c r="H296" s="187">
        <v>0.538</v>
      </c>
      <c r="I296" s="188"/>
      <c r="J296" s="189">
        <f t="shared" si="60"/>
        <v>0</v>
      </c>
      <c r="K296" s="185" t="s">
        <v>150</v>
      </c>
      <c r="L296" s="36"/>
      <c r="M296" s="190" t="s">
        <v>1</v>
      </c>
      <c r="N296" s="191" t="s">
        <v>41</v>
      </c>
      <c r="O296" s="68"/>
      <c r="P296" s="192">
        <f t="shared" si="61"/>
        <v>0</v>
      </c>
      <c r="Q296" s="192">
        <v>0</v>
      </c>
      <c r="R296" s="192">
        <f t="shared" si="62"/>
        <v>0</v>
      </c>
      <c r="S296" s="192">
        <v>0</v>
      </c>
      <c r="T296" s="193">
        <f t="shared" si="6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4" t="s">
        <v>210</v>
      </c>
      <c r="AT296" s="194" t="s">
        <v>146</v>
      </c>
      <c r="AU296" s="194" t="s">
        <v>86</v>
      </c>
      <c r="AY296" s="14" t="s">
        <v>144</v>
      </c>
      <c r="BE296" s="195">
        <f t="shared" si="64"/>
        <v>0</v>
      </c>
      <c r="BF296" s="195">
        <f t="shared" si="65"/>
        <v>0</v>
      </c>
      <c r="BG296" s="195">
        <f t="shared" si="66"/>
        <v>0</v>
      </c>
      <c r="BH296" s="195">
        <f t="shared" si="67"/>
        <v>0</v>
      </c>
      <c r="BI296" s="195">
        <f t="shared" si="68"/>
        <v>0</v>
      </c>
      <c r="BJ296" s="14" t="s">
        <v>84</v>
      </c>
      <c r="BK296" s="195">
        <f t="shared" si="69"/>
        <v>0</v>
      </c>
      <c r="BL296" s="14" t="s">
        <v>210</v>
      </c>
      <c r="BM296" s="194" t="s">
        <v>723</v>
      </c>
    </row>
    <row r="297" spans="2:63" s="12" customFormat="1" ht="22.9" customHeight="1">
      <c r="B297" s="167"/>
      <c r="C297" s="168"/>
      <c r="D297" s="169" t="s">
        <v>75</v>
      </c>
      <c r="E297" s="181" t="s">
        <v>724</v>
      </c>
      <c r="F297" s="181" t="s">
        <v>725</v>
      </c>
      <c r="G297" s="168"/>
      <c r="H297" s="168"/>
      <c r="I297" s="171"/>
      <c r="J297" s="182">
        <f>BK297</f>
        <v>0</v>
      </c>
      <c r="K297" s="168"/>
      <c r="L297" s="173"/>
      <c r="M297" s="174"/>
      <c r="N297" s="175"/>
      <c r="O297" s="175"/>
      <c r="P297" s="176">
        <f>P298</f>
        <v>0</v>
      </c>
      <c r="Q297" s="175"/>
      <c r="R297" s="176">
        <f>R298</f>
        <v>0</v>
      </c>
      <c r="S297" s="175"/>
      <c r="T297" s="177">
        <f>T298</f>
        <v>0.0165</v>
      </c>
      <c r="AR297" s="178" t="s">
        <v>86</v>
      </c>
      <c r="AT297" s="179" t="s">
        <v>75</v>
      </c>
      <c r="AU297" s="179" t="s">
        <v>84</v>
      </c>
      <c r="AY297" s="178" t="s">
        <v>144</v>
      </c>
      <c r="BK297" s="180">
        <f>BK298</f>
        <v>0</v>
      </c>
    </row>
    <row r="298" spans="1:65" s="2" customFormat="1" ht="16.5" customHeight="1">
      <c r="A298" s="31"/>
      <c r="B298" s="32"/>
      <c r="C298" s="183" t="s">
        <v>726</v>
      </c>
      <c r="D298" s="183" t="s">
        <v>146</v>
      </c>
      <c r="E298" s="184" t="s">
        <v>727</v>
      </c>
      <c r="F298" s="185" t="s">
        <v>728</v>
      </c>
      <c r="G298" s="186" t="s">
        <v>627</v>
      </c>
      <c r="H298" s="187">
        <v>1</v>
      </c>
      <c r="I298" s="188"/>
      <c r="J298" s="189">
        <f>ROUND(I298*H298,2)</f>
        <v>0</v>
      </c>
      <c r="K298" s="185" t="s">
        <v>150</v>
      </c>
      <c r="L298" s="36"/>
      <c r="M298" s="190" t="s">
        <v>1</v>
      </c>
      <c r="N298" s="191" t="s">
        <v>41</v>
      </c>
      <c r="O298" s="68"/>
      <c r="P298" s="192">
        <f>O298*H298</f>
        <v>0</v>
      </c>
      <c r="Q298" s="192">
        <v>0</v>
      </c>
      <c r="R298" s="192">
        <f>Q298*H298</f>
        <v>0</v>
      </c>
      <c r="S298" s="192">
        <v>0.0165</v>
      </c>
      <c r="T298" s="193">
        <f>S298*H298</f>
        <v>0.0165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94" t="s">
        <v>210</v>
      </c>
      <c r="AT298" s="194" t="s">
        <v>146</v>
      </c>
      <c r="AU298" s="194" t="s">
        <v>86</v>
      </c>
      <c r="AY298" s="14" t="s">
        <v>144</v>
      </c>
      <c r="BE298" s="195">
        <f>IF(N298="základní",J298,0)</f>
        <v>0</v>
      </c>
      <c r="BF298" s="195">
        <f>IF(N298="snížená",J298,0)</f>
        <v>0</v>
      </c>
      <c r="BG298" s="195">
        <f>IF(N298="zákl. přenesená",J298,0)</f>
        <v>0</v>
      </c>
      <c r="BH298" s="195">
        <f>IF(N298="sníž. přenesená",J298,0)</f>
        <v>0</v>
      </c>
      <c r="BI298" s="195">
        <f>IF(N298="nulová",J298,0)</f>
        <v>0</v>
      </c>
      <c r="BJ298" s="14" t="s">
        <v>84</v>
      </c>
      <c r="BK298" s="195">
        <f>ROUND(I298*H298,2)</f>
        <v>0</v>
      </c>
      <c r="BL298" s="14" t="s">
        <v>210</v>
      </c>
      <c r="BM298" s="194" t="s">
        <v>729</v>
      </c>
    </row>
    <row r="299" spans="2:63" s="12" customFormat="1" ht="22.9" customHeight="1">
      <c r="B299" s="167"/>
      <c r="C299" s="168"/>
      <c r="D299" s="169" t="s">
        <v>75</v>
      </c>
      <c r="E299" s="181" t="s">
        <v>730</v>
      </c>
      <c r="F299" s="181" t="s">
        <v>731</v>
      </c>
      <c r="G299" s="168"/>
      <c r="H299" s="168"/>
      <c r="I299" s="171"/>
      <c r="J299" s="182">
        <f>BK299</f>
        <v>0</v>
      </c>
      <c r="K299" s="168"/>
      <c r="L299" s="173"/>
      <c r="M299" s="174"/>
      <c r="N299" s="175"/>
      <c r="O299" s="175"/>
      <c r="P299" s="176">
        <f>SUM(P300:P312)</f>
        <v>0</v>
      </c>
      <c r="Q299" s="175"/>
      <c r="R299" s="176">
        <f>SUM(R300:R312)</f>
        <v>3.184371600000001</v>
      </c>
      <c r="S299" s="175"/>
      <c r="T299" s="177">
        <f>SUM(T300:T312)</f>
        <v>0.2673</v>
      </c>
      <c r="AR299" s="178" t="s">
        <v>86</v>
      </c>
      <c r="AT299" s="179" t="s">
        <v>75</v>
      </c>
      <c r="AU299" s="179" t="s">
        <v>84</v>
      </c>
      <c r="AY299" s="178" t="s">
        <v>144</v>
      </c>
      <c r="BK299" s="180">
        <f>SUM(BK300:BK312)</f>
        <v>0</v>
      </c>
    </row>
    <row r="300" spans="1:65" s="2" customFormat="1" ht="33" customHeight="1">
      <c r="A300" s="31"/>
      <c r="B300" s="32"/>
      <c r="C300" s="183" t="s">
        <v>732</v>
      </c>
      <c r="D300" s="183" t="s">
        <v>146</v>
      </c>
      <c r="E300" s="184" t="s">
        <v>733</v>
      </c>
      <c r="F300" s="185" t="s">
        <v>734</v>
      </c>
      <c r="G300" s="186" t="s">
        <v>627</v>
      </c>
      <c r="H300" s="187">
        <v>7.2</v>
      </c>
      <c r="I300" s="188"/>
      <c r="J300" s="189">
        <f aca="true" t="shared" si="70" ref="J300:J312">ROUND(I300*H300,2)</f>
        <v>0</v>
      </c>
      <c r="K300" s="185" t="s">
        <v>150</v>
      </c>
      <c r="L300" s="36"/>
      <c r="M300" s="190" t="s">
        <v>1</v>
      </c>
      <c r="N300" s="191" t="s">
        <v>41</v>
      </c>
      <c r="O300" s="68"/>
      <c r="P300" s="192">
        <f aca="true" t="shared" si="71" ref="P300:P312">O300*H300</f>
        <v>0</v>
      </c>
      <c r="Q300" s="192">
        <v>0</v>
      </c>
      <c r="R300" s="192">
        <f aca="true" t="shared" si="72" ref="R300:R312">Q300*H300</f>
        <v>0</v>
      </c>
      <c r="S300" s="192">
        <v>0.003</v>
      </c>
      <c r="T300" s="193">
        <f aca="true" t="shared" si="73" ref="T300:T312">S300*H300</f>
        <v>0.0216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4" t="s">
        <v>210</v>
      </c>
      <c r="AT300" s="194" t="s">
        <v>146</v>
      </c>
      <c r="AU300" s="194" t="s">
        <v>86</v>
      </c>
      <c r="AY300" s="14" t="s">
        <v>144</v>
      </c>
      <c r="BE300" s="195">
        <f aca="true" t="shared" si="74" ref="BE300:BE312">IF(N300="základní",J300,0)</f>
        <v>0</v>
      </c>
      <c r="BF300" s="195">
        <f aca="true" t="shared" si="75" ref="BF300:BF312">IF(N300="snížená",J300,0)</f>
        <v>0</v>
      </c>
      <c r="BG300" s="195">
        <f aca="true" t="shared" si="76" ref="BG300:BG312">IF(N300="zákl. přenesená",J300,0)</f>
        <v>0</v>
      </c>
      <c r="BH300" s="195">
        <f aca="true" t="shared" si="77" ref="BH300:BH312">IF(N300="sníž. přenesená",J300,0)</f>
        <v>0</v>
      </c>
      <c r="BI300" s="195">
        <f aca="true" t="shared" si="78" ref="BI300:BI312">IF(N300="nulová",J300,0)</f>
        <v>0</v>
      </c>
      <c r="BJ300" s="14" t="s">
        <v>84</v>
      </c>
      <c r="BK300" s="195">
        <f aca="true" t="shared" si="79" ref="BK300:BK312">ROUND(I300*H300,2)</f>
        <v>0</v>
      </c>
      <c r="BL300" s="14" t="s">
        <v>210</v>
      </c>
      <c r="BM300" s="194" t="s">
        <v>735</v>
      </c>
    </row>
    <row r="301" spans="1:65" s="2" customFormat="1" ht="33" customHeight="1">
      <c r="A301" s="31"/>
      <c r="B301" s="32"/>
      <c r="C301" s="183" t="s">
        <v>736</v>
      </c>
      <c r="D301" s="183" t="s">
        <v>146</v>
      </c>
      <c r="E301" s="184" t="s">
        <v>737</v>
      </c>
      <c r="F301" s="185" t="s">
        <v>738</v>
      </c>
      <c r="G301" s="186" t="s">
        <v>627</v>
      </c>
      <c r="H301" s="187">
        <v>35.1</v>
      </c>
      <c r="I301" s="188"/>
      <c r="J301" s="189">
        <f t="shared" si="70"/>
        <v>0</v>
      </c>
      <c r="K301" s="185" t="s">
        <v>150</v>
      </c>
      <c r="L301" s="36"/>
      <c r="M301" s="190" t="s">
        <v>1</v>
      </c>
      <c r="N301" s="191" t="s">
        <v>41</v>
      </c>
      <c r="O301" s="68"/>
      <c r="P301" s="192">
        <f t="shared" si="71"/>
        <v>0</v>
      </c>
      <c r="Q301" s="192">
        <v>0</v>
      </c>
      <c r="R301" s="192">
        <f t="shared" si="72"/>
        <v>0</v>
      </c>
      <c r="S301" s="192">
        <v>0.007</v>
      </c>
      <c r="T301" s="193">
        <f t="shared" si="73"/>
        <v>0.2457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4" t="s">
        <v>210</v>
      </c>
      <c r="AT301" s="194" t="s">
        <v>146</v>
      </c>
      <c r="AU301" s="194" t="s">
        <v>86</v>
      </c>
      <c r="AY301" s="14" t="s">
        <v>144</v>
      </c>
      <c r="BE301" s="195">
        <f t="shared" si="74"/>
        <v>0</v>
      </c>
      <c r="BF301" s="195">
        <f t="shared" si="75"/>
        <v>0</v>
      </c>
      <c r="BG301" s="195">
        <f t="shared" si="76"/>
        <v>0</v>
      </c>
      <c r="BH301" s="195">
        <f t="shared" si="77"/>
        <v>0</v>
      </c>
      <c r="BI301" s="195">
        <f t="shared" si="78"/>
        <v>0</v>
      </c>
      <c r="BJ301" s="14" t="s">
        <v>84</v>
      </c>
      <c r="BK301" s="195">
        <f t="shared" si="79"/>
        <v>0</v>
      </c>
      <c r="BL301" s="14" t="s">
        <v>210</v>
      </c>
      <c r="BM301" s="194" t="s">
        <v>739</v>
      </c>
    </row>
    <row r="302" spans="1:65" s="2" customFormat="1" ht="24.2" customHeight="1">
      <c r="A302" s="31"/>
      <c r="B302" s="32"/>
      <c r="C302" s="183" t="s">
        <v>740</v>
      </c>
      <c r="D302" s="183" t="s">
        <v>146</v>
      </c>
      <c r="E302" s="184" t="s">
        <v>741</v>
      </c>
      <c r="F302" s="185" t="s">
        <v>742</v>
      </c>
      <c r="G302" s="186" t="s">
        <v>195</v>
      </c>
      <c r="H302" s="187">
        <v>77.76</v>
      </c>
      <c r="I302" s="188"/>
      <c r="J302" s="189">
        <f t="shared" si="70"/>
        <v>0</v>
      </c>
      <c r="K302" s="185" t="s">
        <v>150</v>
      </c>
      <c r="L302" s="36"/>
      <c r="M302" s="190" t="s">
        <v>1</v>
      </c>
      <c r="N302" s="191" t="s">
        <v>41</v>
      </c>
      <c r="O302" s="68"/>
      <c r="P302" s="192">
        <f t="shared" si="71"/>
        <v>0</v>
      </c>
      <c r="Q302" s="192">
        <v>0.00026</v>
      </c>
      <c r="R302" s="192">
        <f t="shared" si="72"/>
        <v>0.0202176</v>
      </c>
      <c r="S302" s="192">
        <v>0</v>
      </c>
      <c r="T302" s="193">
        <f t="shared" si="7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94" t="s">
        <v>210</v>
      </c>
      <c r="AT302" s="194" t="s">
        <v>146</v>
      </c>
      <c r="AU302" s="194" t="s">
        <v>86</v>
      </c>
      <c r="AY302" s="14" t="s">
        <v>144</v>
      </c>
      <c r="BE302" s="195">
        <f t="shared" si="74"/>
        <v>0</v>
      </c>
      <c r="BF302" s="195">
        <f t="shared" si="75"/>
        <v>0</v>
      </c>
      <c r="BG302" s="195">
        <f t="shared" si="76"/>
        <v>0</v>
      </c>
      <c r="BH302" s="195">
        <f t="shared" si="77"/>
        <v>0</v>
      </c>
      <c r="BI302" s="195">
        <f t="shared" si="78"/>
        <v>0</v>
      </c>
      <c r="BJ302" s="14" t="s">
        <v>84</v>
      </c>
      <c r="BK302" s="195">
        <f t="shared" si="79"/>
        <v>0</v>
      </c>
      <c r="BL302" s="14" t="s">
        <v>210</v>
      </c>
      <c r="BM302" s="194" t="s">
        <v>743</v>
      </c>
    </row>
    <row r="303" spans="1:65" s="2" customFormat="1" ht="24.2" customHeight="1">
      <c r="A303" s="31"/>
      <c r="B303" s="32"/>
      <c r="C303" s="196" t="s">
        <v>744</v>
      </c>
      <c r="D303" s="196" t="s">
        <v>189</v>
      </c>
      <c r="E303" s="197" t="s">
        <v>745</v>
      </c>
      <c r="F303" s="198" t="s">
        <v>746</v>
      </c>
      <c r="G303" s="199" t="s">
        <v>195</v>
      </c>
      <c r="H303" s="200">
        <v>77.76</v>
      </c>
      <c r="I303" s="201"/>
      <c r="J303" s="202">
        <f t="shared" si="70"/>
        <v>0</v>
      </c>
      <c r="K303" s="198" t="s">
        <v>150</v>
      </c>
      <c r="L303" s="203"/>
      <c r="M303" s="204" t="s">
        <v>1</v>
      </c>
      <c r="N303" s="205" t="s">
        <v>41</v>
      </c>
      <c r="O303" s="68"/>
      <c r="P303" s="192">
        <f t="shared" si="71"/>
        <v>0</v>
      </c>
      <c r="Q303" s="192">
        <v>0.03611</v>
      </c>
      <c r="R303" s="192">
        <f t="shared" si="72"/>
        <v>2.8079136000000005</v>
      </c>
      <c r="S303" s="192">
        <v>0</v>
      </c>
      <c r="T303" s="193">
        <f t="shared" si="7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94" t="s">
        <v>275</v>
      </c>
      <c r="AT303" s="194" t="s">
        <v>189</v>
      </c>
      <c r="AU303" s="194" t="s">
        <v>86</v>
      </c>
      <c r="AY303" s="14" t="s">
        <v>144</v>
      </c>
      <c r="BE303" s="195">
        <f t="shared" si="74"/>
        <v>0</v>
      </c>
      <c r="BF303" s="195">
        <f t="shared" si="75"/>
        <v>0</v>
      </c>
      <c r="BG303" s="195">
        <f t="shared" si="76"/>
        <v>0</v>
      </c>
      <c r="BH303" s="195">
        <f t="shared" si="77"/>
        <v>0</v>
      </c>
      <c r="BI303" s="195">
        <f t="shared" si="78"/>
        <v>0</v>
      </c>
      <c r="BJ303" s="14" t="s">
        <v>84</v>
      </c>
      <c r="BK303" s="195">
        <f t="shared" si="79"/>
        <v>0</v>
      </c>
      <c r="BL303" s="14" t="s">
        <v>210</v>
      </c>
      <c r="BM303" s="194" t="s">
        <v>747</v>
      </c>
    </row>
    <row r="304" spans="1:65" s="2" customFormat="1" ht="24.2" customHeight="1">
      <c r="A304" s="31"/>
      <c r="B304" s="32"/>
      <c r="C304" s="183" t="s">
        <v>748</v>
      </c>
      <c r="D304" s="183" t="s">
        <v>146</v>
      </c>
      <c r="E304" s="184" t="s">
        <v>749</v>
      </c>
      <c r="F304" s="185" t="s">
        <v>750</v>
      </c>
      <c r="G304" s="186" t="s">
        <v>627</v>
      </c>
      <c r="H304" s="187">
        <v>8</v>
      </c>
      <c r="I304" s="188"/>
      <c r="J304" s="189">
        <f t="shared" si="70"/>
        <v>0</v>
      </c>
      <c r="K304" s="185" t="s">
        <v>150</v>
      </c>
      <c r="L304" s="36"/>
      <c r="M304" s="190" t="s">
        <v>1</v>
      </c>
      <c r="N304" s="191" t="s">
        <v>41</v>
      </c>
      <c r="O304" s="68"/>
      <c r="P304" s="192">
        <f t="shared" si="71"/>
        <v>0</v>
      </c>
      <c r="Q304" s="192">
        <v>0.00027</v>
      </c>
      <c r="R304" s="192">
        <f t="shared" si="72"/>
        <v>0.00216</v>
      </c>
      <c r="S304" s="192">
        <v>0</v>
      </c>
      <c r="T304" s="193">
        <f t="shared" si="7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94" t="s">
        <v>210</v>
      </c>
      <c r="AT304" s="194" t="s">
        <v>146</v>
      </c>
      <c r="AU304" s="194" t="s">
        <v>86</v>
      </c>
      <c r="AY304" s="14" t="s">
        <v>144</v>
      </c>
      <c r="BE304" s="195">
        <f t="shared" si="74"/>
        <v>0</v>
      </c>
      <c r="BF304" s="195">
        <f t="shared" si="75"/>
        <v>0</v>
      </c>
      <c r="BG304" s="195">
        <f t="shared" si="76"/>
        <v>0</v>
      </c>
      <c r="BH304" s="195">
        <f t="shared" si="77"/>
        <v>0</v>
      </c>
      <c r="BI304" s="195">
        <f t="shared" si="78"/>
        <v>0</v>
      </c>
      <c r="BJ304" s="14" t="s">
        <v>84</v>
      </c>
      <c r="BK304" s="195">
        <f t="shared" si="79"/>
        <v>0</v>
      </c>
      <c r="BL304" s="14" t="s">
        <v>210</v>
      </c>
      <c r="BM304" s="194" t="s">
        <v>751</v>
      </c>
    </row>
    <row r="305" spans="1:65" s="2" customFormat="1" ht="21.75" customHeight="1">
      <c r="A305" s="31"/>
      <c r="B305" s="32"/>
      <c r="C305" s="196" t="s">
        <v>752</v>
      </c>
      <c r="D305" s="196" t="s">
        <v>189</v>
      </c>
      <c r="E305" s="197" t="s">
        <v>753</v>
      </c>
      <c r="F305" s="198" t="s">
        <v>754</v>
      </c>
      <c r="G305" s="199" t="s">
        <v>195</v>
      </c>
      <c r="H305" s="200">
        <v>6.48</v>
      </c>
      <c r="I305" s="201"/>
      <c r="J305" s="202">
        <f t="shared" si="70"/>
        <v>0</v>
      </c>
      <c r="K305" s="198" t="s">
        <v>150</v>
      </c>
      <c r="L305" s="203"/>
      <c r="M305" s="204" t="s">
        <v>1</v>
      </c>
      <c r="N305" s="205" t="s">
        <v>41</v>
      </c>
      <c r="O305" s="68"/>
      <c r="P305" s="192">
        <f t="shared" si="71"/>
        <v>0</v>
      </c>
      <c r="Q305" s="192">
        <v>0.04028</v>
      </c>
      <c r="R305" s="192">
        <f t="shared" si="72"/>
        <v>0.26101440000000004</v>
      </c>
      <c r="S305" s="192">
        <v>0</v>
      </c>
      <c r="T305" s="193">
        <f t="shared" si="7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4" t="s">
        <v>275</v>
      </c>
      <c r="AT305" s="194" t="s">
        <v>189</v>
      </c>
      <c r="AU305" s="194" t="s">
        <v>86</v>
      </c>
      <c r="AY305" s="14" t="s">
        <v>144</v>
      </c>
      <c r="BE305" s="195">
        <f t="shared" si="74"/>
        <v>0</v>
      </c>
      <c r="BF305" s="195">
        <f t="shared" si="75"/>
        <v>0</v>
      </c>
      <c r="BG305" s="195">
        <f t="shared" si="76"/>
        <v>0</v>
      </c>
      <c r="BH305" s="195">
        <f t="shared" si="77"/>
        <v>0</v>
      </c>
      <c r="BI305" s="195">
        <f t="shared" si="78"/>
        <v>0</v>
      </c>
      <c r="BJ305" s="14" t="s">
        <v>84</v>
      </c>
      <c r="BK305" s="195">
        <f t="shared" si="79"/>
        <v>0</v>
      </c>
      <c r="BL305" s="14" t="s">
        <v>210</v>
      </c>
      <c r="BM305" s="194" t="s">
        <v>755</v>
      </c>
    </row>
    <row r="306" spans="1:65" s="2" customFormat="1" ht="24.2" customHeight="1">
      <c r="A306" s="31"/>
      <c r="B306" s="32"/>
      <c r="C306" s="183" t="s">
        <v>756</v>
      </c>
      <c r="D306" s="183" t="s">
        <v>146</v>
      </c>
      <c r="E306" s="184" t="s">
        <v>757</v>
      </c>
      <c r="F306" s="185" t="s">
        <v>758</v>
      </c>
      <c r="G306" s="186" t="s">
        <v>243</v>
      </c>
      <c r="H306" s="187">
        <v>151.2</v>
      </c>
      <c r="I306" s="188"/>
      <c r="J306" s="189">
        <f t="shared" si="70"/>
        <v>0</v>
      </c>
      <c r="K306" s="185" t="s">
        <v>150</v>
      </c>
      <c r="L306" s="36"/>
      <c r="M306" s="190" t="s">
        <v>1</v>
      </c>
      <c r="N306" s="191" t="s">
        <v>41</v>
      </c>
      <c r="O306" s="68"/>
      <c r="P306" s="192">
        <f t="shared" si="71"/>
        <v>0</v>
      </c>
      <c r="Q306" s="192">
        <v>0.00028</v>
      </c>
      <c r="R306" s="192">
        <f t="shared" si="72"/>
        <v>0.04233599999999999</v>
      </c>
      <c r="S306" s="192">
        <v>0</v>
      </c>
      <c r="T306" s="193">
        <f t="shared" si="7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4" t="s">
        <v>210</v>
      </c>
      <c r="AT306" s="194" t="s">
        <v>146</v>
      </c>
      <c r="AU306" s="194" t="s">
        <v>86</v>
      </c>
      <c r="AY306" s="14" t="s">
        <v>144</v>
      </c>
      <c r="BE306" s="195">
        <f t="shared" si="74"/>
        <v>0</v>
      </c>
      <c r="BF306" s="195">
        <f t="shared" si="75"/>
        <v>0</v>
      </c>
      <c r="BG306" s="195">
        <f t="shared" si="76"/>
        <v>0</v>
      </c>
      <c r="BH306" s="195">
        <f t="shared" si="77"/>
        <v>0</v>
      </c>
      <c r="BI306" s="195">
        <f t="shared" si="78"/>
        <v>0</v>
      </c>
      <c r="BJ306" s="14" t="s">
        <v>84</v>
      </c>
      <c r="BK306" s="195">
        <f t="shared" si="79"/>
        <v>0</v>
      </c>
      <c r="BL306" s="14" t="s">
        <v>210</v>
      </c>
      <c r="BM306" s="194" t="s">
        <v>759</v>
      </c>
    </row>
    <row r="307" spans="1:65" s="2" customFormat="1" ht="24.2" customHeight="1">
      <c r="A307" s="31"/>
      <c r="B307" s="32"/>
      <c r="C307" s="183" t="s">
        <v>760</v>
      </c>
      <c r="D307" s="183" t="s">
        <v>146</v>
      </c>
      <c r="E307" s="184" t="s">
        <v>761</v>
      </c>
      <c r="F307" s="185" t="s">
        <v>762</v>
      </c>
      <c r="G307" s="186" t="s">
        <v>243</v>
      </c>
      <c r="H307" s="187">
        <v>42.3</v>
      </c>
      <c r="I307" s="188"/>
      <c r="J307" s="189">
        <f t="shared" si="70"/>
        <v>0</v>
      </c>
      <c r="K307" s="185" t="s">
        <v>150</v>
      </c>
      <c r="L307" s="36"/>
      <c r="M307" s="190" t="s">
        <v>1</v>
      </c>
      <c r="N307" s="191" t="s">
        <v>41</v>
      </c>
      <c r="O307" s="68"/>
      <c r="P307" s="192">
        <f t="shared" si="71"/>
        <v>0</v>
      </c>
      <c r="Q307" s="192">
        <v>0</v>
      </c>
      <c r="R307" s="192">
        <f t="shared" si="72"/>
        <v>0</v>
      </c>
      <c r="S307" s="192">
        <v>0</v>
      </c>
      <c r="T307" s="193">
        <f t="shared" si="7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94" t="s">
        <v>210</v>
      </c>
      <c r="AT307" s="194" t="s">
        <v>146</v>
      </c>
      <c r="AU307" s="194" t="s">
        <v>86</v>
      </c>
      <c r="AY307" s="14" t="s">
        <v>144</v>
      </c>
      <c r="BE307" s="195">
        <f t="shared" si="74"/>
        <v>0</v>
      </c>
      <c r="BF307" s="195">
        <f t="shared" si="75"/>
        <v>0</v>
      </c>
      <c r="BG307" s="195">
        <f t="shared" si="76"/>
        <v>0</v>
      </c>
      <c r="BH307" s="195">
        <f t="shared" si="77"/>
        <v>0</v>
      </c>
      <c r="BI307" s="195">
        <f t="shared" si="78"/>
        <v>0</v>
      </c>
      <c r="BJ307" s="14" t="s">
        <v>84</v>
      </c>
      <c r="BK307" s="195">
        <f t="shared" si="79"/>
        <v>0</v>
      </c>
      <c r="BL307" s="14" t="s">
        <v>210</v>
      </c>
      <c r="BM307" s="194" t="s">
        <v>763</v>
      </c>
    </row>
    <row r="308" spans="1:65" s="2" customFormat="1" ht="21.75" customHeight="1">
      <c r="A308" s="31"/>
      <c r="B308" s="32"/>
      <c r="C308" s="196" t="s">
        <v>764</v>
      </c>
      <c r="D308" s="196" t="s">
        <v>189</v>
      </c>
      <c r="E308" s="197" t="s">
        <v>765</v>
      </c>
      <c r="F308" s="198" t="s">
        <v>766</v>
      </c>
      <c r="G308" s="199" t="s">
        <v>243</v>
      </c>
      <c r="H308" s="200">
        <v>42.3</v>
      </c>
      <c r="I308" s="201"/>
      <c r="J308" s="202">
        <f t="shared" si="70"/>
        <v>0</v>
      </c>
      <c r="K308" s="198" t="s">
        <v>150</v>
      </c>
      <c r="L308" s="203"/>
      <c r="M308" s="204" t="s">
        <v>1</v>
      </c>
      <c r="N308" s="205" t="s">
        <v>41</v>
      </c>
      <c r="O308" s="68"/>
      <c r="P308" s="192">
        <f t="shared" si="71"/>
        <v>0</v>
      </c>
      <c r="Q308" s="192">
        <v>0.0011</v>
      </c>
      <c r="R308" s="192">
        <f t="shared" si="72"/>
        <v>0.04653</v>
      </c>
      <c r="S308" s="192">
        <v>0</v>
      </c>
      <c r="T308" s="193">
        <f t="shared" si="7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94" t="s">
        <v>275</v>
      </c>
      <c r="AT308" s="194" t="s">
        <v>189</v>
      </c>
      <c r="AU308" s="194" t="s">
        <v>86</v>
      </c>
      <c r="AY308" s="14" t="s">
        <v>144</v>
      </c>
      <c r="BE308" s="195">
        <f t="shared" si="74"/>
        <v>0</v>
      </c>
      <c r="BF308" s="195">
        <f t="shared" si="75"/>
        <v>0</v>
      </c>
      <c r="BG308" s="195">
        <f t="shared" si="76"/>
        <v>0</v>
      </c>
      <c r="BH308" s="195">
        <f t="shared" si="77"/>
        <v>0</v>
      </c>
      <c r="BI308" s="195">
        <f t="shared" si="78"/>
        <v>0</v>
      </c>
      <c r="BJ308" s="14" t="s">
        <v>84</v>
      </c>
      <c r="BK308" s="195">
        <f t="shared" si="79"/>
        <v>0</v>
      </c>
      <c r="BL308" s="14" t="s">
        <v>210</v>
      </c>
      <c r="BM308" s="194" t="s">
        <v>767</v>
      </c>
    </row>
    <row r="309" spans="1:65" s="2" customFormat="1" ht="16.5" customHeight="1">
      <c r="A309" s="31"/>
      <c r="B309" s="32"/>
      <c r="C309" s="196" t="s">
        <v>768</v>
      </c>
      <c r="D309" s="196" t="s">
        <v>189</v>
      </c>
      <c r="E309" s="197" t="s">
        <v>769</v>
      </c>
      <c r="F309" s="198" t="s">
        <v>770</v>
      </c>
      <c r="G309" s="199" t="s">
        <v>771</v>
      </c>
      <c r="H309" s="200">
        <v>21</v>
      </c>
      <c r="I309" s="201"/>
      <c r="J309" s="202">
        <f t="shared" si="70"/>
        <v>0</v>
      </c>
      <c r="K309" s="198" t="s">
        <v>150</v>
      </c>
      <c r="L309" s="203"/>
      <c r="M309" s="204" t="s">
        <v>1</v>
      </c>
      <c r="N309" s="205" t="s">
        <v>41</v>
      </c>
      <c r="O309" s="68"/>
      <c r="P309" s="192">
        <f t="shared" si="71"/>
        <v>0</v>
      </c>
      <c r="Q309" s="192">
        <v>0.0002</v>
      </c>
      <c r="R309" s="192">
        <f t="shared" si="72"/>
        <v>0.004200000000000001</v>
      </c>
      <c r="S309" s="192">
        <v>0</v>
      </c>
      <c r="T309" s="193">
        <f t="shared" si="7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94" t="s">
        <v>275</v>
      </c>
      <c r="AT309" s="194" t="s">
        <v>189</v>
      </c>
      <c r="AU309" s="194" t="s">
        <v>86</v>
      </c>
      <c r="AY309" s="14" t="s">
        <v>144</v>
      </c>
      <c r="BE309" s="195">
        <f t="shared" si="74"/>
        <v>0</v>
      </c>
      <c r="BF309" s="195">
        <f t="shared" si="75"/>
        <v>0</v>
      </c>
      <c r="BG309" s="195">
        <f t="shared" si="76"/>
        <v>0</v>
      </c>
      <c r="BH309" s="195">
        <f t="shared" si="77"/>
        <v>0</v>
      </c>
      <c r="BI309" s="195">
        <f t="shared" si="78"/>
        <v>0</v>
      </c>
      <c r="BJ309" s="14" t="s">
        <v>84</v>
      </c>
      <c r="BK309" s="195">
        <f t="shared" si="79"/>
        <v>0</v>
      </c>
      <c r="BL309" s="14" t="s">
        <v>210</v>
      </c>
      <c r="BM309" s="194" t="s">
        <v>772</v>
      </c>
    </row>
    <row r="310" spans="1:65" s="2" customFormat="1" ht="24.2" customHeight="1">
      <c r="A310" s="31"/>
      <c r="B310" s="32"/>
      <c r="C310" s="183" t="s">
        <v>773</v>
      </c>
      <c r="D310" s="183" t="s">
        <v>146</v>
      </c>
      <c r="E310" s="184" t="s">
        <v>774</v>
      </c>
      <c r="F310" s="185" t="s">
        <v>775</v>
      </c>
      <c r="G310" s="186" t="s">
        <v>178</v>
      </c>
      <c r="H310" s="187">
        <v>3.184</v>
      </c>
      <c r="I310" s="188"/>
      <c r="J310" s="189">
        <f t="shared" si="70"/>
        <v>0</v>
      </c>
      <c r="K310" s="185" t="s">
        <v>150</v>
      </c>
      <c r="L310" s="36"/>
      <c r="M310" s="190" t="s">
        <v>1</v>
      </c>
      <c r="N310" s="191" t="s">
        <v>41</v>
      </c>
      <c r="O310" s="68"/>
      <c r="P310" s="192">
        <f t="shared" si="71"/>
        <v>0</v>
      </c>
      <c r="Q310" s="192">
        <v>0</v>
      </c>
      <c r="R310" s="192">
        <f t="shared" si="72"/>
        <v>0</v>
      </c>
      <c r="S310" s="192">
        <v>0</v>
      </c>
      <c r="T310" s="193">
        <f t="shared" si="73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94" t="s">
        <v>210</v>
      </c>
      <c r="AT310" s="194" t="s">
        <v>146</v>
      </c>
      <c r="AU310" s="194" t="s">
        <v>86</v>
      </c>
      <c r="AY310" s="14" t="s">
        <v>144</v>
      </c>
      <c r="BE310" s="195">
        <f t="shared" si="74"/>
        <v>0</v>
      </c>
      <c r="BF310" s="195">
        <f t="shared" si="75"/>
        <v>0</v>
      </c>
      <c r="BG310" s="195">
        <f t="shared" si="76"/>
        <v>0</v>
      </c>
      <c r="BH310" s="195">
        <f t="shared" si="77"/>
        <v>0</v>
      </c>
      <c r="BI310" s="195">
        <f t="shared" si="78"/>
        <v>0</v>
      </c>
      <c r="BJ310" s="14" t="s">
        <v>84</v>
      </c>
      <c r="BK310" s="195">
        <f t="shared" si="79"/>
        <v>0</v>
      </c>
      <c r="BL310" s="14" t="s">
        <v>210</v>
      </c>
      <c r="BM310" s="194" t="s">
        <v>776</v>
      </c>
    </row>
    <row r="311" spans="1:65" s="2" customFormat="1" ht="24.2" customHeight="1">
      <c r="A311" s="31"/>
      <c r="B311" s="32"/>
      <c r="C311" s="183" t="s">
        <v>777</v>
      </c>
      <c r="D311" s="183" t="s">
        <v>146</v>
      </c>
      <c r="E311" s="184" t="s">
        <v>778</v>
      </c>
      <c r="F311" s="185" t="s">
        <v>779</v>
      </c>
      <c r="G311" s="186" t="s">
        <v>178</v>
      </c>
      <c r="H311" s="187">
        <v>3.184</v>
      </c>
      <c r="I311" s="188"/>
      <c r="J311" s="189">
        <f t="shared" si="70"/>
        <v>0</v>
      </c>
      <c r="K311" s="185" t="s">
        <v>150</v>
      </c>
      <c r="L311" s="36"/>
      <c r="M311" s="190" t="s">
        <v>1</v>
      </c>
      <c r="N311" s="191" t="s">
        <v>41</v>
      </c>
      <c r="O311" s="68"/>
      <c r="P311" s="192">
        <f t="shared" si="71"/>
        <v>0</v>
      </c>
      <c r="Q311" s="192">
        <v>0</v>
      </c>
      <c r="R311" s="192">
        <f t="shared" si="72"/>
        <v>0</v>
      </c>
      <c r="S311" s="192">
        <v>0</v>
      </c>
      <c r="T311" s="193">
        <f t="shared" si="7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94" t="s">
        <v>210</v>
      </c>
      <c r="AT311" s="194" t="s">
        <v>146</v>
      </c>
      <c r="AU311" s="194" t="s">
        <v>86</v>
      </c>
      <c r="AY311" s="14" t="s">
        <v>144</v>
      </c>
      <c r="BE311" s="195">
        <f t="shared" si="74"/>
        <v>0</v>
      </c>
      <c r="BF311" s="195">
        <f t="shared" si="75"/>
        <v>0</v>
      </c>
      <c r="BG311" s="195">
        <f t="shared" si="76"/>
        <v>0</v>
      </c>
      <c r="BH311" s="195">
        <f t="shared" si="77"/>
        <v>0</v>
      </c>
      <c r="BI311" s="195">
        <f t="shared" si="78"/>
        <v>0</v>
      </c>
      <c r="BJ311" s="14" t="s">
        <v>84</v>
      </c>
      <c r="BK311" s="195">
        <f t="shared" si="79"/>
        <v>0</v>
      </c>
      <c r="BL311" s="14" t="s">
        <v>210</v>
      </c>
      <c r="BM311" s="194" t="s">
        <v>780</v>
      </c>
    </row>
    <row r="312" spans="1:65" s="2" customFormat="1" ht="24.2" customHeight="1">
      <c r="A312" s="31"/>
      <c r="B312" s="32"/>
      <c r="C312" s="183" t="s">
        <v>781</v>
      </c>
      <c r="D312" s="183" t="s">
        <v>146</v>
      </c>
      <c r="E312" s="184" t="s">
        <v>782</v>
      </c>
      <c r="F312" s="185" t="s">
        <v>783</v>
      </c>
      <c r="G312" s="186" t="s">
        <v>178</v>
      </c>
      <c r="H312" s="187">
        <v>3.184</v>
      </c>
      <c r="I312" s="188"/>
      <c r="J312" s="189">
        <f t="shared" si="70"/>
        <v>0</v>
      </c>
      <c r="K312" s="185" t="s">
        <v>150</v>
      </c>
      <c r="L312" s="36"/>
      <c r="M312" s="190" t="s">
        <v>1</v>
      </c>
      <c r="N312" s="191" t="s">
        <v>41</v>
      </c>
      <c r="O312" s="68"/>
      <c r="P312" s="192">
        <f t="shared" si="71"/>
        <v>0</v>
      </c>
      <c r="Q312" s="192">
        <v>0</v>
      </c>
      <c r="R312" s="192">
        <f t="shared" si="72"/>
        <v>0</v>
      </c>
      <c r="S312" s="192">
        <v>0</v>
      </c>
      <c r="T312" s="193">
        <f t="shared" si="7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94" t="s">
        <v>210</v>
      </c>
      <c r="AT312" s="194" t="s">
        <v>146</v>
      </c>
      <c r="AU312" s="194" t="s">
        <v>86</v>
      </c>
      <c r="AY312" s="14" t="s">
        <v>144</v>
      </c>
      <c r="BE312" s="195">
        <f t="shared" si="74"/>
        <v>0</v>
      </c>
      <c r="BF312" s="195">
        <f t="shared" si="75"/>
        <v>0</v>
      </c>
      <c r="BG312" s="195">
        <f t="shared" si="76"/>
        <v>0</v>
      </c>
      <c r="BH312" s="195">
        <f t="shared" si="77"/>
        <v>0</v>
      </c>
      <c r="BI312" s="195">
        <f t="shared" si="78"/>
        <v>0</v>
      </c>
      <c r="BJ312" s="14" t="s">
        <v>84</v>
      </c>
      <c r="BK312" s="195">
        <f t="shared" si="79"/>
        <v>0</v>
      </c>
      <c r="BL312" s="14" t="s">
        <v>210</v>
      </c>
      <c r="BM312" s="194" t="s">
        <v>784</v>
      </c>
    </row>
    <row r="313" spans="2:63" s="12" customFormat="1" ht="22.9" customHeight="1">
      <c r="B313" s="167"/>
      <c r="C313" s="168"/>
      <c r="D313" s="169" t="s">
        <v>75</v>
      </c>
      <c r="E313" s="181" t="s">
        <v>785</v>
      </c>
      <c r="F313" s="181" t="s">
        <v>786</v>
      </c>
      <c r="G313" s="168"/>
      <c r="H313" s="168"/>
      <c r="I313" s="171"/>
      <c r="J313" s="182">
        <f>BK313</f>
        <v>0</v>
      </c>
      <c r="K313" s="168"/>
      <c r="L313" s="173"/>
      <c r="M313" s="174"/>
      <c r="N313" s="175"/>
      <c r="O313" s="175"/>
      <c r="P313" s="176">
        <f>SUM(P314:P325)</f>
        <v>0</v>
      </c>
      <c r="Q313" s="175"/>
      <c r="R313" s="176">
        <f>SUM(R314:R325)</f>
        <v>0.18464039999999998</v>
      </c>
      <c r="S313" s="175"/>
      <c r="T313" s="177">
        <f>SUM(T314:T325)</f>
        <v>0.4016</v>
      </c>
      <c r="AR313" s="178" t="s">
        <v>86</v>
      </c>
      <c r="AT313" s="179" t="s">
        <v>75</v>
      </c>
      <c r="AU313" s="179" t="s">
        <v>84</v>
      </c>
      <c r="AY313" s="178" t="s">
        <v>144</v>
      </c>
      <c r="BK313" s="180">
        <f>SUM(BK314:BK325)</f>
        <v>0</v>
      </c>
    </row>
    <row r="314" spans="1:65" s="2" customFormat="1" ht="16.5" customHeight="1">
      <c r="A314" s="31"/>
      <c r="B314" s="32"/>
      <c r="C314" s="183" t="s">
        <v>787</v>
      </c>
      <c r="D314" s="183" t="s">
        <v>146</v>
      </c>
      <c r="E314" s="184" t="s">
        <v>788</v>
      </c>
      <c r="F314" s="185" t="s">
        <v>789</v>
      </c>
      <c r="G314" s="186" t="s">
        <v>195</v>
      </c>
      <c r="H314" s="187">
        <v>10.08</v>
      </c>
      <c r="I314" s="188"/>
      <c r="J314" s="189">
        <f aca="true" t="shared" si="80" ref="J314:J325">ROUND(I314*H314,2)</f>
        <v>0</v>
      </c>
      <c r="K314" s="185" t="s">
        <v>150</v>
      </c>
      <c r="L314" s="36"/>
      <c r="M314" s="190" t="s">
        <v>1</v>
      </c>
      <c r="N314" s="191" t="s">
        <v>41</v>
      </c>
      <c r="O314" s="68"/>
      <c r="P314" s="192">
        <f aca="true" t="shared" si="81" ref="P314:P325">O314*H314</f>
        <v>0</v>
      </c>
      <c r="Q314" s="192">
        <v>0</v>
      </c>
      <c r="R314" s="192">
        <f aca="true" t="shared" si="82" ref="R314:R325">Q314*H314</f>
        <v>0</v>
      </c>
      <c r="S314" s="192">
        <v>0.02</v>
      </c>
      <c r="T314" s="193">
        <f aca="true" t="shared" si="83" ref="T314:T325">S314*H314</f>
        <v>0.2016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94" t="s">
        <v>210</v>
      </c>
      <c r="AT314" s="194" t="s">
        <v>146</v>
      </c>
      <c r="AU314" s="194" t="s">
        <v>86</v>
      </c>
      <c r="AY314" s="14" t="s">
        <v>144</v>
      </c>
      <c r="BE314" s="195">
        <f aca="true" t="shared" si="84" ref="BE314:BE325">IF(N314="základní",J314,0)</f>
        <v>0</v>
      </c>
      <c r="BF314" s="195">
        <f aca="true" t="shared" si="85" ref="BF314:BF325">IF(N314="snížená",J314,0)</f>
        <v>0</v>
      </c>
      <c r="BG314" s="195">
        <f aca="true" t="shared" si="86" ref="BG314:BG325">IF(N314="zákl. přenesená",J314,0)</f>
        <v>0</v>
      </c>
      <c r="BH314" s="195">
        <f aca="true" t="shared" si="87" ref="BH314:BH325">IF(N314="sníž. přenesená",J314,0)</f>
        <v>0</v>
      </c>
      <c r="BI314" s="195">
        <f aca="true" t="shared" si="88" ref="BI314:BI325">IF(N314="nulová",J314,0)</f>
        <v>0</v>
      </c>
      <c r="BJ314" s="14" t="s">
        <v>84</v>
      </c>
      <c r="BK314" s="195">
        <f aca="true" t="shared" si="89" ref="BK314:BK325">ROUND(I314*H314,2)</f>
        <v>0</v>
      </c>
      <c r="BL314" s="14" t="s">
        <v>210</v>
      </c>
      <c r="BM314" s="194" t="s">
        <v>790</v>
      </c>
    </row>
    <row r="315" spans="1:65" s="2" customFormat="1" ht="16.5" customHeight="1">
      <c r="A315" s="31"/>
      <c r="B315" s="32"/>
      <c r="C315" s="183" t="s">
        <v>791</v>
      </c>
      <c r="D315" s="183" t="s">
        <v>146</v>
      </c>
      <c r="E315" s="184" t="s">
        <v>792</v>
      </c>
      <c r="F315" s="185" t="s">
        <v>793</v>
      </c>
      <c r="G315" s="186" t="s">
        <v>195</v>
      </c>
      <c r="H315" s="187">
        <v>9.18</v>
      </c>
      <c r="I315" s="188"/>
      <c r="J315" s="189">
        <f t="shared" si="80"/>
        <v>0</v>
      </c>
      <c r="K315" s="185" t="s">
        <v>150</v>
      </c>
      <c r="L315" s="36"/>
      <c r="M315" s="190" t="s">
        <v>1</v>
      </c>
      <c r="N315" s="191" t="s">
        <v>41</v>
      </c>
      <c r="O315" s="68"/>
      <c r="P315" s="192">
        <f t="shared" si="81"/>
        <v>0</v>
      </c>
      <c r="Q315" s="192">
        <v>0.00038</v>
      </c>
      <c r="R315" s="192">
        <f t="shared" si="82"/>
        <v>0.0034884</v>
      </c>
      <c r="S315" s="192">
        <v>0</v>
      </c>
      <c r="T315" s="193">
        <f t="shared" si="8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94" t="s">
        <v>210</v>
      </c>
      <c r="AT315" s="194" t="s">
        <v>146</v>
      </c>
      <c r="AU315" s="194" t="s">
        <v>86</v>
      </c>
      <c r="AY315" s="14" t="s">
        <v>144</v>
      </c>
      <c r="BE315" s="195">
        <f t="shared" si="84"/>
        <v>0</v>
      </c>
      <c r="BF315" s="195">
        <f t="shared" si="85"/>
        <v>0</v>
      </c>
      <c r="BG315" s="195">
        <f t="shared" si="86"/>
        <v>0</v>
      </c>
      <c r="BH315" s="195">
        <f t="shared" si="87"/>
        <v>0</v>
      </c>
      <c r="BI315" s="195">
        <f t="shared" si="88"/>
        <v>0</v>
      </c>
      <c r="BJ315" s="14" t="s">
        <v>84</v>
      </c>
      <c r="BK315" s="195">
        <f t="shared" si="89"/>
        <v>0</v>
      </c>
      <c r="BL315" s="14" t="s">
        <v>210</v>
      </c>
      <c r="BM315" s="194" t="s">
        <v>794</v>
      </c>
    </row>
    <row r="316" spans="1:65" s="2" customFormat="1" ht="24.2" customHeight="1">
      <c r="A316" s="31"/>
      <c r="B316" s="32"/>
      <c r="C316" s="183" t="s">
        <v>795</v>
      </c>
      <c r="D316" s="183" t="s">
        <v>146</v>
      </c>
      <c r="E316" s="184" t="s">
        <v>796</v>
      </c>
      <c r="F316" s="185" t="s">
        <v>797</v>
      </c>
      <c r="G316" s="186" t="s">
        <v>243</v>
      </c>
      <c r="H316" s="187">
        <v>4</v>
      </c>
      <c r="I316" s="188"/>
      <c r="J316" s="189">
        <f t="shared" si="80"/>
        <v>0</v>
      </c>
      <c r="K316" s="185" t="s">
        <v>150</v>
      </c>
      <c r="L316" s="36"/>
      <c r="M316" s="190" t="s">
        <v>1</v>
      </c>
      <c r="N316" s="191" t="s">
        <v>41</v>
      </c>
      <c r="O316" s="68"/>
      <c r="P316" s="192">
        <f t="shared" si="81"/>
        <v>0</v>
      </c>
      <c r="Q316" s="192">
        <v>0</v>
      </c>
      <c r="R316" s="192">
        <f t="shared" si="82"/>
        <v>0</v>
      </c>
      <c r="S316" s="192">
        <v>0</v>
      </c>
      <c r="T316" s="193">
        <f t="shared" si="8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94" t="s">
        <v>210</v>
      </c>
      <c r="AT316" s="194" t="s">
        <v>146</v>
      </c>
      <c r="AU316" s="194" t="s">
        <v>86</v>
      </c>
      <c r="AY316" s="14" t="s">
        <v>144</v>
      </c>
      <c r="BE316" s="195">
        <f t="shared" si="84"/>
        <v>0</v>
      </c>
      <c r="BF316" s="195">
        <f t="shared" si="85"/>
        <v>0</v>
      </c>
      <c r="BG316" s="195">
        <f t="shared" si="86"/>
        <v>0</v>
      </c>
      <c r="BH316" s="195">
        <f t="shared" si="87"/>
        <v>0</v>
      </c>
      <c r="BI316" s="195">
        <f t="shared" si="88"/>
        <v>0</v>
      </c>
      <c r="BJ316" s="14" t="s">
        <v>84</v>
      </c>
      <c r="BK316" s="195">
        <f t="shared" si="89"/>
        <v>0</v>
      </c>
      <c r="BL316" s="14" t="s">
        <v>210</v>
      </c>
      <c r="BM316" s="194" t="s">
        <v>798</v>
      </c>
    </row>
    <row r="317" spans="1:65" s="2" customFormat="1" ht="24.2" customHeight="1">
      <c r="A317" s="31"/>
      <c r="B317" s="32"/>
      <c r="C317" s="183" t="s">
        <v>799</v>
      </c>
      <c r="D317" s="183" t="s">
        <v>146</v>
      </c>
      <c r="E317" s="184" t="s">
        <v>800</v>
      </c>
      <c r="F317" s="185" t="s">
        <v>801</v>
      </c>
      <c r="G317" s="186" t="s">
        <v>243</v>
      </c>
      <c r="H317" s="187">
        <v>4</v>
      </c>
      <c r="I317" s="188"/>
      <c r="J317" s="189">
        <f t="shared" si="80"/>
        <v>0</v>
      </c>
      <c r="K317" s="185" t="s">
        <v>150</v>
      </c>
      <c r="L317" s="36"/>
      <c r="M317" s="190" t="s">
        <v>1</v>
      </c>
      <c r="N317" s="191" t="s">
        <v>41</v>
      </c>
      <c r="O317" s="68"/>
      <c r="P317" s="192">
        <f t="shared" si="81"/>
        <v>0</v>
      </c>
      <c r="Q317" s="192">
        <v>0</v>
      </c>
      <c r="R317" s="192">
        <f t="shared" si="82"/>
        <v>0</v>
      </c>
      <c r="S317" s="192">
        <v>0.05</v>
      </c>
      <c r="T317" s="193">
        <f t="shared" si="83"/>
        <v>0.2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94" t="s">
        <v>210</v>
      </c>
      <c r="AT317" s="194" t="s">
        <v>146</v>
      </c>
      <c r="AU317" s="194" t="s">
        <v>86</v>
      </c>
      <c r="AY317" s="14" t="s">
        <v>144</v>
      </c>
      <c r="BE317" s="195">
        <f t="shared" si="84"/>
        <v>0</v>
      </c>
      <c r="BF317" s="195">
        <f t="shared" si="85"/>
        <v>0</v>
      </c>
      <c r="BG317" s="195">
        <f t="shared" si="86"/>
        <v>0</v>
      </c>
      <c r="BH317" s="195">
        <f t="shared" si="87"/>
        <v>0</v>
      </c>
      <c r="BI317" s="195">
        <f t="shared" si="88"/>
        <v>0</v>
      </c>
      <c r="BJ317" s="14" t="s">
        <v>84</v>
      </c>
      <c r="BK317" s="195">
        <f t="shared" si="89"/>
        <v>0</v>
      </c>
      <c r="BL317" s="14" t="s">
        <v>210</v>
      </c>
      <c r="BM317" s="194" t="s">
        <v>802</v>
      </c>
    </row>
    <row r="318" spans="1:65" s="2" customFormat="1" ht="33" customHeight="1">
      <c r="A318" s="31"/>
      <c r="B318" s="32"/>
      <c r="C318" s="183" t="s">
        <v>803</v>
      </c>
      <c r="D318" s="183" t="s">
        <v>146</v>
      </c>
      <c r="E318" s="184" t="s">
        <v>804</v>
      </c>
      <c r="F318" s="185" t="s">
        <v>805</v>
      </c>
      <c r="G318" s="186" t="s">
        <v>627</v>
      </c>
      <c r="H318" s="187">
        <v>2</v>
      </c>
      <c r="I318" s="188"/>
      <c r="J318" s="189">
        <f t="shared" si="80"/>
        <v>0</v>
      </c>
      <c r="K318" s="185" t="s">
        <v>150</v>
      </c>
      <c r="L318" s="36"/>
      <c r="M318" s="190" t="s">
        <v>1</v>
      </c>
      <c r="N318" s="191" t="s">
        <v>41</v>
      </c>
      <c r="O318" s="68"/>
      <c r="P318" s="192">
        <f t="shared" si="81"/>
        <v>0</v>
      </c>
      <c r="Q318" s="192">
        <v>5E-05</v>
      </c>
      <c r="R318" s="192">
        <f t="shared" si="82"/>
        <v>0.0001</v>
      </c>
      <c r="S318" s="192">
        <v>0</v>
      </c>
      <c r="T318" s="193">
        <f t="shared" si="8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94" t="s">
        <v>210</v>
      </c>
      <c r="AT318" s="194" t="s">
        <v>146</v>
      </c>
      <c r="AU318" s="194" t="s">
        <v>86</v>
      </c>
      <c r="AY318" s="14" t="s">
        <v>144</v>
      </c>
      <c r="BE318" s="195">
        <f t="shared" si="84"/>
        <v>0</v>
      </c>
      <c r="BF318" s="195">
        <f t="shared" si="85"/>
        <v>0</v>
      </c>
      <c r="BG318" s="195">
        <f t="shared" si="86"/>
        <v>0</v>
      </c>
      <c r="BH318" s="195">
        <f t="shared" si="87"/>
        <v>0</v>
      </c>
      <c r="BI318" s="195">
        <f t="shared" si="88"/>
        <v>0</v>
      </c>
      <c r="BJ318" s="14" t="s">
        <v>84</v>
      </c>
      <c r="BK318" s="195">
        <f t="shared" si="89"/>
        <v>0</v>
      </c>
      <c r="BL318" s="14" t="s">
        <v>210</v>
      </c>
      <c r="BM318" s="194" t="s">
        <v>806</v>
      </c>
    </row>
    <row r="319" spans="1:65" s="2" customFormat="1" ht="24.2" customHeight="1">
      <c r="A319" s="31"/>
      <c r="B319" s="32"/>
      <c r="C319" s="196" t="s">
        <v>807</v>
      </c>
      <c r="D319" s="196" t="s">
        <v>189</v>
      </c>
      <c r="E319" s="197" t="s">
        <v>808</v>
      </c>
      <c r="F319" s="198" t="s">
        <v>809</v>
      </c>
      <c r="G319" s="199" t="s">
        <v>627</v>
      </c>
      <c r="H319" s="200">
        <v>2</v>
      </c>
      <c r="I319" s="201"/>
      <c r="J319" s="202">
        <f t="shared" si="80"/>
        <v>0</v>
      </c>
      <c r="K319" s="198" t="s">
        <v>150</v>
      </c>
      <c r="L319" s="203"/>
      <c r="M319" s="204" t="s">
        <v>1</v>
      </c>
      <c r="N319" s="205" t="s">
        <v>41</v>
      </c>
      <c r="O319" s="68"/>
      <c r="P319" s="192">
        <f t="shared" si="81"/>
        <v>0</v>
      </c>
      <c r="Q319" s="192">
        <v>0.045</v>
      </c>
      <c r="R319" s="192">
        <f t="shared" si="82"/>
        <v>0.09</v>
      </c>
      <c r="S319" s="192">
        <v>0</v>
      </c>
      <c r="T319" s="193">
        <f t="shared" si="8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94" t="s">
        <v>275</v>
      </c>
      <c r="AT319" s="194" t="s">
        <v>189</v>
      </c>
      <c r="AU319" s="194" t="s">
        <v>86</v>
      </c>
      <c r="AY319" s="14" t="s">
        <v>144</v>
      </c>
      <c r="BE319" s="195">
        <f t="shared" si="84"/>
        <v>0</v>
      </c>
      <c r="BF319" s="195">
        <f t="shared" si="85"/>
        <v>0</v>
      </c>
      <c r="BG319" s="195">
        <f t="shared" si="86"/>
        <v>0</v>
      </c>
      <c r="BH319" s="195">
        <f t="shared" si="87"/>
        <v>0</v>
      </c>
      <c r="BI319" s="195">
        <f t="shared" si="88"/>
        <v>0</v>
      </c>
      <c r="BJ319" s="14" t="s">
        <v>84</v>
      </c>
      <c r="BK319" s="195">
        <f t="shared" si="89"/>
        <v>0</v>
      </c>
      <c r="BL319" s="14" t="s">
        <v>210</v>
      </c>
      <c r="BM319" s="194" t="s">
        <v>810</v>
      </c>
    </row>
    <row r="320" spans="1:65" s="2" customFormat="1" ht="33" customHeight="1">
      <c r="A320" s="31"/>
      <c r="B320" s="32"/>
      <c r="C320" s="196" t="s">
        <v>811</v>
      </c>
      <c r="D320" s="196" t="s">
        <v>189</v>
      </c>
      <c r="E320" s="197" t="s">
        <v>812</v>
      </c>
      <c r="F320" s="198" t="s">
        <v>813</v>
      </c>
      <c r="G320" s="199" t="s">
        <v>627</v>
      </c>
      <c r="H320" s="200">
        <v>2</v>
      </c>
      <c r="I320" s="201"/>
      <c r="J320" s="202">
        <f t="shared" si="80"/>
        <v>0</v>
      </c>
      <c r="K320" s="198" t="s">
        <v>1</v>
      </c>
      <c r="L320" s="203"/>
      <c r="M320" s="204" t="s">
        <v>1</v>
      </c>
      <c r="N320" s="205" t="s">
        <v>41</v>
      </c>
      <c r="O320" s="68"/>
      <c r="P320" s="192">
        <f t="shared" si="81"/>
        <v>0</v>
      </c>
      <c r="Q320" s="192">
        <v>0.045</v>
      </c>
      <c r="R320" s="192">
        <f t="shared" si="82"/>
        <v>0.09</v>
      </c>
      <c r="S320" s="192">
        <v>0</v>
      </c>
      <c r="T320" s="193">
        <f t="shared" si="8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94" t="s">
        <v>275</v>
      </c>
      <c r="AT320" s="194" t="s">
        <v>189</v>
      </c>
      <c r="AU320" s="194" t="s">
        <v>86</v>
      </c>
      <c r="AY320" s="14" t="s">
        <v>144</v>
      </c>
      <c r="BE320" s="195">
        <f t="shared" si="84"/>
        <v>0</v>
      </c>
      <c r="BF320" s="195">
        <f t="shared" si="85"/>
        <v>0</v>
      </c>
      <c r="BG320" s="195">
        <f t="shared" si="86"/>
        <v>0</v>
      </c>
      <c r="BH320" s="195">
        <f t="shared" si="87"/>
        <v>0</v>
      </c>
      <c r="BI320" s="195">
        <f t="shared" si="88"/>
        <v>0</v>
      </c>
      <c r="BJ320" s="14" t="s">
        <v>84</v>
      </c>
      <c r="BK320" s="195">
        <f t="shared" si="89"/>
        <v>0</v>
      </c>
      <c r="BL320" s="14" t="s">
        <v>210</v>
      </c>
      <c r="BM320" s="194" t="s">
        <v>814</v>
      </c>
    </row>
    <row r="321" spans="1:65" s="2" customFormat="1" ht="37.9" customHeight="1">
      <c r="A321" s="31"/>
      <c r="B321" s="32"/>
      <c r="C321" s="196" t="s">
        <v>815</v>
      </c>
      <c r="D321" s="196" t="s">
        <v>189</v>
      </c>
      <c r="E321" s="197" t="s">
        <v>816</v>
      </c>
      <c r="F321" s="198" t="s">
        <v>817</v>
      </c>
      <c r="G321" s="199" t="s">
        <v>818</v>
      </c>
      <c r="H321" s="200">
        <v>2</v>
      </c>
      <c r="I321" s="201"/>
      <c r="J321" s="202">
        <f t="shared" si="80"/>
        <v>0</v>
      </c>
      <c r="K321" s="198" t="s">
        <v>150</v>
      </c>
      <c r="L321" s="203"/>
      <c r="M321" s="204" t="s">
        <v>1</v>
      </c>
      <c r="N321" s="205" t="s">
        <v>41</v>
      </c>
      <c r="O321" s="68"/>
      <c r="P321" s="192">
        <f t="shared" si="81"/>
        <v>0</v>
      </c>
      <c r="Q321" s="192">
        <v>0.0005</v>
      </c>
      <c r="R321" s="192">
        <f t="shared" si="82"/>
        <v>0.001</v>
      </c>
      <c r="S321" s="192">
        <v>0</v>
      </c>
      <c r="T321" s="193">
        <f t="shared" si="8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94" t="s">
        <v>275</v>
      </c>
      <c r="AT321" s="194" t="s">
        <v>189</v>
      </c>
      <c r="AU321" s="194" t="s">
        <v>86</v>
      </c>
      <c r="AY321" s="14" t="s">
        <v>144</v>
      </c>
      <c r="BE321" s="195">
        <f t="shared" si="84"/>
        <v>0</v>
      </c>
      <c r="BF321" s="195">
        <f t="shared" si="85"/>
        <v>0</v>
      </c>
      <c r="BG321" s="195">
        <f t="shared" si="86"/>
        <v>0</v>
      </c>
      <c r="BH321" s="195">
        <f t="shared" si="87"/>
        <v>0</v>
      </c>
      <c r="BI321" s="195">
        <f t="shared" si="88"/>
        <v>0</v>
      </c>
      <c r="BJ321" s="14" t="s">
        <v>84</v>
      </c>
      <c r="BK321" s="195">
        <f t="shared" si="89"/>
        <v>0</v>
      </c>
      <c r="BL321" s="14" t="s">
        <v>210</v>
      </c>
      <c r="BM321" s="194" t="s">
        <v>819</v>
      </c>
    </row>
    <row r="322" spans="1:65" s="2" customFormat="1" ht="24.2" customHeight="1">
      <c r="A322" s="31"/>
      <c r="B322" s="32"/>
      <c r="C322" s="183" t="s">
        <v>820</v>
      </c>
      <c r="D322" s="183" t="s">
        <v>146</v>
      </c>
      <c r="E322" s="184" t="s">
        <v>821</v>
      </c>
      <c r="F322" s="185" t="s">
        <v>822</v>
      </c>
      <c r="G322" s="186" t="s">
        <v>243</v>
      </c>
      <c r="H322" s="187">
        <v>2.6</v>
      </c>
      <c r="I322" s="188"/>
      <c r="J322" s="189">
        <f t="shared" si="80"/>
        <v>0</v>
      </c>
      <c r="K322" s="185" t="s">
        <v>150</v>
      </c>
      <c r="L322" s="36"/>
      <c r="M322" s="190" t="s">
        <v>1</v>
      </c>
      <c r="N322" s="191" t="s">
        <v>41</v>
      </c>
      <c r="O322" s="68"/>
      <c r="P322" s="192">
        <f t="shared" si="81"/>
        <v>0</v>
      </c>
      <c r="Q322" s="192">
        <v>2E-05</v>
      </c>
      <c r="R322" s="192">
        <f t="shared" si="82"/>
        <v>5.2000000000000004E-05</v>
      </c>
      <c r="S322" s="192">
        <v>0</v>
      </c>
      <c r="T322" s="193">
        <f t="shared" si="8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94" t="s">
        <v>210</v>
      </c>
      <c r="AT322" s="194" t="s">
        <v>146</v>
      </c>
      <c r="AU322" s="194" t="s">
        <v>86</v>
      </c>
      <c r="AY322" s="14" t="s">
        <v>144</v>
      </c>
      <c r="BE322" s="195">
        <f t="shared" si="84"/>
        <v>0</v>
      </c>
      <c r="BF322" s="195">
        <f t="shared" si="85"/>
        <v>0</v>
      </c>
      <c r="BG322" s="195">
        <f t="shared" si="86"/>
        <v>0</v>
      </c>
      <c r="BH322" s="195">
        <f t="shared" si="87"/>
        <v>0</v>
      </c>
      <c r="BI322" s="195">
        <f t="shared" si="88"/>
        <v>0</v>
      </c>
      <c r="BJ322" s="14" t="s">
        <v>84</v>
      </c>
      <c r="BK322" s="195">
        <f t="shared" si="89"/>
        <v>0</v>
      </c>
      <c r="BL322" s="14" t="s">
        <v>210</v>
      </c>
      <c r="BM322" s="194" t="s">
        <v>823</v>
      </c>
    </row>
    <row r="323" spans="1:65" s="2" customFormat="1" ht="24.2" customHeight="1">
      <c r="A323" s="31"/>
      <c r="B323" s="32"/>
      <c r="C323" s="183" t="s">
        <v>824</v>
      </c>
      <c r="D323" s="183" t="s">
        <v>146</v>
      </c>
      <c r="E323" s="184" t="s">
        <v>825</v>
      </c>
      <c r="F323" s="185" t="s">
        <v>826</v>
      </c>
      <c r="G323" s="186" t="s">
        <v>178</v>
      </c>
      <c r="H323" s="187">
        <v>0.185</v>
      </c>
      <c r="I323" s="188"/>
      <c r="J323" s="189">
        <f t="shared" si="80"/>
        <v>0</v>
      </c>
      <c r="K323" s="185" t="s">
        <v>150</v>
      </c>
      <c r="L323" s="36"/>
      <c r="M323" s="190" t="s">
        <v>1</v>
      </c>
      <c r="N323" s="191" t="s">
        <v>41</v>
      </c>
      <c r="O323" s="68"/>
      <c r="P323" s="192">
        <f t="shared" si="81"/>
        <v>0</v>
      </c>
      <c r="Q323" s="192">
        <v>0</v>
      </c>
      <c r="R323" s="192">
        <f t="shared" si="82"/>
        <v>0</v>
      </c>
      <c r="S323" s="192">
        <v>0</v>
      </c>
      <c r="T323" s="193">
        <f t="shared" si="8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94" t="s">
        <v>210</v>
      </c>
      <c r="AT323" s="194" t="s">
        <v>146</v>
      </c>
      <c r="AU323" s="194" t="s">
        <v>86</v>
      </c>
      <c r="AY323" s="14" t="s">
        <v>144</v>
      </c>
      <c r="BE323" s="195">
        <f t="shared" si="84"/>
        <v>0</v>
      </c>
      <c r="BF323" s="195">
        <f t="shared" si="85"/>
        <v>0</v>
      </c>
      <c r="BG323" s="195">
        <f t="shared" si="86"/>
        <v>0</v>
      </c>
      <c r="BH323" s="195">
        <f t="shared" si="87"/>
        <v>0</v>
      </c>
      <c r="BI323" s="195">
        <f t="shared" si="88"/>
        <v>0</v>
      </c>
      <c r="BJ323" s="14" t="s">
        <v>84</v>
      </c>
      <c r="BK323" s="195">
        <f t="shared" si="89"/>
        <v>0</v>
      </c>
      <c r="BL323" s="14" t="s">
        <v>210</v>
      </c>
      <c r="BM323" s="194" t="s">
        <v>827</v>
      </c>
    </row>
    <row r="324" spans="1:65" s="2" customFormat="1" ht="24.2" customHeight="1">
      <c r="A324" s="31"/>
      <c r="B324" s="32"/>
      <c r="C324" s="183" t="s">
        <v>828</v>
      </c>
      <c r="D324" s="183" t="s">
        <v>146</v>
      </c>
      <c r="E324" s="184" t="s">
        <v>829</v>
      </c>
      <c r="F324" s="185" t="s">
        <v>830</v>
      </c>
      <c r="G324" s="186" t="s">
        <v>178</v>
      </c>
      <c r="H324" s="187">
        <v>0.185</v>
      </c>
      <c r="I324" s="188"/>
      <c r="J324" s="189">
        <f t="shared" si="80"/>
        <v>0</v>
      </c>
      <c r="K324" s="185" t="s">
        <v>150</v>
      </c>
      <c r="L324" s="36"/>
      <c r="M324" s="190" t="s">
        <v>1</v>
      </c>
      <c r="N324" s="191" t="s">
        <v>41</v>
      </c>
      <c r="O324" s="68"/>
      <c r="P324" s="192">
        <f t="shared" si="81"/>
        <v>0</v>
      </c>
      <c r="Q324" s="192">
        <v>0</v>
      </c>
      <c r="R324" s="192">
        <f t="shared" si="82"/>
        <v>0</v>
      </c>
      <c r="S324" s="192">
        <v>0</v>
      </c>
      <c r="T324" s="193">
        <f t="shared" si="83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94" t="s">
        <v>210</v>
      </c>
      <c r="AT324" s="194" t="s">
        <v>146</v>
      </c>
      <c r="AU324" s="194" t="s">
        <v>86</v>
      </c>
      <c r="AY324" s="14" t="s">
        <v>144</v>
      </c>
      <c r="BE324" s="195">
        <f t="shared" si="84"/>
        <v>0</v>
      </c>
      <c r="BF324" s="195">
        <f t="shared" si="85"/>
        <v>0</v>
      </c>
      <c r="BG324" s="195">
        <f t="shared" si="86"/>
        <v>0</v>
      </c>
      <c r="BH324" s="195">
        <f t="shared" si="87"/>
        <v>0</v>
      </c>
      <c r="BI324" s="195">
        <f t="shared" si="88"/>
        <v>0</v>
      </c>
      <c r="BJ324" s="14" t="s">
        <v>84</v>
      </c>
      <c r="BK324" s="195">
        <f t="shared" si="89"/>
        <v>0</v>
      </c>
      <c r="BL324" s="14" t="s">
        <v>210</v>
      </c>
      <c r="BM324" s="194" t="s">
        <v>831</v>
      </c>
    </row>
    <row r="325" spans="1:65" s="2" customFormat="1" ht="24.2" customHeight="1">
      <c r="A325" s="31"/>
      <c r="B325" s="32"/>
      <c r="C325" s="183" t="s">
        <v>832</v>
      </c>
      <c r="D325" s="183" t="s">
        <v>146</v>
      </c>
      <c r="E325" s="184" t="s">
        <v>833</v>
      </c>
      <c r="F325" s="185" t="s">
        <v>834</v>
      </c>
      <c r="G325" s="186" t="s">
        <v>178</v>
      </c>
      <c r="H325" s="187">
        <v>0.185</v>
      </c>
      <c r="I325" s="188"/>
      <c r="J325" s="189">
        <f t="shared" si="80"/>
        <v>0</v>
      </c>
      <c r="K325" s="185" t="s">
        <v>150</v>
      </c>
      <c r="L325" s="36"/>
      <c r="M325" s="190" t="s">
        <v>1</v>
      </c>
      <c r="N325" s="191" t="s">
        <v>41</v>
      </c>
      <c r="O325" s="68"/>
      <c r="P325" s="192">
        <f t="shared" si="81"/>
        <v>0</v>
      </c>
      <c r="Q325" s="192">
        <v>0</v>
      </c>
      <c r="R325" s="192">
        <f t="shared" si="82"/>
        <v>0</v>
      </c>
      <c r="S325" s="192">
        <v>0</v>
      </c>
      <c r="T325" s="193">
        <f t="shared" si="83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94" t="s">
        <v>210</v>
      </c>
      <c r="AT325" s="194" t="s">
        <v>146</v>
      </c>
      <c r="AU325" s="194" t="s">
        <v>86</v>
      </c>
      <c r="AY325" s="14" t="s">
        <v>144</v>
      </c>
      <c r="BE325" s="195">
        <f t="shared" si="84"/>
        <v>0</v>
      </c>
      <c r="BF325" s="195">
        <f t="shared" si="85"/>
        <v>0</v>
      </c>
      <c r="BG325" s="195">
        <f t="shared" si="86"/>
        <v>0</v>
      </c>
      <c r="BH325" s="195">
        <f t="shared" si="87"/>
        <v>0</v>
      </c>
      <c r="BI325" s="195">
        <f t="shared" si="88"/>
        <v>0</v>
      </c>
      <c r="BJ325" s="14" t="s">
        <v>84</v>
      </c>
      <c r="BK325" s="195">
        <f t="shared" si="89"/>
        <v>0</v>
      </c>
      <c r="BL325" s="14" t="s">
        <v>210</v>
      </c>
      <c r="BM325" s="194" t="s">
        <v>835</v>
      </c>
    </row>
    <row r="326" spans="2:63" s="12" customFormat="1" ht="22.9" customHeight="1">
      <c r="B326" s="167"/>
      <c r="C326" s="168"/>
      <c r="D326" s="169" t="s">
        <v>75</v>
      </c>
      <c r="E326" s="181" t="s">
        <v>836</v>
      </c>
      <c r="F326" s="181" t="s">
        <v>837</v>
      </c>
      <c r="G326" s="168"/>
      <c r="H326" s="168"/>
      <c r="I326" s="171"/>
      <c r="J326" s="182">
        <f>BK326</f>
        <v>0</v>
      </c>
      <c r="K326" s="168"/>
      <c r="L326" s="173"/>
      <c r="M326" s="174"/>
      <c r="N326" s="175"/>
      <c r="O326" s="175"/>
      <c r="P326" s="176">
        <f>SUM(P327:P333)</f>
        <v>0</v>
      </c>
      <c r="Q326" s="175"/>
      <c r="R326" s="176">
        <f>SUM(R327:R333)</f>
        <v>0.034816</v>
      </c>
      <c r="S326" s="175"/>
      <c r="T326" s="177">
        <f>SUM(T327:T333)</f>
        <v>0</v>
      </c>
      <c r="AR326" s="178" t="s">
        <v>86</v>
      </c>
      <c r="AT326" s="179" t="s">
        <v>75</v>
      </c>
      <c r="AU326" s="179" t="s">
        <v>84</v>
      </c>
      <c r="AY326" s="178" t="s">
        <v>144</v>
      </c>
      <c r="BK326" s="180">
        <f>SUM(BK327:BK333)</f>
        <v>0</v>
      </c>
    </row>
    <row r="327" spans="1:65" s="2" customFormat="1" ht="24.2" customHeight="1">
      <c r="A327" s="31"/>
      <c r="B327" s="32"/>
      <c r="C327" s="183" t="s">
        <v>838</v>
      </c>
      <c r="D327" s="183" t="s">
        <v>146</v>
      </c>
      <c r="E327" s="184" t="s">
        <v>839</v>
      </c>
      <c r="F327" s="185" t="s">
        <v>840</v>
      </c>
      <c r="G327" s="186" t="s">
        <v>195</v>
      </c>
      <c r="H327" s="187">
        <v>51.2</v>
      </c>
      <c r="I327" s="188"/>
      <c r="J327" s="189">
        <f aca="true" t="shared" si="90" ref="J327:J333">ROUND(I327*H327,2)</f>
        <v>0</v>
      </c>
      <c r="K327" s="185" t="s">
        <v>150</v>
      </c>
      <c r="L327" s="36"/>
      <c r="M327" s="190" t="s">
        <v>1</v>
      </c>
      <c r="N327" s="191" t="s">
        <v>41</v>
      </c>
      <c r="O327" s="68"/>
      <c r="P327" s="192">
        <f aca="true" t="shared" si="91" ref="P327:P333">O327*H327</f>
        <v>0</v>
      </c>
      <c r="Q327" s="192">
        <v>7E-05</v>
      </c>
      <c r="R327" s="192">
        <f aca="true" t="shared" si="92" ref="R327:R333">Q327*H327</f>
        <v>0.003584</v>
      </c>
      <c r="S327" s="192">
        <v>0</v>
      </c>
      <c r="T327" s="193">
        <f aca="true" t="shared" si="93" ref="T327:T333">S327*H327</f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94" t="s">
        <v>210</v>
      </c>
      <c r="AT327" s="194" t="s">
        <v>146</v>
      </c>
      <c r="AU327" s="194" t="s">
        <v>86</v>
      </c>
      <c r="AY327" s="14" t="s">
        <v>144</v>
      </c>
      <c r="BE327" s="195">
        <f aca="true" t="shared" si="94" ref="BE327:BE333">IF(N327="základní",J327,0)</f>
        <v>0</v>
      </c>
      <c r="BF327" s="195">
        <f aca="true" t="shared" si="95" ref="BF327:BF333">IF(N327="snížená",J327,0)</f>
        <v>0</v>
      </c>
      <c r="BG327" s="195">
        <f aca="true" t="shared" si="96" ref="BG327:BG333">IF(N327="zákl. přenesená",J327,0)</f>
        <v>0</v>
      </c>
      <c r="BH327" s="195">
        <f aca="true" t="shared" si="97" ref="BH327:BH333">IF(N327="sníž. přenesená",J327,0)</f>
        <v>0</v>
      </c>
      <c r="BI327" s="195">
        <f aca="true" t="shared" si="98" ref="BI327:BI333">IF(N327="nulová",J327,0)</f>
        <v>0</v>
      </c>
      <c r="BJ327" s="14" t="s">
        <v>84</v>
      </c>
      <c r="BK327" s="195">
        <f aca="true" t="shared" si="99" ref="BK327:BK333">ROUND(I327*H327,2)</f>
        <v>0</v>
      </c>
      <c r="BL327" s="14" t="s">
        <v>210</v>
      </c>
      <c r="BM327" s="194" t="s">
        <v>841</v>
      </c>
    </row>
    <row r="328" spans="1:65" s="2" customFormat="1" ht="24.2" customHeight="1">
      <c r="A328" s="31"/>
      <c r="B328" s="32"/>
      <c r="C328" s="183" t="s">
        <v>842</v>
      </c>
      <c r="D328" s="183" t="s">
        <v>146</v>
      </c>
      <c r="E328" s="184" t="s">
        <v>843</v>
      </c>
      <c r="F328" s="185" t="s">
        <v>844</v>
      </c>
      <c r="G328" s="186" t="s">
        <v>195</v>
      </c>
      <c r="H328" s="187">
        <v>51.2</v>
      </c>
      <c r="I328" s="188"/>
      <c r="J328" s="189">
        <f t="shared" si="90"/>
        <v>0</v>
      </c>
      <c r="K328" s="185" t="s">
        <v>150</v>
      </c>
      <c r="L328" s="36"/>
      <c r="M328" s="190" t="s">
        <v>1</v>
      </c>
      <c r="N328" s="191" t="s">
        <v>41</v>
      </c>
      <c r="O328" s="68"/>
      <c r="P328" s="192">
        <f t="shared" si="91"/>
        <v>0</v>
      </c>
      <c r="Q328" s="192">
        <v>6E-05</v>
      </c>
      <c r="R328" s="192">
        <f t="shared" si="92"/>
        <v>0.003072</v>
      </c>
      <c r="S328" s="192">
        <v>0</v>
      </c>
      <c r="T328" s="193">
        <f t="shared" si="93"/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94" t="s">
        <v>210</v>
      </c>
      <c r="AT328" s="194" t="s">
        <v>146</v>
      </c>
      <c r="AU328" s="194" t="s">
        <v>86</v>
      </c>
      <c r="AY328" s="14" t="s">
        <v>144</v>
      </c>
      <c r="BE328" s="195">
        <f t="shared" si="94"/>
        <v>0</v>
      </c>
      <c r="BF328" s="195">
        <f t="shared" si="95"/>
        <v>0</v>
      </c>
      <c r="BG328" s="195">
        <f t="shared" si="96"/>
        <v>0</v>
      </c>
      <c r="BH328" s="195">
        <f t="shared" si="97"/>
        <v>0</v>
      </c>
      <c r="BI328" s="195">
        <f t="shared" si="98"/>
        <v>0</v>
      </c>
      <c r="BJ328" s="14" t="s">
        <v>84</v>
      </c>
      <c r="BK328" s="195">
        <f t="shared" si="99"/>
        <v>0</v>
      </c>
      <c r="BL328" s="14" t="s">
        <v>210</v>
      </c>
      <c r="BM328" s="194" t="s">
        <v>845</v>
      </c>
    </row>
    <row r="329" spans="1:65" s="2" customFormat="1" ht="24.2" customHeight="1">
      <c r="A329" s="31"/>
      <c r="B329" s="32"/>
      <c r="C329" s="183" t="s">
        <v>846</v>
      </c>
      <c r="D329" s="183" t="s">
        <v>146</v>
      </c>
      <c r="E329" s="184" t="s">
        <v>847</v>
      </c>
      <c r="F329" s="185" t="s">
        <v>848</v>
      </c>
      <c r="G329" s="186" t="s">
        <v>195</v>
      </c>
      <c r="H329" s="187">
        <v>51.2</v>
      </c>
      <c r="I329" s="188"/>
      <c r="J329" s="189">
        <f t="shared" si="90"/>
        <v>0</v>
      </c>
      <c r="K329" s="185" t="s">
        <v>150</v>
      </c>
      <c r="L329" s="36"/>
      <c r="M329" s="190" t="s">
        <v>1</v>
      </c>
      <c r="N329" s="191" t="s">
        <v>41</v>
      </c>
      <c r="O329" s="68"/>
      <c r="P329" s="192">
        <f t="shared" si="91"/>
        <v>0</v>
      </c>
      <c r="Q329" s="192">
        <v>0</v>
      </c>
      <c r="R329" s="192">
        <f t="shared" si="92"/>
        <v>0</v>
      </c>
      <c r="S329" s="192">
        <v>0</v>
      </c>
      <c r="T329" s="193">
        <f t="shared" si="93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94" t="s">
        <v>210</v>
      </c>
      <c r="AT329" s="194" t="s">
        <v>146</v>
      </c>
      <c r="AU329" s="194" t="s">
        <v>86</v>
      </c>
      <c r="AY329" s="14" t="s">
        <v>144</v>
      </c>
      <c r="BE329" s="195">
        <f t="shared" si="94"/>
        <v>0</v>
      </c>
      <c r="BF329" s="195">
        <f t="shared" si="95"/>
        <v>0</v>
      </c>
      <c r="BG329" s="195">
        <f t="shared" si="96"/>
        <v>0</v>
      </c>
      <c r="BH329" s="195">
        <f t="shared" si="97"/>
        <v>0</v>
      </c>
      <c r="BI329" s="195">
        <f t="shared" si="98"/>
        <v>0</v>
      </c>
      <c r="BJ329" s="14" t="s">
        <v>84</v>
      </c>
      <c r="BK329" s="195">
        <f t="shared" si="99"/>
        <v>0</v>
      </c>
      <c r="BL329" s="14" t="s">
        <v>210</v>
      </c>
      <c r="BM329" s="194" t="s">
        <v>849</v>
      </c>
    </row>
    <row r="330" spans="1:65" s="2" customFormat="1" ht="24.2" customHeight="1">
      <c r="A330" s="31"/>
      <c r="B330" s="32"/>
      <c r="C330" s="183" t="s">
        <v>850</v>
      </c>
      <c r="D330" s="183" t="s">
        <v>146</v>
      </c>
      <c r="E330" s="184" t="s">
        <v>851</v>
      </c>
      <c r="F330" s="185" t="s">
        <v>852</v>
      </c>
      <c r="G330" s="186" t="s">
        <v>195</v>
      </c>
      <c r="H330" s="187">
        <v>51.2</v>
      </c>
      <c r="I330" s="188"/>
      <c r="J330" s="189">
        <f t="shared" si="90"/>
        <v>0</v>
      </c>
      <c r="K330" s="185" t="s">
        <v>150</v>
      </c>
      <c r="L330" s="36"/>
      <c r="M330" s="190" t="s">
        <v>1</v>
      </c>
      <c r="N330" s="191" t="s">
        <v>41</v>
      </c>
      <c r="O330" s="68"/>
      <c r="P330" s="192">
        <f t="shared" si="91"/>
        <v>0</v>
      </c>
      <c r="Q330" s="192">
        <v>0.00014</v>
      </c>
      <c r="R330" s="192">
        <f t="shared" si="92"/>
        <v>0.007168</v>
      </c>
      <c r="S330" s="192">
        <v>0</v>
      </c>
      <c r="T330" s="193">
        <f t="shared" si="93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94" t="s">
        <v>210</v>
      </c>
      <c r="AT330" s="194" t="s">
        <v>146</v>
      </c>
      <c r="AU330" s="194" t="s">
        <v>86</v>
      </c>
      <c r="AY330" s="14" t="s">
        <v>144</v>
      </c>
      <c r="BE330" s="195">
        <f t="shared" si="94"/>
        <v>0</v>
      </c>
      <c r="BF330" s="195">
        <f t="shared" si="95"/>
        <v>0</v>
      </c>
      <c r="BG330" s="195">
        <f t="shared" si="96"/>
        <v>0</v>
      </c>
      <c r="BH330" s="195">
        <f t="shared" si="97"/>
        <v>0</v>
      </c>
      <c r="BI330" s="195">
        <f t="shared" si="98"/>
        <v>0</v>
      </c>
      <c r="BJ330" s="14" t="s">
        <v>84</v>
      </c>
      <c r="BK330" s="195">
        <f t="shared" si="99"/>
        <v>0</v>
      </c>
      <c r="BL330" s="14" t="s">
        <v>210</v>
      </c>
      <c r="BM330" s="194" t="s">
        <v>853</v>
      </c>
    </row>
    <row r="331" spans="1:65" s="2" customFormat="1" ht="24.2" customHeight="1">
      <c r="A331" s="31"/>
      <c r="B331" s="32"/>
      <c r="C331" s="183" t="s">
        <v>854</v>
      </c>
      <c r="D331" s="183" t="s">
        <v>146</v>
      </c>
      <c r="E331" s="184" t="s">
        <v>855</v>
      </c>
      <c r="F331" s="185" t="s">
        <v>856</v>
      </c>
      <c r="G331" s="186" t="s">
        <v>195</v>
      </c>
      <c r="H331" s="187">
        <v>51.2</v>
      </c>
      <c r="I331" s="188"/>
      <c r="J331" s="189">
        <f t="shared" si="90"/>
        <v>0</v>
      </c>
      <c r="K331" s="185" t="s">
        <v>150</v>
      </c>
      <c r="L331" s="36"/>
      <c r="M331" s="190" t="s">
        <v>1</v>
      </c>
      <c r="N331" s="191" t="s">
        <v>41</v>
      </c>
      <c r="O331" s="68"/>
      <c r="P331" s="192">
        <f t="shared" si="91"/>
        <v>0</v>
      </c>
      <c r="Q331" s="192">
        <v>0.00017</v>
      </c>
      <c r="R331" s="192">
        <f t="shared" si="92"/>
        <v>0.008704000000000002</v>
      </c>
      <c r="S331" s="192">
        <v>0</v>
      </c>
      <c r="T331" s="193">
        <f t="shared" si="93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94" t="s">
        <v>210</v>
      </c>
      <c r="AT331" s="194" t="s">
        <v>146</v>
      </c>
      <c r="AU331" s="194" t="s">
        <v>86</v>
      </c>
      <c r="AY331" s="14" t="s">
        <v>144</v>
      </c>
      <c r="BE331" s="195">
        <f t="shared" si="94"/>
        <v>0</v>
      </c>
      <c r="BF331" s="195">
        <f t="shared" si="95"/>
        <v>0</v>
      </c>
      <c r="BG331" s="195">
        <f t="shared" si="96"/>
        <v>0</v>
      </c>
      <c r="BH331" s="195">
        <f t="shared" si="97"/>
        <v>0</v>
      </c>
      <c r="BI331" s="195">
        <f t="shared" si="98"/>
        <v>0</v>
      </c>
      <c r="BJ331" s="14" t="s">
        <v>84</v>
      </c>
      <c r="BK331" s="195">
        <f t="shared" si="99"/>
        <v>0</v>
      </c>
      <c r="BL331" s="14" t="s">
        <v>210</v>
      </c>
      <c r="BM331" s="194" t="s">
        <v>857</v>
      </c>
    </row>
    <row r="332" spans="1:65" s="2" customFormat="1" ht="24.2" customHeight="1">
      <c r="A332" s="31"/>
      <c r="B332" s="32"/>
      <c r="C332" s="183" t="s">
        <v>858</v>
      </c>
      <c r="D332" s="183" t="s">
        <v>146</v>
      </c>
      <c r="E332" s="184" t="s">
        <v>859</v>
      </c>
      <c r="F332" s="185" t="s">
        <v>860</v>
      </c>
      <c r="G332" s="186" t="s">
        <v>195</v>
      </c>
      <c r="H332" s="187">
        <v>51.2</v>
      </c>
      <c r="I332" s="188"/>
      <c r="J332" s="189">
        <f t="shared" si="90"/>
        <v>0</v>
      </c>
      <c r="K332" s="185" t="s">
        <v>150</v>
      </c>
      <c r="L332" s="36"/>
      <c r="M332" s="190" t="s">
        <v>1</v>
      </c>
      <c r="N332" s="191" t="s">
        <v>41</v>
      </c>
      <c r="O332" s="68"/>
      <c r="P332" s="192">
        <f t="shared" si="91"/>
        <v>0</v>
      </c>
      <c r="Q332" s="192">
        <v>0.00012</v>
      </c>
      <c r="R332" s="192">
        <f t="shared" si="92"/>
        <v>0.006144</v>
      </c>
      <c r="S332" s="192">
        <v>0</v>
      </c>
      <c r="T332" s="193">
        <f t="shared" si="93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94" t="s">
        <v>210</v>
      </c>
      <c r="AT332" s="194" t="s">
        <v>146</v>
      </c>
      <c r="AU332" s="194" t="s">
        <v>86</v>
      </c>
      <c r="AY332" s="14" t="s">
        <v>144</v>
      </c>
      <c r="BE332" s="195">
        <f t="shared" si="94"/>
        <v>0</v>
      </c>
      <c r="BF332" s="195">
        <f t="shared" si="95"/>
        <v>0</v>
      </c>
      <c r="BG332" s="195">
        <f t="shared" si="96"/>
        <v>0</v>
      </c>
      <c r="BH332" s="195">
        <f t="shared" si="97"/>
        <v>0</v>
      </c>
      <c r="BI332" s="195">
        <f t="shared" si="98"/>
        <v>0</v>
      </c>
      <c r="BJ332" s="14" t="s">
        <v>84</v>
      </c>
      <c r="BK332" s="195">
        <f t="shared" si="99"/>
        <v>0</v>
      </c>
      <c r="BL332" s="14" t="s">
        <v>210</v>
      </c>
      <c r="BM332" s="194" t="s">
        <v>861</v>
      </c>
    </row>
    <row r="333" spans="1:65" s="2" customFormat="1" ht="24.2" customHeight="1">
      <c r="A333" s="31"/>
      <c r="B333" s="32"/>
      <c r="C333" s="183" t="s">
        <v>862</v>
      </c>
      <c r="D333" s="183" t="s">
        <v>146</v>
      </c>
      <c r="E333" s="184" t="s">
        <v>863</v>
      </c>
      <c r="F333" s="185" t="s">
        <v>864</v>
      </c>
      <c r="G333" s="186" t="s">
        <v>195</v>
      </c>
      <c r="H333" s="187">
        <v>51.2</v>
      </c>
      <c r="I333" s="188"/>
      <c r="J333" s="189">
        <f t="shared" si="90"/>
        <v>0</v>
      </c>
      <c r="K333" s="185" t="s">
        <v>150</v>
      </c>
      <c r="L333" s="36"/>
      <c r="M333" s="190" t="s">
        <v>1</v>
      </c>
      <c r="N333" s="191" t="s">
        <v>41</v>
      </c>
      <c r="O333" s="68"/>
      <c r="P333" s="192">
        <f t="shared" si="91"/>
        <v>0</v>
      </c>
      <c r="Q333" s="192">
        <v>0.00012</v>
      </c>
      <c r="R333" s="192">
        <f t="shared" si="92"/>
        <v>0.006144</v>
      </c>
      <c r="S333" s="192">
        <v>0</v>
      </c>
      <c r="T333" s="193">
        <f t="shared" si="93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94" t="s">
        <v>210</v>
      </c>
      <c r="AT333" s="194" t="s">
        <v>146</v>
      </c>
      <c r="AU333" s="194" t="s">
        <v>86</v>
      </c>
      <c r="AY333" s="14" t="s">
        <v>144</v>
      </c>
      <c r="BE333" s="195">
        <f t="shared" si="94"/>
        <v>0</v>
      </c>
      <c r="BF333" s="195">
        <f t="shared" si="95"/>
        <v>0</v>
      </c>
      <c r="BG333" s="195">
        <f t="shared" si="96"/>
        <v>0</v>
      </c>
      <c r="BH333" s="195">
        <f t="shared" si="97"/>
        <v>0</v>
      </c>
      <c r="BI333" s="195">
        <f t="shared" si="98"/>
        <v>0</v>
      </c>
      <c r="BJ333" s="14" t="s">
        <v>84</v>
      </c>
      <c r="BK333" s="195">
        <f t="shared" si="99"/>
        <v>0</v>
      </c>
      <c r="BL333" s="14" t="s">
        <v>210</v>
      </c>
      <c r="BM333" s="194" t="s">
        <v>865</v>
      </c>
    </row>
    <row r="334" spans="2:63" s="12" customFormat="1" ht="22.9" customHeight="1">
      <c r="B334" s="167"/>
      <c r="C334" s="168"/>
      <c r="D334" s="169" t="s">
        <v>75</v>
      </c>
      <c r="E334" s="181" t="s">
        <v>866</v>
      </c>
      <c r="F334" s="181" t="s">
        <v>867</v>
      </c>
      <c r="G334" s="168"/>
      <c r="H334" s="168"/>
      <c r="I334" s="171"/>
      <c r="J334" s="182">
        <f>BK334</f>
        <v>0</v>
      </c>
      <c r="K334" s="168"/>
      <c r="L334" s="173"/>
      <c r="M334" s="174"/>
      <c r="N334" s="175"/>
      <c r="O334" s="175"/>
      <c r="P334" s="176">
        <f>SUM(P335:P338)</f>
        <v>0</v>
      </c>
      <c r="Q334" s="175"/>
      <c r="R334" s="176">
        <f>SUM(R335:R338)</f>
        <v>0.099</v>
      </c>
      <c r="S334" s="175"/>
      <c r="T334" s="177">
        <f>SUM(T335:T338)</f>
        <v>0.0155</v>
      </c>
      <c r="AR334" s="178" t="s">
        <v>86</v>
      </c>
      <c r="AT334" s="179" t="s">
        <v>75</v>
      </c>
      <c r="AU334" s="179" t="s">
        <v>84</v>
      </c>
      <c r="AY334" s="178" t="s">
        <v>144</v>
      </c>
      <c r="BK334" s="180">
        <f>SUM(BK335:BK338)</f>
        <v>0</v>
      </c>
    </row>
    <row r="335" spans="1:65" s="2" customFormat="1" ht="24.2" customHeight="1">
      <c r="A335" s="31"/>
      <c r="B335" s="32"/>
      <c r="C335" s="183" t="s">
        <v>868</v>
      </c>
      <c r="D335" s="183" t="s">
        <v>146</v>
      </c>
      <c r="E335" s="184" t="s">
        <v>869</v>
      </c>
      <c r="F335" s="185" t="s">
        <v>870</v>
      </c>
      <c r="G335" s="186" t="s">
        <v>195</v>
      </c>
      <c r="H335" s="187">
        <v>100</v>
      </c>
      <c r="I335" s="188"/>
      <c r="J335" s="189">
        <f>ROUND(I335*H335,2)</f>
        <v>0</v>
      </c>
      <c r="K335" s="185" t="s">
        <v>150</v>
      </c>
      <c r="L335" s="36"/>
      <c r="M335" s="190" t="s">
        <v>1</v>
      </c>
      <c r="N335" s="191" t="s">
        <v>41</v>
      </c>
      <c r="O335" s="68"/>
      <c r="P335" s="192">
        <f>O335*H335</f>
        <v>0</v>
      </c>
      <c r="Q335" s="192">
        <v>0</v>
      </c>
      <c r="R335" s="192">
        <f>Q335*H335</f>
        <v>0</v>
      </c>
      <c r="S335" s="192">
        <v>0</v>
      </c>
      <c r="T335" s="193">
        <f>S335*H335</f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94" t="s">
        <v>210</v>
      </c>
      <c r="AT335" s="194" t="s">
        <v>146</v>
      </c>
      <c r="AU335" s="194" t="s">
        <v>86</v>
      </c>
      <c r="AY335" s="14" t="s">
        <v>144</v>
      </c>
      <c r="BE335" s="195">
        <f>IF(N335="základní",J335,0)</f>
        <v>0</v>
      </c>
      <c r="BF335" s="195">
        <f>IF(N335="snížená",J335,0)</f>
        <v>0</v>
      </c>
      <c r="BG335" s="195">
        <f>IF(N335="zákl. přenesená",J335,0)</f>
        <v>0</v>
      </c>
      <c r="BH335" s="195">
        <f>IF(N335="sníž. přenesená",J335,0)</f>
        <v>0</v>
      </c>
      <c r="BI335" s="195">
        <f>IF(N335="nulová",J335,0)</f>
        <v>0</v>
      </c>
      <c r="BJ335" s="14" t="s">
        <v>84</v>
      </c>
      <c r="BK335" s="195">
        <f>ROUND(I335*H335,2)</f>
        <v>0</v>
      </c>
      <c r="BL335" s="14" t="s">
        <v>210</v>
      </c>
      <c r="BM335" s="194" t="s">
        <v>871</v>
      </c>
    </row>
    <row r="336" spans="1:65" s="2" customFormat="1" ht="16.5" customHeight="1">
      <c r="A336" s="31"/>
      <c r="B336" s="32"/>
      <c r="C336" s="183" t="s">
        <v>872</v>
      </c>
      <c r="D336" s="183" t="s">
        <v>146</v>
      </c>
      <c r="E336" s="184" t="s">
        <v>873</v>
      </c>
      <c r="F336" s="185" t="s">
        <v>874</v>
      </c>
      <c r="G336" s="186" t="s">
        <v>195</v>
      </c>
      <c r="H336" s="187">
        <v>50</v>
      </c>
      <c r="I336" s="188"/>
      <c r="J336" s="189">
        <f>ROUND(I336*H336,2)</f>
        <v>0</v>
      </c>
      <c r="K336" s="185" t="s">
        <v>150</v>
      </c>
      <c r="L336" s="36"/>
      <c r="M336" s="190" t="s">
        <v>1</v>
      </c>
      <c r="N336" s="191" t="s">
        <v>41</v>
      </c>
      <c r="O336" s="68"/>
      <c r="P336" s="192">
        <f>O336*H336</f>
        <v>0</v>
      </c>
      <c r="Q336" s="192">
        <v>0.001</v>
      </c>
      <c r="R336" s="192">
        <f>Q336*H336</f>
        <v>0.05</v>
      </c>
      <c r="S336" s="192">
        <v>0.00031</v>
      </c>
      <c r="T336" s="193">
        <f>S336*H336</f>
        <v>0.0155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94" t="s">
        <v>210</v>
      </c>
      <c r="AT336" s="194" t="s">
        <v>146</v>
      </c>
      <c r="AU336" s="194" t="s">
        <v>86</v>
      </c>
      <c r="AY336" s="14" t="s">
        <v>144</v>
      </c>
      <c r="BE336" s="195">
        <f>IF(N336="základní",J336,0)</f>
        <v>0</v>
      </c>
      <c r="BF336" s="195">
        <f>IF(N336="snížená",J336,0)</f>
        <v>0</v>
      </c>
      <c r="BG336" s="195">
        <f>IF(N336="zákl. přenesená",J336,0)</f>
        <v>0</v>
      </c>
      <c r="BH336" s="195">
        <f>IF(N336="sníž. přenesená",J336,0)</f>
        <v>0</v>
      </c>
      <c r="BI336" s="195">
        <f>IF(N336="nulová",J336,0)</f>
        <v>0</v>
      </c>
      <c r="BJ336" s="14" t="s">
        <v>84</v>
      </c>
      <c r="BK336" s="195">
        <f>ROUND(I336*H336,2)</f>
        <v>0</v>
      </c>
      <c r="BL336" s="14" t="s">
        <v>210</v>
      </c>
      <c r="BM336" s="194" t="s">
        <v>875</v>
      </c>
    </row>
    <row r="337" spans="1:65" s="2" customFormat="1" ht="24.2" customHeight="1">
      <c r="A337" s="31"/>
      <c r="B337" s="32"/>
      <c r="C337" s="183" t="s">
        <v>876</v>
      </c>
      <c r="D337" s="183" t="s">
        <v>146</v>
      </c>
      <c r="E337" s="184" t="s">
        <v>877</v>
      </c>
      <c r="F337" s="185" t="s">
        <v>878</v>
      </c>
      <c r="G337" s="186" t="s">
        <v>195</v>
      </c>
      <c r="H337" s="187">
        <v>100</v>
      </c>
      <c r="I337" s="188"/>
      <c r="J337" s="189">
        <f>ROUND(I337*H337,2)</f>
        <v>0</v>
      </c>
      <c r="K337" s="185" t="s">
        <v>150</v>
      </c>
      <c r="L337" s="36"/>
      <c r="M337" s="190" t="s">
        <v>1</v>
      </c>
      <c r="N337" s="191" t="s">
        <v>41</v>
      </c>
      <c r="O337" s="68"/>
      <c r="P337" s="192">
        <f>O337*H337</f>
        <v>0</v>
      </c>
      <c r="Q337" s="192">
        <v>0.0002</v>
      </c>
      <c r="R337" s="192">
        <f>Q337*H337</f>
        <v>0.02</v>
      </c>
      <c r="S337" s="192">
        <v>0</v>
      </c>
      <c r="T337" s="193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94" t="s">
        <v>210</v>
      </c>
      <c r="AT337" s="194" t="s">
        <v>146</v>
      </c>
      <c r="AU337" s="194" t="s">
        <v>86</v>
      </c>
      <c r="AY337" s="14" t="s">
        <v>144</v>
      </c>
      <c r="BE337" s="195">
        <f>IF(N337="základní",J337,0)</f>
        <v>0</v>
      </c>
      <c r="BF337" s="195">
        <f>IF(N337="snížená",J337,0)</f>
        <v>0</v>
      </c>
      <c r="BG337" s="195">
        <f>IF(N337="zákl. přenesená",J337,0)</f>
        <v>0</v>
      </c>
      <c r="BH337" s="195">
        <f>IF(N337="sníž. přenesená",J337,0)</f>
        <v>0</v>
      </c>
      <c r="BI337" s="195">
        <f>IF(N337="nulová",J337,0)</f>
        <v>0</v>
      </c>
      <c r="BJ337" s="14" t="s">
        <v>84</v>
      </c>
      <c r="BK337" s="195">
        <f>ROUND(I337*H337,2)</f>
        <v>0</v>
      </c>
      <c r="BL337" s="14" t="s">
        <v>210</v>
      </c>
      <c r="BM337" s="194" t="s">
        <v>879</v>
      </c>
    </row>
    <row r="338" spans="1:65" s="2" customFormat="1" ht="24.2" customHeight="1">
      <c r="A338" s="31"/>
      <c r="B338" s="32"/>
      <c r="C338" s="183" t="s">
        <v>880</v>
      </c>
      <c r="D338" s="183" t="s">
        <v>146</v>
      </c>
      <c r="E338" s="184" t="s">
        <v>881</v>
      </c>
      <c r="F338" s="185" t="s">
        <v>882</v>
      </c>
      <c r="G338" s="186" t="s">
        <v>195</v>
      </c>
      <c r="H338" s="187">
        <v>100</v>
      </c>
      <c r="I338" s="188"/>
      <c r="J338" s="189">
        <f>ROUND(I338*H338,2)</f>
        <v>0</v>
      </c>
      <c r="K338" s="185" t="s">
        <v>150</v>
      </c>
      <c r="L338" s="36"/>
      <c r="M338" s="190" t="s">
        <v>1</v>
      </c>
      <c r="N338" s="191" t="s">
        <v>41</v>
      </c>
      <c r="O338" s="68"/>
      <c r="P338" s="192">
        <f>O338*H338</f>
        <v>0</v>
      </c>
      <c r="Q338" s="192">
        <v>0.00029</v>
      </c>
      <c r="R338" s="192">
        <f>Q338*H338</f>
        <v>0.029</v>
      </c>
      <c r="S338" s="192">
        <v>0</v>
      </c>
      <c r="T338" s="193">
        <f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94" t="s">
        <v>210</v>
      </c>
      <c r="AT338" s="194" t="s">
        <v>146</v>
      </c>
      <c r="AU338" s="194" t="s">
        <v>86</v>
      </c>
      <c r="AY338" s="14" t="s">
        <v>144</v>
      </c>
      <c r="BE338" s="195">
        <f>IF(N338="základní",J338,0)</f>
        <v>0</v>
      </c>
      <c r="BF338" s="195">
        <f>IF(N338="snížená",J338,0)</f>
        <v>0</v>
      </c>
      <c r="BG338" s="195">
        <f>IF(N338="zákl. přenesená",J338,0)</f>
        <v>0</v>
      </c>
      <c r="BH338" s="195">
        <f>IF(N338="sníž. přenesená",J338,0)</f>
        <v>0</v>
      </c>
      <c r="BI338" s="195">
        <f>IF(N338="nulová",J338,0)</f>
        <v>0</v>
      </c>
      <c r="BJ338" s="14" t="s">
        <v>84</v>
      </c>
      <c r="BK338" s="195">
        <f>ROUND(I338*H338,2)</f>
        <v>0</v>
      </c>
      <c r="BL338" s="14" t="s">
        <v>210</v>
      </c>
      <c r="BM338" s="194" t="s">
        <v>883</v>
      </c>
    </row>
    <row r="339" spans="2:63" s="12" customFormat="1" ht="25.9" customHeight="1">
      <c r="B339" s="167"/>
      <c r="C339" s="168"/>
      <c r="D339" s="169" t="s">
        <v>75</v>
      </c>
      <c r="E339" s="170" t="s">
        <v>884</v>
      </c>
      <c r="F339" s="170" t="s">
        <v>885</v>
      </c>
      <c r="G339" s="168"/>
      <c r="H339" s="168"/>
      <c r="I339" s="171"/>
      <c r="J339" s="172">
        <f>BK339</f>
        <v>0</v>
      </c>
      <c r="K339" s="168"/>
      <c r="L339" s="173"/>
      <c r="M339" s="174"/>
      <c r="N339" s="175"/>
      <c r="O339" s="175"/>
      <c r="P339" s="176">
        <f>SUM(P340:P341)</f>
        <v>0</v>
      </c>
      <c r="Q339" s="175"/>
      <c r="R339" s="176">
        <f>SUM(R340:R341)</f>
        <v>0</v>
      </c>
      <c r="S339" s="175"/>
      <c r="T339" s="177">
        <f>SUM(T340:T341)</f>
        <v>0</v>
      </c>
      <c r="AR339" s="178" t="s">
        <v>151</v>
      </c>
      <c r="AT339" s="179" t="s">
        <v>75</v>
      </c>
      <c r="AU339" s="179" t="s">
        <v>76</v>
      </c>
      <c r="AY339" s="178" t="s">
        <v>144</v>
      </c>
      <c r="BK339" s="180">
        <f>SUM(BK340:BK341)</f>
        <v>0</v>
      </c>
    </row>
    <row r="340" spans="1:65" s="2" customFormat="1" ht="16.5" customHeight="1">
      <c r="A340" s="31"/>
      <c r="B340" s="32"/>
      <c r="C340" s="183" t="s">
        <v>886</v>
      </c>
      <c r="D340" s="183" t="s">
        <v>146</v>
      </c>
      <c r="E340" s="184" t="s">
        <v>887</v>
      </c>
      <c r="F340" s="185" t="s">
        <v>888</v>
      </c>
      <c r="G340" s="186" t="s">
        <v>889</v>
      </c>
      <c r="H340" s="187">
        <v>16</v>
      </c>
      <c r="I340" s="188"/>
      <c r="J340" s="189">
        <f>ROUND(I340*H340,2)</f>
        <v>0</v>
      </c>
      <c r="K340" s="185" t="s">
        <v>150</v>
      </c>
      <c r="L340" s="36"/>
      <c r="M340" s="190" t="s">
        <v>1</v>
      </c>
      <c r="N340" s="191" t="s">
        <v>41</v>
      </c>
      <c r="O340" s="68"/>
      <c r="P340" s="192">
        <f>O340*H340</f>
        <v>0</v>
      </c>
      <c r="Q340" s="192">
        <v>0</v>
      </c>
      <c r="R340" s="192">
        <f>Q340*H340</f>
        <v>0</v>
      </c>
      <c r="S340" s="192">
        <v>0</v>
      </c>
      <c r="T340" s="193">
        <f>S340*H340</f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94" t="s">
        <v>890</v>
      </c>
      <c r="AT340" s="194" t="s">
        <v>146</v>
      </c>
      <c r="AU340" s="194" t="s">
        <v>84</v>
      </c>
      <c r="AY340" s="14" t="s">
        <v>144</v>
      </c>
      <c r="BE340" s="195">
        <f>IF(N340="základní",J340,0)</f>
        <v>0</v>
      </c>
      <c r="BF340" s="195">
        <f>IF(N340="snížená",J340,0)</f>
        <v>0</v>
      </c>
      <c r="BG340" s="195">
        <f>IF(N340="zákl. přenesená",J340,0)</f>
        <v>0</v>
      </c>
      <c r="BH340" s="195">
        <f>IF(N340="sníž. přenesená",J340,0)</f>
        <v>0</v>
      </c>
      <c r="BI340" s="195">
        <f>IF(N340="nulová",J340,0)</f>
        <v>0</v>
      </c>
      <c r="BJ340" s="14" t="s">
        <v>84</v>
      </c>
      <c r="BK340" s="195">
        <f>ROUND(I340*H340,2)</f>
        <v>0</v>
      </c>
      <c r="BL340" s="14" t="s">
        <v>890</v>
      </c>
      <c r="BM340" s="194" t="s">
        <v>891</v>
      </c>
    </row>
    <row r="341" spans="1:65" s="2" customFormat="1" ht="24.2" customHeight="1">
      <c r="A341" s="31"/>
      <c r="B341" s="32"/>
      <c r="C341" s="183" t="s">
        <v>892</v>
      </c>
      <c r="D341" s="183" t="s">
        <v>146</v>
      </c>
      <c r="E341" s="184" t="s">
        <v>893</v>
      </c>
      <c r="F341" s="185" t="s">
        <v>894</v>
      </c>
      <c r="G341" s="186" t="s">
        <v>889</v>
      </c>
      <c r="H341" s="187">
        <v>32</v>
      </c>
      <c r="I341" s="188"/>
      <c r="J341" s="189">
        <f>ROUND(I341*H341,2)</f>
        <v>0</v>
      </c>
      <c r="K341" s="185" t="s">
        <v>150</v>
      </c>
      <c r="L341" s="36"/>
      <c r="M341" s="206" t="s">
        <v>1</v>
      </c>
      <c r="N341" s="207" t="s">
        <v>41</v>
      </c>
      <c r="O341" s="208"/>
      <c r="P341" s="209">
        <f>O341*H341</f>
        <v>0</v>
      </c>
      <c r="Q341" s="209">
        <v>0</v>
      </c>
      <c r="R341" s="209">
        <f>Q341*H341</f>
        <v>0</v>
      </c>
      <c r="S341" s="209">
        <v>0</v>
      </c>
      <c r="T341" s="210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94" t="s">
        <v>890</v>
      </c>
      <c r="AT341" s="194" t="s">
        <v>146</v>
      </c>
      <c r="AU341" s="194" t="s">
        <v>84</v>
      </c>
      <c r="AY341" s="14" t="s">
        <v>144</v>
      </c>
      <c r="BE341" s="195">
        <f>IF(N341="základní",J341,0)</f>
        <v>0</v>
      </c>
      <c r="BF341" s="195">
        <f>IF(N341="snížená",J341,0)</f>
        <v>0</v>
      </c>
      <c r="BG341" s="195">
        <f>IF(N341="zákl. přenesená",J341,0)</f>
        <v>0</v>
      </c>
      <c r="BH341" s="195">
        <f>IF(N341="sníž. přenesená",J341,0)</f>
        <v>0</v>
      </c>
      <c r="BI341" s="195">
        <f>IF(N341="nulová",J341,0)</f>
        <v>0</v>
      </c>
      <c r="BJ341" s="14" t="s">
        <v>84</v>
      </c>
      <c r="BK341" s="195">
        <f>ROUND(I341*H341,2)</f>
        <v>0</v>
      </c>
      <c r="BL341" s="14" t="s">
        <v>890</v>
      </c>
      <c r="BM341" s="194" t="s">
        <v>895</v>
      </c>
    </row>
    <row r="342" spans="1:31" s="2" customFormat="1" ht="6.95" customHeight="1">
      <c r="A342" s="31"/>
      <c r="B342" s="51"/>
      <c r="C342" s="52"/>
      <c r="D342" s="52"/>
      <c r="E342" s="52"/>
      <c r="F342" s="52"/>
      <c r="G342" s="52"/>
      <c r="H342" s="52"/>
      <c r="I342" s="52"/>
      <c r="J342" s="52"/>
      <c r="K342" s="52"/>
      <c r="L342" s="36"/>
      <c r="M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</row>
  </sheetData>
  <sheetProtection algorithmName="SHA-512" hashValue="2igEj46NMHrTirdbW4e18vt1lzSZ82PpP6/MqrzXu3B+wFHHHpEvDfbbt9+3zTH6XuvoxFWFmJ44Dal8ou/Abw==" saltValue="cc0DcdO2Hbkmch1Dw2RFzcC6DfBrJtV5WhDy1/2b9W8+DGz6Is/zKSdayCIxvGJwGwL4rLOUt7vJpUMMJWk75Q==" spinCount="100000" sheet="1" objects="1" scenarios="1" formatColumns="0" formatRows="0" autoFilter="0"/>
  <autoFilter ref="C137:K341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5"/>
  <sheetViews>
    <sheetView showGridLines="0" workbookViewId="0" topLeftCell="A12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4" t="s">
        <v>89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2:46" s="1" customFormat="1" ht="24.95" customHeight="1">
      <c r="B4" s="17"/>
      <c r="D4" s="107" t="s">
        <v>99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2" t="str">
        <f>'Rekapitulace stavby'!K6</f>
        <v>Pavilon ZUŠ  Čajkovského 2468/2b  - Zateplení a výměna oken</v>
      </c>
      <c r="F7" s="253"/>
      <c r="G7" s="253"/>
      <c r="H7" s="253"/>
      <c r="L7" s="17"/>
    </row>
    <row r="8" spans="1:31" s="2" customFormat="1" ht="12" customHeight="1">
      <c r="A8" s="31"/>
      <c r="B8" s="36"/>
      <c r="C8" s="31"/>
      <c r="D8" s="109" t="s">
        <v>100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4" t="s">
        <v>896</v>
      </c>
      <c r="F9" s="255"/>
      <c r="G9" s="255"/>
      <c r="H9" s="255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25. 1. 2023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6" t="str">
        <f>'Rekapitulace stavby'!E14</f>
        <v>Vyplň údaj</v>
      </c>
      <c r="F18" s="257"/>
      <c r="G18" s="257"/>
      <c r="H18" s="257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31</v>
      </c>
      <c r="F21" s="31"/>
      <c r="G21" s="31"/>
      <c r="H21" s="31"/>
      <c r="I21" s="109" t="s">
        <v>27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34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58" t="s">
        <v>1</v>
      </c>
      <c r="F27" s="258"/>
      <c r="G27" s="258"/>
      <c r="H27" s="258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36</v>
      </c>
      <c r="E30" s="31"/>
      <c r="F30" s="31"/>
      <c r="G30" s="31"/>
      <c r="H30" s="31"/>
      <c r="I30" s="31"/>
      <c r="J30" s="117">
        <f>ROUND(J132,2)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38</v>
      </c>
      <c r="G32" s="31"/>
      <c r="H32" s="31"/>
      <c r="I32" s="118" t="s">
        <v>37</v>
      </c>
      <c r="J32" s="118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40</v>
      </c>
      <c r="E33" s="109" t="s">
        <v>41</v>
      </c>
      <c r="F33" s="120">
        <f>ROUND((SUM(BE132:BE274)),2)</f>
        <v>0</v>
      </c>
      <c r="G33" s="31"/>
      <c r="H33" s="31"/>
      <c r="I33" s="121">
        <v>0.21</v>
      </c>
      <c r="J33" s="120">
        <f>ROUND(((SUM(BE132:BE274))*I33),2)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42</v>
      </c>
      <c r="F34" s="120">
        <f>ROUND((SUM(BF132:BF274)),2)</f>
        <v>0</v>
      </c>
      <c r="G34" s="31"/>
      <c r="H34" s="31"/>
      <c r="I34" s="121">
        <v>0.12</v>
      </c>
      <c r="J34" s="120">
        <f>ROUND(((SUM(BF132:BF274))*I34),2)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43</v>
      </c>
      <c r="F35" s="120">
        <f>ROUND((SUM(BG132:BG274)),2)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44</v>
      </c>
      <c r="F36" s="120">
        <f>ROUND((SUM(BH132:BH274)),2)</f>
        <v>0</v>
      </c>
      <c r="G36" s="31"/>
      <c r="H36" s="31"/>
      <c r="I36" s="121">
        <v>0.12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45</v>
      </c>
      <c r="F37" s="120">
        <f>ROUND((SUM(BI132:BI274)),2)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46</v>
      </c>
      <c r="E39" s="124"/>
      <c r="F39" s="124"/>
      <c r="G39" s="125" t="s">
        <v>47</v>
      </c>
      <c r="H39" s="126" t="s">
        <v>48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49</v>
      </c>
      <c r="E50" s="130"/>
      <c r="F50" s="130"/>
      <c r="G50" s="129" t="s">
        <v>50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51</v>
      </c>
      <c r="E61" s="132"/>
      <c r="F61" s="133" t="s">
        <v>52</v>
      </c>
      <c r="G61" s="131" t="s">
        <v>51</v>
      </c>
      <c r="H61" s="132"/>
      <c r="I61" s="132"/>
      <c r="J61" s="134" t="s">
        <v>52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53</v>
      </c>
      <c r="E65" s="135"/>
      <c r="F65" s="135"/>
      <c r="G65" s="129" t="s">
        <v>54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51</v>
      </c>
      <c r="E76" s="132"/>
      <c r="F76" s="133" t="s">
        <v>52</v>
      </c>
      <c r="G76" s="131" t="s">
        <v>51</v>
      </c>
      <c r="H76" s="132"/>
      <c r="I76" s="132"/>
      <c r="J76" s="134" t="s">
        <v>52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9" t="str">
        <f>E7</f>
        <v>Pavilon ZUŠ  Čajkovského 2468/2b  - Zateplení a výměna oken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11" t="str">
        <f>E9</f>
        <v>SO 02 - Zateplení  v nepodsklepené části</v>
      </c>
      <c r="F87" s="261"/>
      <c r="G87" s="261"/>
      <c r="H87" s="26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Karviná  - Mizerov</v>
      </c>
      <c r="G89" s="33"/>
      <c r="H89" s="33"/>
      <c r="I89" s="26" t="s">
        <v>22</v>
      </c>
      <c r="J89" s="63" t="str">
        <f>IF(J12="","",J12)</f>
        <v>25. 1. 2023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Statutární město  Karviná</v>
      </c>
      <c r="G91" s="33"/>
      <c r="H91" s="33"/>
      <c r="I91" s="26" t="s">
        <v>30</v>
      </c>
      <c r="J91" s="29" t="str">
        <f>E21</f>
        <v>Karasko CZ 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Martin Pniok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103</v>
      </c>
      <c r="D94" s="141"/>
      <c r="E94" s="141"/>
      <c r="F94" s="141"/>
      <c r="G94" s="141"/>
      <c r="H94" s="141"/>
      <c r="I94" s="141"/>
      <c r="J94" s="142" t="s">
        <v>104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105</v>
      </c>
      <c r="D96" s="33"/>
      <c r="E96" s="33"/>
      <c r="F96" s="33"/>
      <c r="G96" s="33"/>
      <c r="H96" s="33"/>
      <c r="I96" s="33"/>
      <c r="J96" s="81">
        <f>J132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9" customFormat="1" ht="24.95" customHeight="1">
      <c r="B97" s="144"/>
      <c r="C97" s="145"/>
      <c r="D97" s="146" t="s">
        <v>107</v>
      </c>
      <c r="E97" s="147"/>
      <c r="F97" s="147"/>
      <c r="G97" s="147"/>
      <c r="H97" s="147"/>
      <c r="I97" s="147"/>
      <c r="J97" s="148">
        <f>J133</f>
        <v>0</v>
      </c>
      <c r="K97" s="145"/>
      <c r="L97" s="149"/>
    </row>
    <row r="98" spans="2:12" s="10" customFormat="1" ht="19.9" customHeight="1">
      <c r="B98" s="150"/>
      <c r="C98" s="151"/>
      <c r="D98" s="152" t="s">
        <v>108</v>
      </c>
      <c r="E98" s="153"/>
      <c r="F98" s="153"/>
      <c r="G98" s="153"/>
      <c r="H98" s="153"/>
      <c r="I98" s="153"/>
      <c r="J98" s="154">
        <f>J134</f>
        <v>0</v>
      </c>
      <c r="K98" s="151"/>
      <c r="L98" s="155"/>
    </row>
    <row r="99" spans="2:12" s="10" customFormat="1" ht="19.9" customHeight="1">
      <c r="B99" s="150"/>
      <c r="C99" s="151"/>
      <c r="D99" s="152" t="s">
        <v>109</v>
      </c>
      <c r="E99" s="153"/>
      <c r="F99" s="153"/>
      <c r="G99" s="153"/>
      <c r="H99" s="153"/>
      <c r="I99" s="153"/>
      <c r="J99" s="154">
        <f>J151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110</v>
      </c>
      <c r="E100" s="153"/>
      <c r="F100" s="153"/>
      <c r="G100" s="153"/>
      <c r="H100" s="153"/>
      <c r="I100" s="153"/>
      <c r="J100" s="154">
        <f>J153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111</v>
      </c>
      <c r="E101" s="153"/>
      <c r="F101" s="153"/>
      <c r="G101" s="153"/>
      <c r="H101" s="153"/>
      <c r="I101" s="153"/>
      <c r="J101" s="154">
        <f>J155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112</v>
      </c>
      <c r="E102" s="153"/>
      <c r="F102" s="153"/>
      <c r="G102" s="153"/>
      <c r="H102" s="153"/>
      <c r="I102" s="153"/>
      <c r="J102" s="154">
        <f>J189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113</v>
      </c>
      <c r="E103" s="153"/>
      <c r="F103" s="153"/>
      <c r="G103" s="153"/>
      <c r="H103" s="153"/>
      <c r="I103" s="153"/>
      <c r="J103" s="154">
        <f>J203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114</v>
      </c>
      <c r="E104" s="153"/>
      <c r="F104" s="153"/>
      <c r="G104" s="153"/>
      <c r="H104" s="153"/>
      <c r="I104" s="153"/>
      <c r="J104" s="154">
        <f>J208</f>
        <v>0</v>
      </c>
      <c r="K104" s="151"/>
      <c r="L104" s="155"/>
    </row>
    <row r="105" spans="2:12" s="9" customFormat="1" ht="24.95" customHeight="1">
      <c r="B105" s="144"/>
      <c r="C105" s="145"/>
      <c r="D105" s="146" t="s">
        <v>115</v>
      </c>
      <c r="E105" s="147"/>
      <c r="F105" s="147"/>
      <c r="G105" s="147"/>
      <c r="H105" s="147"/>
      <c r="I105" s="147"/>
      <c r="J105" s="148">
        <f>J210</f>
        <v>0</v>
      </c>
      <c r="K105" s="145"/>
      <c r="L105" s="149"/>
    </row>
    <row r="106" spans="2:12" s="10" customFormat="1" ht="19.9" customHeight="1">
      <c r="B106" s="150"/>
      <c r="C106" s="151"/>
      <c r="D106" s="152" t="s">
        <v>116</v>
      </c>
      <c r="E106" s="153"/>
      <c r="F106" s="153"/>
      <c r="G106" s="153"/>
      <c r="H106" s="153"/>
      <c r="I106" s="153"/>
      <c r="J106" s="154">
        <f>J211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117</v>
      </c>
      <c r="E107" s="153"/>
      <c r="F107" s="153"/>
      <c r="G107" s="153"/>
      <c r="H107" s="153"/>
      <c r="I107" s="153"/>
      <c r="J107" s="154">
        <f>J221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118</v>
      </c>
      <c r="E108" s="153"/>
      <c r="F108" s="153"/>
      <c r="G108" s="153"/>
      <c r="H108" s="153"/>
      <c r="I108" s="153"/>
      <c r="J108" s="154">
        <f>J240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119</v>
      </c>
      <c r="E109" s="153"/>
      <c r="F109" s="153"/>
      <c r="G109" s="153"/>
      <c r="H109" s="153"/>
      <c r="I109" s="153"/>
      <c r="J109" s="154">
        <f>J252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120</v>
      </c>
      <c r="E110" s="153"/>
      <c r="F110" s="153"/>
      <c r="G110" s="153"/>
      <c r="H110" s="153"/>
      <c r="I110" s="153"/>
      <c r="J110" s="154">
        <f>J256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121</v>
      </c>
      <c r="E111" s="153"/>
      <c r="F111" s="153"/>
      <c r="G111" s="153"/>
      <c r="H111" s="153"/>
      <c r="I111" s="153"/>
      <c r="J111" s="154">
        <f>J260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122</v>
      </c>
      <c r="E112" s="153"/>
      <c r="F112" s="153"/>
      <c r="G112" s="153"/>
      <c r="H112" s="153"/>
      <c r="I112" s="153"/>
      <c r="J112" s="154">
        <f>J265</f>
        <v>0</v>
      </c>
      <c r="K112" s="151"/>
      <c r="L112" s="155"/>
    </row>
    <row r="113" spans="1:31" s="2" customFormat="1" ht="21.7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5" customHeight="1">
      <c r="A118" s="31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5" customHeight="1">
      <c r="A119" s="31"/>
      <c r="B119" s="32"/>
      <c r="C119" s="20" t="s">
        <v>129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16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59" t="str">
        <f>E7</f>
        <v>Pavilon ZUŠ  Čajkovského 2468/2b  - Zateplení a výměna oken</v>
      </c>
      <c r="F122" s="260"/>
      <c r="G122" s="260"/>
      <c r="H122" s="260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100</v>
      </c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11" t="str">
        <f>E9</f>
        <v>SO 02 - Zateplení  v nepodsklepené části</v>
      </c>
      <c r="F124" s="261"/>
      <c r="G124" s="261"/>
      <c r="H124" s="261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20</v>
      </c>
      <c r="D126" s="33"/>
      <c r="E126" s="33"/>
      <c r="F126" s="24" t="str">
        <f>F12</f>
        <v>Karviná  - Mizerov</v>
      </c>
      <c r="G126" s="33"/>
      <c r="H126" s="33"/>
      <c r="I126" s="26" t="s">
        <v>22</v>
      </c>
      <c r="J126" s="63" t="str">
        <f>IF(J12="","",J12)</f>
        <v>25. 1. 2023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24</v>
      </c>
      <c r="D128" s="33"/>
      <c r="E128" s="33"/>
      <c r="F128" s="24" t="str">
        <f>E15</f>
        <v>Statutární město  Karviná</v>
      </c>
      <c r="G128" s="33"/>
      <c r="H128" s="33"/>
      <c r="I128" s="26" t="s">
        <v>30</v>
      </c>
      <c r="J128" s="29" t="str">
        <f>E21</f>
        <v>Karasko CZ  s.r.o.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5.2" customHeight="1">
      <c r="A129" s="31"/>
      <c r="B129" s="32"/>
      <c r="C129" s="26" t="s">
        <v>28</v>
      </c>
      <c r="D129" s="33"/>
      <c r="E129" s="33"/>
      <c r="F129" s="24" t="str">
        <f>IF(E18="","",E18)</f>
        <v>Vyplň údaj</v>
      </c>
      <c r="G129" s="33"/>
      <c r="H129" s="33"/>
      <c r="I129" s="26" t="s">
        <v>33</v>
      </c>
      <c r="J129" s="29" t="str">
        <f>E24</f>
        <v>Martin Pniok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0.3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11" customFormat="1" ht="29.25" customHeight="1">
      <c r="A131" s="156"/>
      <c r="B131" s="157"/>
      <c r="C131" s="158" t="s">
        <v>130</v>
      </c>
      <c r="D131" s="159" t="s">
        <v>61</v>
      </c>
      <c r="E131" s="159" t="s">
        <v>57</v>
      </c>
      <c r="F131" s="159" t="s">
        <v>58</v>
      </c>
      <c r="G131" s="159" t="s">
        <v>131</v>
      </c>
      <c r="H131" s="159" t="s">
        <v>132</v>
      </c>
      <c r="I131" s="159" t="s">
        <v>133</v>
      </c>
      <c r="J131" s="159" t="s">
        <v>104</v>
      </c>
      <c r="K131" s="160" t="s">
        <v>134</v>
      </c>
      <c r="L131" s="161"/>
      <c r="M131" s="72" t="s">
        <v>1</v>
      </c>
      <c r="N131" s="73" t="s">
        <v>40</v>
      </c>
      <c r="O131" s="73" t="s">
        <v>135</v>
      </c>
      <c r="P131" s="73" t="s">
        <v>136</v>
      </c>
      <c r="Q131" s="73" t="s">
        <v>137</v>
      </c>
      <c r="R131" s="73" t="s">
        <v>138</v>
      </c>
      <c r="S131" s="73" t="s">
        <v>139</v>
      </c>
      <c r="T131" s="74" t="s">
        <v>140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63" s="2" customFormat="1" ht="22.9" customHeight="1">
      <c r="A132" s="31"/>
      <c r="B132" s="32"/>
      <c r="C132" s="79" t="s">
        <v>141</v>
      </c>
      <c r="D132" s="33"/>
      <c r="E132" s="33"/>
      <c r="F132" s="33"/>
      <c r="G132" s="33"/>
      <c r="H132" s="33"/>
      <c r="I132" s="33"/>
      <c r="J132" s="162">
        <f>BK132</f>
        <v>0</v>
      </c>
      <c r="K132" s="33"/>
      <c r="L132" s="36"/>
      <c r="M132" s="75"/>
      <c r="N132" s="163"/>
      <c r="O132" s="76"/>
      <c r="P132" s="164">
        <f>P133+P210</f>
        <v>0</v>
      </c>
      <c r="Q132" s="76"/>
      <c r="R132" s="164">
        <f>R133+R210</f>
        <v>87.22488143</v>
      </c>
      <c r="S132" s="76"/>
      <c r="T132" s="165">
        <f>T133+T210</f>
        <v>2.5762755000000004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75</v>
      </c>
      <c r="AU132" s="14" t="s">
        <v>106</v>
      </c>
      <c r="BK132" s="166">
        <f>BK133+BK210</f>
        <v>0</v>
      </c>
    </row>
    <row r="133" spans="2:63" s="12" customFormat="1" ht="25.9" customHeight="1">
      <c r="B133" s="167"/>
      <c r="C133" s="168"/>
      <c r="D133" s="169" t="s">
        <v>75</v>
      </c>
      <c r="E133" s="170" t="s">
        <v>142</v>
      </c>
      <c r="F133" s="170" t="s">
        <v>143</v>
      </c>
      <c r="G133" s="168"/>
      <c r="H133" s="168"/>
      <c r="I133" s="171"/>
      <c r="J133" s="172">
        <f>BK133</f>
        <v>0</v>
      </c>
      <c r="K133" s="168"/>
      <c r="L133" s="173"/>
      <c r="M133" s="174"/>
      <c r="N133" s="175"/>
      <c r="O133" s="175"/>
      <c r="P133" s="176">
        <f>P134+P151+P153+P155+P189+P203+P208</f>
        <v>0</v>
      </c>
      <c r="Q133" s="175"/>
      <c r="R133" s="176">
        <f>R134+R151+R153+R155+R189+R203+R208</f>
        <v>81.44571105</v>
      </c>
      <c r="S133" s="175"/>
      <c r="T133" s="177">
        <f>T134+T151+T153+T155+T189+T203+T208</f>
        <v>1.493975</v>
      </c>
      <c r="AR133" s="178" t="s">
        <v>84</v>
      </c>
      <c r="AT133" s="179" t="s">
        <v>75</v>
      </c>
      <c r="AU133" s="179" t="s">
        <v>76</v>
      </c>
      <c r="AY133" s="178" t="s">
        <v>144</v>
      </c>
      <c r="BK133" s="180">
        <f>BK134+BK151+BK153+BK155+BK189+BK203+BK208</f>
        <v>0</v>
      </c>
    </row>
    <row r="134" spans="2:63" s="12" customFormat="1" ht="22.9" customHeight="1">
      <c r="B134" s="167"/>
      <c r="C134" s="168"/>
      <c r="D134" s="169" t="s">
        <v>75</v>
      </c>
      <c r="E134" s="181" t="s">
        <v>84</v>
      </c>
      <c r="F134" s="181" t="s">
        <v>145</v>
      </c>
      <c r="G134" s="168"/>
      <c r="H134" s="168"/>
      <c r="I134" s="171"/>
      <c r="J134" s="182">
        <f>BK134</f>
        <v>0</v>
      </c>
      <c r="K134" s="168"/>
      <c r="L134" s="173"/>
      <c r="M134" s="174"/>
      <c r="N134" s="175"/>
      <c r="O134" s="175"/>
      <c r="P134" s="176">
        <f>SUM(P135:P150)</f>
        <v>0</v>
      </c>
      <c r="Q134" s="175"/>
      <c r="R134" s="176">
        <f>SUM(R135:R150)</f>
        <v>39.1004</v>
      </c>
      <c r="S134" s="175"/>
      <c r="T134" s="177">
        <f>SUM(T135:T150)</f>
        <v>0</v>
      </c>
      <c r="AR134" s="178" t="s">
        <v>84</v>
      </c>
      <c r="AT134" s="179" t="s">
        <v>75</v>
      </c>
      <c r="AU134" s="179" t="s">
        <v>84</v>
      </c>
      <c r="AY134" s="178" t="s">
        <v>144</v>
      </c>
      <c r="BK134" s="180">
        <f>SUM(BK135:BK150)</f>
        <v>0</v>
      </c>
    </row>
    <row r="135" spans="1:65" s="2" customFormat="1" ht="37.9" customHeight="1">
      <c r="A135" s="31"/>
      <c r="B135" s="32"/>
      <c r="C135" s="183" t="s">
        <v>84</v>
      </c>
      <c r="D135" s="183" t="s">
        <v>146</v>
      </c>
      <c r="E135" s="184" t="s">
        <v>147</v>
      </c>
      <c r="F135" s="185" t="s">
        <v>148</v>
      </c>
      <c r="G135" s="186" t="s">
        <v>149</v>
      </c>
      <c r="H135" s="187">
        <v>33.684</v>
      </c>
      <c r="I135" s="188"/>
      <c r="J135" s="189">
        <f aca="true" t="shared" si="0" ref="J135:J150">ROUND(I135*H135,2)</f>
        <v>0</v>
      </c>
      <c r="K135" s="185" t="s">
        <v>150</v>
      </c>
      <c r="L135" s="36"/>
      <c r="M135" s="190" t="s">
        <v>1</v>
      </c>
      <c r="N135" s="191" t="s">
        <v>41</v>
      </c>
      <c r="O135" s="68"/>
      <c r="P135" s="192">
        <f aca="true" t="shared" si="1" ref="P135:P150">O135*H135</f>
        <v>0</v>
      </c>
      <c r="Q135" s="192">
        <v>0</v>
      </c>
      <c r="R135" s="192">
        <f aca="true" t="shared" si="2" ref="R135:R150">Q135*H135</f>
        <v>0</v>
      </c>
      <c r="S135" s="192">
        <v>0</v>
      </c>
      <c r="T135" s="193">
        <f aca="true" t="shared" si="3" ref="T135:T150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4" t="s">
        <v>151</v>
      </c>
      <c r="AT135" s="194" t="s">
        <v>146</v>
      </c>
      <c r="AU135" s="194" t="s">
        <v>86</v>
      </c>
      <c r="AY135" s="14" t="s">
        <v>144</v>
      </c>
      <c r="BE135" s="195">
        <f aca="true" t="shared" si="4" ref="BE135:BE150">IF(N135="základní",J135,0)</f>
        <v>0</v>
      </c>
      <c r="BF135" s="195">
        <f aca="true" t="shared" si="5" ref="BF135:BF150">IF(N135="snížená",J135,0)</f>
        <v>0</v>
      </c>
      <c r="BG135" s="195">
        <f aca="true" t="shared" si="6" ref="BG135:BG150">IF(N135="zákl. přenesená",J135,0)</f>
        <v>0</v>
      </c>
      <c r="BH135" s="195">
        <f aca="true" t="shared" si="7" ref="BH135:BH150">IF(N135="sníž. přenesená",J135,0)</f>
        <v>0</v>
      </c>
      <c r="BI135" s="195">
        <f aca="true" t="shared" si="8" ref="BI135:BI150">IF(N135="nulová",J135,0)</f>
        <v>0</v>
      </c>
      <c r="BJ135" s="14" t="s">
        <v>84</v>
      </c>
      <c r="BK135" s="195">
        <f aca="true" t="shared" si="9" ref="BK135:BK150">ROUND(I135*H135,2)</f>
        <v>0</v>
      </c>
      <c r="BL135" s="14" t="s">
        <v>151</v>
      </c>
      <c r="BM135" s="194" t="s">
        <v>152</v>
      </c>
    </row>
    <row r="136" spans="1:65" s="2" customFormat="1" ht="37.9" customHeight="1">
      <c r="A136" s="31"/>
      <c r="B136" s="32"/>
      <c r="C136" s="183" t="s">
        <v>86</v>
      </c>
      <c r="D136" s="183" t="s">
        <v>146</v>
      </c>
      <c r="E136" s="184" t="s">
        <v>153</v>
      </c>
      <c r="F136" s="185" t="s">
        <v>154</v>
      </c>
      <c r="G136" s="186" t="s">
        <v>149</v>
      </c>
      <c r="H136" s="187">
        <v>33.684</v>
      </c>
      <c r="I136" s="188"/>
      <c r="J136" s="189">
        <f t="shared" si="0"/>
        <v>0</v>
      </c>
      <c r="K136" s="185" t="s">
        <v>150</v>
      </c>
      <c r="L136" s="36"/>
      <c r="M136" s="190" t="s">
        <v>1</v>
      </c>
      <c r="N136" s="191" t="s">
        <v>41</v>
      </c>
      <c r="O136" s="68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4" t="s">
        <v>151</v>
      </c>
      <c r="AT136" s="194" t="s">
        <v>146</v>
      </c>
      <c r="AU136" s="194" t="s">
        <v>86</v>
      </c>
      <c r="AY136" s="14" t="s">
        <v>144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4" t="s">
        <v>84</v>
      </c>
      <c r="BK136" s="195">
        <f t="shared" si="9"/>
        <v>0</v>
      </c>
      <c r="BL136" s="14" t="s">
        <v>151</v>
      </c>
      <c r="BM136" s="194" t="s">
        <v>155</v>
      </c>
    </row>
    <row r="137" spans="1:65" s="2" customFormat="1" ht="37.9" customHeight="1">
      <c r="A137" s="31"/>
      <c r="B137" s="32"/>
      <c r="C137" s="183" t="s">
        <v>156</v>
      </c>
      <c r="D137" s="183" t="s">
        <v>146</v>
      </c>
      <c r="E137" s="184" t="s">
        <v>157</v>
      </c>
      <c r="F137" s="185" t="s">
        <v>158</v>
      </c>
      <c r="G137" s="186" t="s">
        <v>149</v>
      </c>
      <c r="H137" s="187">
        <v>101.052</v>
      </c>
      <c r="I137" s="188"/>
      <c r="J137" s="189">
        <f t="shared" si="0"/>
        <v>0</v>
      </c>
      <c r="K137" s="185" t="s">
        <v>150</v>
      </c>
      <c r="L137" s="36"/>
      <c r="M137" s="190" t="s">
        <v>1</v>
      </c>
      <c r="N137" s="191" t="s">
        <v>41</v>
      </c>
      <c r="O137" s="68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4" t="s">
        <v>151</v>
      </c>
      <c r="AT137" s="194" t="s">
        <v>146</v>
      </c>
      <c r="AU137" s="194" t="s">
        <v>86</v>
      </c>
      <c r="AY137" s="14" t="s">
        <v>144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14" t="s">
        <v>84</v>
      </c>
      <c r="BK137" s="195">
        <f t="shared" si="9"/>
        <v>0</v>
      </c>
      <c r="BL137" s="14" t="s">
        <v>151</v>
      </c>
      <c r="BM137" s="194" t="s">
        <v>159</v>
      </c>
    </row>
    <row r="138" spans="1:65" s="2" customFormat="1" ht="37.9" customHeight="1">
      <c r="A138" s="31"/>
      <c r="B138" s="32"/>
      <c r="C138" s="183" t="s">
        <v>151</v>
      </c>
      <c r="D138" s="183" t="s">
        <v>146</v>
      </c>
      <c r="E138" s="184" t="s">
        <v>160</v>
      </c>
      <c r="F138" s="185" t="s">
        <v>161</v>
      </c>
      <c r="G138" s="186" t="s">
        <v>149</v>
      </c>
      <c r="H138" s="187">
        <v>33.684</v>
      </c>
      <c r="I138" s="188"/>
      <c r="J138" s="189">
        <f t="shared" si="0"/>
        <v>0</v>
      </c>
      <c r="K138" s="185" t="s">
        <v>150</v>
      </c>
      <c r="L138" s="36"/>
      <c r="M138" s="190" t="s">
        <v>1</v>
      </c>
      <c r="N138" s="191" t="s">
        <v>41</v>
      </c>
      <c r="O138" s="68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4" t="s">
        <v>151</v>
      </c>
      <c r="AT138" s="194" t="s">
        <v>146</v>
      </c>
      <c r="AU138" s="194" t="s">
        <v>86</v>
      </c>
      <c r="AY138" s="14" t="s">
        <v>144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4" t="s">
        <v>84</v>
      </c>
      <c r="BK138" s="195">
        <f t="shared" si="9"/>
        <v>0</v>
      </c>
      <c r="BL138" s="14" t="s">
        <v>151</v>
      </c>
      <c r="BM138" s="194" t="s">
        <v>162</v>
      </c>
    </row>
    <row r="139" spans="1:65" s="2" customFormat="1" ht="37.9" customHeight="1">
      <c r="A139" s="31"/>
      <c r="B139" s="32"/>
      <c r="C139" s="183" t="s">
        <v>163</v>
      </c>
      <c r="D139" s="183" t="s">
        <v>146</v>
      </c>
      <c r="E139" s="184" t="s">
        <v>164</v>
      </c>
      <c r="F139" s="185" t="s">
        <v>165</v>
      </c>
      <c r="G139" s="186" t="s">
        <v>149</v>
      </c>
      <c r="H139" s="187">
        <v>67.368</v>
      </c>
      <c r="I139" s="188"/>
      <c r="J139" s="189">
        <f t="shared" si="0"/>
        <v>0</v>
      </c>
      <c r="K139" s="185" t="s">
        <v>150</v>
      </c>
      <c r="L139" s="36"/>
      <c r="M139" s="190" t="s">
        <v>1</v>
      </c>
      <c r="N139" s="191" t="s">
        <v>41</v>
      </c>
      <c r="O139" s="68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4" t="s">
        <v>151</v>
      </c>
      <c r="AT139" s="194" t="s">
        <v>146</v>
      </c>
      <c r="AU139" s="194" t="s">
        <v>86</v>
      </c>
      <c r="AY139" s="14" t="s">
        <v>144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4" t="s">
        <v>84</v>
      </c>
      <c r="BK139" s="195">
        <f t="shared" si="9"/>
        <v>0</v>
      </c>
      <c r="BL139" s="14" t="s">
        <v>151</v>
      </c>
      <c r="BM139" s="194" t="s">
        <v>166</v>
      </c>
    </row>
    <row r="140" spans="1:65" s="2" customFormat="1" ht="24.2" customHeight="1">
      <c r="A140" s="31"/>
      <c r="B140" s="32"/>
      <c r="C140" s="183" t="s">
        <v>167</v>
      </c>
      <c r="D140" s="183" t="s">
        <v>146</v>
      </c>
      <c r="E140" s="184" t="s">
        <v>168</v>
      </c>
      <c r="F140" s="185" t="s">
        <v>169</v>
      </c>
      <c r="G140" s="186" t="s">
        <v>149</v>
      </c>
      <c r="H140" s="187">
        <v>33.684</v>
      </c>
      <c r="I140" s="188"/>
      <c r="J140" s="189">
        <f t="shared" si="0"/>
        <v>0</v>
      </c>
      <c r="K140" s="185" t="s">
        <v>150</v>
      </c>
      <c r="L140" s="36"/>
      <c r="M140" s="190" t="s">
        <v>1</v>
      </c>
      <c r="N140" s="191" t="s">
        <v>41</v>
      </c>
      <c r="O140" s="68"/>
      <c r="P140" s="192">
        <f t="shared" si="1"/>
        <v>0</v>
      </c>
      <c r="Q140" s="192">
        <v>0</v>
      </c>
      <c r="R140" s="192">
        <f t="shared" si="2"/>
        <v>0</v>
      </c>
      <c r="S140" s="192">
        <v>0</v>
      </c>
      <c r="T140" s="19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4" t="s">
        <v>151</v>
      </c>
      <c r="AT140" s="194" t="s">
        <v>146</v>
      </c>
      <c r="AU140" s="194" t="s">
        <v>86</v>
      </c>
      <c r="AY140" s="14" t="s">
        <v>144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14" t="s">
        <v>84</v>
      </c>
      <c r="BK140" s="195">
        <f t="shared" si="9"/>
        <v>0</v>
      </c>
      <c r="BL140" s="14" t="s">
        <v>151</v>
      </c>
      <c r="BM140" s="194" t="s">
        <v>170</v>
      </c>
    </row>
    <row r="141" spans="1:65" s="2" customFormat="1" ht="24.2" customHeight="1">
      <c r="A141" s="31"/>
      <c r="B141" s="32"/>
      <c r="C141" s="183" t="s">
        <v>171</v>
      </c>
      <c r="D141" s="183" t="s">
        <v>146</v>
      </c>
      <c r="E141" s="184" t="s">
        <v>172</v>
      </c>
      <c r="F141" s="185" t="s">
        <v>173</v>
      </c>
      <c r="G141" s="186" t="s">
        <v>149</v>
      </c>
      <c r="H141" s="187">
        <v>33.684</v>
      </c>
      <c r="I141" s="188"/>
      <c r="J141" s="189">
        <f t="shared" si="0"/>
        <v>0</v>
      </c>
      <c r="K141" s="185" t="s">
        <v>150</v>
      </c>
      <c r="L141" s="36"/>
      <c r="M141" s="190" t="s">
        <v>1</v>
      </c>
      <c r="N141" s="191" t="s">
        <v>41</v>
      </c>
      <c r="O141" s="68"/>
      <c r="P141" s="192">
        <f t="shared" si="1"/>
        <v>0</v>
      </c>
      <c r="Q141" s="192">
        <v>0</v>
      </c>
      <c r="R141" s="192">
        <f t="shared" si="2"/>
        <v>0</v>
      </c>
      <c r="S141" s="192">
        <v>0</v>
      </c>
      <c r="T141" s="19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4" t="s">
        <v>151</v>
      </c>
      <c r="AT141" s="194" t="s">
        <v>146</v>
      </c>
      <c r="AU141" s="194" t="s">
        <v>86</v>
      </c>
      <c r="AY141" s="14" t="s">
        <v>144</v>
      </c>
      <c r="BE141" s="195">
        <f t="shared" si="4"/>
        <v>0</v>
      </c>
      <c r="BF141" s="195">
        <f t="shared" si="5"/>
        <v>0</v>
      </c>
      <c r="BG141" s="195">
        <f t="shared" si="6"/>
        <v>0</v>
      </c>
      <c r="BH141" s="195">
        <f t="shared" si="7"/>
        <v>0</v>
      </c>
      <c r="BI141" s="195">
        <f t="shared" si="8"/>
        <v>0</v>
      </c>
      <c r="BJ141" s="14" t="s">
        <v>84</v>
      </c>
      <c r="BK141" s="195">
        <f t="shared" si="9"/>
        <v>0</v>
      </c>
      <c r="BL141" s="14" t="s">
        <v>151</v>
      </c>
      <c r="BM141" s="194" t="s">
        <v>174</v>
      </c>
    </row>
    <row r="142" spans="1:65" s="2" customFormat="1" ht="33" customHeight="1">
      <c r="A142" s="31"/>
      <c r="B142" s="32"/>
      <c r="C142" s="183" t="s">
        <v>175</v>
      </c>
      <c r="D142" s="183" t="s">
        <v>146</v>
      </c>
      <c r="E142" s="184" t="s">
        <v>176</v>
      </c>
      <c r="F142" s="185" t="s">
        <v>177</v>
      </c>
      <c r="G142" s="186" t="s">
        <v>178</v>
      </c>
      <c r="H142" s="187">
        <v>64</v>
      </c>
      <c r="I142" s="188"/>
      <c r="J142" s="189">
        <f t="shared" si="0"/>
        <v>0</v>
      </c>
      <c r="K142" s="185" t="s">
        <v>150</v>
      </c>
      <c r="L142" s="36"/>
      <c r="M142" s="190" t="s">
        <v>1</v>
      </c>
      <c r="N142" s="191" t="s">
        <v>41</v>
      </c>
      <c r="O142" s="68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4" t="s">
        <v>151</v>
      </c>
      <c r="AT142" s="194" t="s">
        <v>146</v>
      </c>
      <c r="AU142" s="194" t="s">
        <v>86</v>
      </c>
      <c r="AY142" s="14" t="s">
        <v>144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14" t="s">
        <v>84</v>
      </c>
      <c r="BK142" s="195">
        <f t="shared" si="9"/>
        <v>0</v>
      </c>
      <c r="BL142" s="14" t="s">
        <v>151</v>
      </c>
      <c r="BM142" s="194" t="s">
        <v>179</v>
      </c>
    </row>
    <row r="143" spans="1:65" s="2" customFormat="1" ht="16.5" customHeight="1">
      <c r="A143" s="31"/>
      <c r="B143" s="32"/>
      <c r="C143" s="183" t="s">
        <v>180</v>
      </c>
      <c r="D143" s="183" t="s">
        <v>146</v>
      </c>
      <c r="E143" s="184" t="s">
        <v>181</v>
      </c>
      <c r="F143" s="185" t="s">
        <v>182</v>
      </c>
      <c r="G143" s="186" t="s">
        <v>149</v>
      </c>
      <c r="H143" s="187">
        <v>33.684</v>
      </c>
      <c r="I143" s="188"/>
      <c r="J143" s="189">
        <f t="shared" si="0"/>
        <v>0</v>
      </c>
      <c r="K143" s="185" t="s">
        <v>150</v>
      </c>
      <c r="L143" s="36"/>
      <c r="M143" s="190" t="s">
        <v>1</v>
      </c>
      <c r="N143" s="191" t="s">
        <v>41</v>
      </c>
      <c r="O143" s="68"/>
      <c r="P143" s="192">
        <f t="shared" si="1"/>
        <v>0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4" t="s">
        <v>151</v>
      </c>
      <c r="AT143" s="194" t="s">
        <v>146</v>
      </c>
      <c r="AU143" s="194" t="s">
        <v>86</v>
      </c>
      <c r="AY143" s="14" t="s">
        <v>144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14" t="s">
        <v>84</v>
      </c>
      <c r="BK143" s="195">
        <f t="shared" si="9"/>
        <v>0</v>
      </c>
      <c r="BL143" s="14" t="s">
        <v>151</v>
      </c>
      <c r="BM143" s="194" t="s">
        <v>183</v>
      </c>
    </row>
    <row r="144" spans="1:65" s="2" customFormat="1" ht="24.2" customHeight="1">
      <c r="A144" s="31"/>
      <c r="B144" s="32"/>
      <c r="C144" s="183" t="s">
        <v>184</v>
      </c>
      <c r="D144" s="183" t="s">
        <v>146</v>
      </c>
      <c r="E144" s="184" t="s">
        <v>185</v>
      </c>
      <c r="F144" s="185" t="s">
        <v>186</v>
      </c>
      <c r="G144" s="186" t="s">
        <v>149</v>
      </c>
      <c r="H144" s="187">
        <v>19.549</v>
      </c>
      <c r="I144" s="188"/>
      <c r="J144" s="189">
        <f t="shared" si="0"/>
        <v>0</v>
      </c>
      <c r="K144" s="185" t="s">
        <v>150</v>
      </c>
      <c r="L144" s="36"/>
      <c r="M144" s="190" t="s">
        <v>1</v>
      </c>
      <c r="N144" s="191" t="s">
        <v>41</v>
      </c>
      <c r="O144" s="68"/>
      <c r="P144" s="192">
        <f t="shared" si="1"/>
        <v>0</v>
      </c>
      <c r="Q144" s="192">
        <v>0</v>
      </c>
      <c r="R144" s="192">
        <f t="shared" si="2"/>
        <v>0</v>
      </c>
      <c r="S144" s="192">
        <v>0</v>
      </c>
      <c r="T144" s="19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4" t="s">
        <v>151</v>
      </c>
      <c r="AT144" s="194" t="s">
        <v>146</v>
      </c>
      <c r="AU144" s="194" t="s">
        <v>86</v>
      </c>
      <c r="AY144" s="14" t="s">
        <v>144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14" t="s">
        <v>84</v>
      </c>
      <c r="BK144" s="195">
        <f t="shared" si="9"/>
        <v>0</v>
      </c>
      <c r="BL144" s="14" t="s">
        <v>151</v>
      </c>
      <c r="BM144" s="194" t="s">
        <v>187</v>
      </c>
    </row>
    <row r="145" spans="1:65" s="2" customFormat="1" ht="16.5" customHeight="1">
      <c r="A145" s="31"/>
      <c r="B145" s="32"/>
      <c r="C145" s="196" t="s">
        <v>188</v>
      </c>
      <c r="D145" s="196" t="s">
        <v>189</v>
      </c>
      <c r="E145" s="197" t="s">
        <v>190</v>
      </c>
      <c r="F145" s="198" t="s">
        <v>191</v>
      </c>
      <c r="G145" s="199" t="s">
        <v>178</v>
      </c>
      <c r="H145" s="200">
        <v>39.098</v>
      </c>
      <c r="I145" s="201"/>
      <c r="J145" s="202">
        <f t="shared" si="0"/>
        <v>0</v>
      </c>
      <c r="K145" s="198" t="s">
        <v>150</v>
      </c>
      <c r="L145" s="203"/>
      <c r="M145" s="204" t="s">
        <v>1</v>
      </c>
      <c r="N145" s="205" t="s">
        <v>41</v>
      </c>
      <c r="O145" s="68"/>
      <c r="P145" s="192">
        <f t="shared" si="1"/>
        <v>0</v>
      </c>
      <c r="Q145" s="192">
        <v>1</v>
      </c>
      <c r="R145" s="192">
        <f t="shared" si="2"/>
        <v>39.098</v>
      </c>
      <c r="S145" s="192">
        <v>0</v>
      </c>
      <c r="T145" s="193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4" t="s">
        <v>175</v>
      </c>
      <c r="AT145" s="194" t="s">
        <v>189</v>
      </c>
      <c r="AU145" s="194" t="s">
        <v>86</v>
      </c>
      <c r="AY145" s="14" t="s">
        <v>144</v>
      </c>
      <c r="BE145" s="195">
        <f t="shared" si="4"/>
        <v>0</v>
      </c>
      <c r="BF145" s="195">
        <f t="shared" si="5"/>
        <v>0</v>
      </c>
      <c r="BG145" s="195">
        <f t="shared" si="6"/>
        <v>0</v>
      </c>
      <c r="BH145" s="195">
        <f t="shared" si="7"/>
        <v>0</v>
      </c>
      <c r="BI145" s="195">
        <f t="shared" si="8"/>
        <v>0</v>
      </c>
      <c r="BJ145" s="14" t="s">
        <v>84</v>
      </c>
      <c r="BK145" s="195">
        <f t="shared" si="9"/>
        <v>0</v>
      </c>
      <c r="BL145" s="14" t="s">
        <v>151</v>
      </c>
      <c r="BM145" s="194" t="s">
        <v>192</v>
      </c>
    </row>
    <row r="146" spans="1:65" s="2" customFormat="1" ht="37.9" customHeight="1">
      <c r="A146" s="31"/>
      <c r="B146" s="32"/>
      <c r="C146" s="183" t="s">
        <v>8</v>
      </c>
      <c r="D146" s="183" t="s">
        <v>146</v>
      </c>
      <c r="E146" s="184" t="s">
        <v>193</v>
      </c>
      <c r="F146" s="185" t="s">
        <v>194</v>
      </c>
      <c r="G146" s="186" t="s">
        <v>195</v>
      </c>
      <c r="H146" s="187">
        <v>120</v>
      </c>
      <c r="I146" s="188"/>
      <c r="J146" s="189">
        <f t="shared" si="0"/>
        <v>0</v>
      </c>
      <c r="K146" s="185" t="s">
        <v>150</v>
      </c>
      <c r="L146" s="36"/>
      <c r="M146" s="190" t="s">
        <v>1</v>
      </c>
      <c r="N146" s="191" t="s">
        <v>41</v>
      </c>
      <c r="O146" s="68"/>
      <c r="P146" s="192">
        <f t="shared" si="1"/>
        <v>0</v>
      </c>
      <c r="Q146" s="192">
        <v>0</v>
      </c>
      <c r="R146" s="192">
        <f t="shared" si="2"/>
        <v>0</v>
      </c>
      <c r="S146" s="192">
        <v>0</v>
      </c>
      <c r="T146" s="193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4" t="s">
        <v>151</v>
      </c>
      <c r="AT146" s="194" t="s">
        <v>146</v>
      </c>
      <c r="AU146" s="194" t="s">
        <v>86</v>
      </c>
      <c r="AY146" s="14" t="s">
        <v>144</v>
      </c>
      <c r="BE146" s="195">
        <f t="shared" si="4"/>
        <v>0</v>
      </c>
      <c r="BF146" s="195">
        <f t="shared" si="5"/>
        <v>0</v>
      </c>
      <c r="BG146" s="195">
        <f t="shared" si="6"/>
        <v>0</v>
      </c>
      <c r="BH146" s="195">
        <f t="shared" si="7"/>
        <v>0</v>
      </c>
      <c r="BI146" s="195">
        <f t="shared" si="8"/>
        <v>0</v>
      </c>
      <c r="BJ146" s="14" t="s">
        <v>84</v>
      </c>
      <c r="BK146" s="195">
        <f t="shared" si="9"/>
        <v>0</v>
      </c>
      <c r="BL146" s="14" t="s">
        <v>151</v>
      </c>
      <c r="BM146" s="194" t="s">
        <v>196</v>
      </c>
    </row>
    <row r="147" spans="1:65" s="2" customFormat="1" ht="24.2" customHeight="1">
      <c r="A147" s="31"/>
      <c r="B147" s="32"/>
      <c r="C147" s="183" t="s">
        <v>197</v>
      </c>
      <c r="D147" s="183" t="s">
        <v>146</v>
      </c>
      <c r="E147" s="184" t="s">
        <v>198</v>
      </c>
      <c r="F147" s="185" t="s">
        <v>199</v>
      </c>
      <c r="G147" s="186" t="s">
        <v>195</v>
      </c>
      <c r="H147" s="187">
        <v>20</v>
      </c>
      <c r="I147" s="188"/>
      <c r="J147" s="189">
        <f t="shared" si="0"/>
        <v>0</v>
      </c>
      <c r="K147" s="185" t="s">
        <v>150</v>
      </c>
      <c r="L147" s="36"/>
      <c r="M147" s="190" t="s">
        <v>1</v>
      </c>
      <c r="N147" s="191" t="s">
        <v>41</v>
      </c>
      <c r="O147" s="68"/>
      <c r="P147" s="192">
        <f t="shared" si="1"/>
        <v>0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4" t="s">
        <v>151</v>
      </c>
      <c r="AT147" s="194" t="s">
        <v>146</v>
      </c>
      <c r="AU147" s="194" t="s">
        <v>86</v>
      </c>
      <c r="AY147" s="14" t="s">
        <v>144</v>
      </c>
      <c r="BE147" s="195">
        <f t="shared" si="4"/>
        <v>0</v>
      </c>
      <c r="BF147" s="195">
        <f t="shared" si="5"/>
        <v>0</v>
      </c>
      <c r="BG147" s="195">
        <f t="shared" si="6"/>
        <v>0</v>
      </c>
      <c r="BH147" s="195">
        <f t="shared" si="7"/>
        <v>0</v>
      </c>
      <c r="BI147" s="195">
        <f t="shared" si="8"/>
        <v>0</v>
      </c>
      <c r="BJ147" s="14" t="s">
        <v>84</v>
      </c>
      <c r="BK147" s="195">
        <f t="shared" si="9"/>
        <v>0</v>
      </c>
      <c r="BL147" s="14" t="s">
        <v>151</v>
      </c>
      <c r="BM147" s="194" t="s">
        <v>200</v>
      </c>
    </row>
    <row r="148" spans="1:65" s="2" customFormat="1" ht="24.2" customHeight="1">
      <c r="A148" s="31"/>
      <c r="B148" s="32"/>
      <c r="C148" s="183" t="s">
        <v>201</v>
      </c>
      <c r="D148" s="183" t="s">
        <v>146</v>
      </c>
      <c r="E148" s="184" t="s">
        <v>202</v>
      </c>
      <c r="F148" s="185" t="s">
        <v>203</v>
      </c>
      <c r="G148" s="186" t="s">
        <v>195</v>
      </c>
      <c r="H148" s="187">
        <v>120</v>
      </c>
      <c r="I148" s="188"/>
      <c r="J148" s="189">
        <f t="shared" si="0"/>
        <v>0</v>
      </c>
      <c r="K148" s="185" t="s">
        <v>150</v>
      </c>
      <c r="L148" s="36"/>
      <c r="M148" s="190" t="s">
        <v>1</v>
      </c>
      <c r="N148" s="191" t="s">
        <v>41</v>
      </c>
      <c r="O148" s="68"/>
      <c r="P148" s="192">
        <f t="shared" si="1"/>
        <v>0</v>
      </c>
      <c r="Q148" s="192">
        <v>0</v>
      </c>
      <c r="R148" s="192">
        <f t="shared" si="2"/>
        <v>0</v>
      </c>
      <c r="S148" s="192">
        <v>0</v>
      </c>
      <c r="T148" s="193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4" t="s">
        <v>151</v>
      </c>
      <c r="AT148" s="194" t="s">
        <v>146</v>
      </c>
      <c r="AU148" s="194" t="s">
        <v>86</v>
      </c>
      <c r="AY148" s="14" t="s">
        <v>144</v>
      </c>
      <c r="BE148" s="195">
        <f t="shared" si="4"/>
        <v>0</v>
      </c>
      <c r="BF148" s="195">
        <f t="shared" si="5"/>
        <v>0</v>
      </c>
      <c r="BG148" s="195">
        <f t="shared" si="6"/>
        <v>0</v>
      </c>
      <c r="BH148" s="195">
        <f t="shared" si="7"/>
        <v>0</v>
      </c>
      <c r="BI148" s="195">
        <f t="shared" si="8"/>
        <v>0</v>
      </c>
      <c r="BJ148" s="14" t="s">
        <v>84</v>
      </c>
      <c r="BK148" s="195">
        <f t="shared" si="9"/>
        <v>0</v>
      </c>
      <c r="BL148" s="14" t="s">
        <v>151</v>
      </c>
      <c r="BM148" s="194" t="s">
        <v>204</v>
      </c>
    </row>
    <row r="149" spans="1:65" s="2" customFormat="1" ht="16.5" customHeight="1">
      <c r="A149" s="31"/>
      <c r="B149" s="32"/>
      <c r="C149" s="196" t="s">
        <v>205</v>
      </c>
      <c r="D149" s="196" t="s">
        <v>189</v>
      </c>
      <c r="E149" s="197" t="s">
        <v>206</v>
      </c>
      <c r="F149" s="198" t="s">
        <v>207</v>
      </c>
      <c r="G149" s="199" t="s">
        <v>208</v>
      </c>
      <c r="H149" s="200">
        <v>2.4</v>
      </c>
      <c r="I149" s="201"/>
      <c r="J149" s="202">
        <f t="shared" si="0"/>
        <v>0</v>
      </c>
      <c r="K149" s="198" t="s">
        <v>150</v>
      </c>
      <c r="L149" s="203"/>
      <c r="M149" s="204" t="s">
        <v>1</v>
      </c>
      <c r="N149" s="205" t="s">
        <v>41</v>
      </c>
      <c r="O149" s="68"/>
      <c r="P149" s="192">
        <f t="shared" si="1"/>
        <v>0</v>
      </c>
      <c r="Q149" s="192">
        <v>0.001</v>
      </c>
      <c r="R149" s="192">
        <f t="shared" si="2"/>
        <v>0.0024</v>
      </c>
      <c r="S149" s="192">
        <v>0</v>
      </c>
      <c r="T149" s="193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4" t="s">
        <v>175</v>
      </c>
      <c r="AT149" s="194" t="s">
        <v>189</v>
      </c>
      <c r="AU149" s="194" t="s">
        <v>86</v>
      </c>
      <c r="AY149" s="14" t="s">
        <v>144</v>
      </c>
      <c r="BE149" s="195">
        <f t="shared" si="4"/>
        <v>0</v>
      </c>
      <c r="BF149" s="195">
        <f t="shared" si="5"/>
        <v>0</v>
      </c>
      <c r="BG149" s="195">
        <f t="shared" si="6"/>
        <v>0</v>
      </c>
      <c r="BH149" s="195">
        <f t="shared" si="7"/>
        <v>0</v>
      </c>
      <c r="BI149" s="195">
        <f t="shared" si="8"/>
        <v>0</v>
      </c>
      <c r="BJ149" s="14" t="s">
        <v>84</v>
      </c>
      <c r="BK149" s="195">
        <f t="shared" si="9"/>
        <v>0</v>
      </c>
      <c r="BL149" s="14" t="s">
        <v>151</v>
      </c>
      <c r="BM149" s="194" t="s">
        <v>209</v>
      </c>
    </row>
    <row r="150" spans="1:65" s="2" customFormat="1" ht="33" customHeight="1">
      <c r="A150" s="31"/>
      <c r="B150" s="32"/>
      <c r="C150" s="183" t="s">
        <v>210</v>
      </c>
      <c r="D150" s="183" t="s">
        <v>146</v>
      </c>
      <c r="E150" s="184" t="s">
        <v>211</v>
      </c>
      <c r="F150" s="185" t="s">
        <v>212</v>
      </c>
      <c r="G150" s="186" t="s">
        <v>195</v>
      </c>
      <c r="H150" s="187">
        <v>120</v>
      </c>
      <c r="I150" s="188"/>
      <c r="J150" s="189">
        <f t="shared" si="0"/>
        <v>0</v>
      </c>
      <c r="K150" s="185" t="s">
        <v>150</v>
      </c>
      <c r="L150" s="36"/>
      <c r="M150" s="190" t="s">
        <v>1</v>
      </c>
      <c r="N150" s="191" t="s">
        <v>41</v>
      </c>
      <c r="O150" s="68"/>
      <c r="P150" s="192">
        <f t="shared" si="1"/>
        <v>0</v>
      </c>
      <c r="Q150" s="192">
        <v>0</v>
      </c>
      <c r="R150" s="192">
        <f t="shared" si="2"/>
        <v>0</v>
      </c>
      <c r="S150" s="192">
        <v>0</v>
      </c>
      <c r="T150" s="193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4" t="s">
        <v>151</v>
      </c>
      <c r="AT150" s="194" t="s">
        <v>146</v>
      </c>
      <c r="AU150" s="194" t="s">
        <v>86</v>
      </c>
      <c r="AY150" s="14" t="s">
        <v>144</v>
      </c>
      <c r="BE150" s="195">
        <f t="shared" si="4"/>
        <v>0</v>
      </c>
      <c r="BF150" s="195">
        <f t="shared" si="5"/>
        <v>0</v>
      </c>
      <c r="BG150" s="195">
        <f t="shared" si="6"/>
        <v>0</v>
      </c>
      <c r="BH150" s="195">
        <f t="shared" si="7"/>
        <v>0</v>
      </c>
      <c r="BI150" s="195">
        <f t="shared" si="8"/>
        <v>0</v>
      </c>
      <c r="BJ150" s="14" t="s">
        <v>84</v>
      </c>
      <c r="BK150" s="195">
        <f t="shared" si="9"/>
        <v>0</v>
      </c>
      <c r="BL150" s="14" t="s">
        <v>151</v>
      </c>
      <c r="BM150" s="194" t="s">
        <v>213</v>
      </c>
    </row>
    <row r="151" spans="2:63" s="12" customFormat="1" ht="22.9" customHeight="1">
      <c r="B151" s="167"/>
      <c r="C151" s="168"/>
      <c r="D151" s="169" t="s">
        <v>75</v>
      </c>
      <c r="E151" s="181" t="s">
        <v>156</v>
      </c>
      <c r="F151" s="181" t="s">
        <v>214</v>
      </c>
      <c r="G151" s="168"/>
      <c r="H151" s="168"/>
      <c r="I151" s="171"/>
      <c r="J151" s="182">
        <f>BK151</f>
        <v>0</v>
      </c>
      <c r="K151" s="168"/>
      <c r="L151" s="173"/>
      <c r="M151" s="174"/>
      <c r="N151" s="175"/>
      <c r="O151" s="175"/>
      <c r="P151" s="176">
        <f>P152</f>
        <v>0</v>
      </c>
      <c r="Q151" s="175"/>
      <c r="R151" s="176">
        <f>R152</f>
        <v>4.94825716</v>
      </c>
      <c r="S151" s="175"/>
      <c r="T151" s="177">
        <f>T152</f>
        <v>0</v>
      </c>
      <c r="AR151" s="178" t="s">
        <v>84</v>
      </c>
      <c r="AT151" s="179" t="s">
        <v>75</v>
      </c>
      <c r="AU151" s="179" t="s">
        <v>84</v>
      </c>
      <c r="AY151" s="178" t="s">
        <v>144</v>
      </c>
      <c r="BK151" s="180">
        <f>BK152</f>
        <v>0</v>
      </c>
    </row>
    <row r="152" spans="1:65" s="2" customFormat="1" ht="24.2" customHeight="1">
      <c r="A152" s="31"/>
      <c r="B152" s="32"/>
      <c r="C152" s="183" t="s">
        <v>215</v>
      </c>
      <c r="D152" s="183" t="s">
        <v>146</v>
      </c>
      <c r="E152" s="184" t="s">
        <v>220</v>
      </c>
      <c r="F152" s="185" t="s">
        <v>221</v>
      </c>
      <c r="G152" s="186" t="s">
        <v>195</v>
      </c>
      <c r="H152" s="187">
        <v>43.421</v>
      </c>
      <c r="I152" s="188"/>
      <c r="J152" s="189">
        <f>ROUND(I152*H152,2)</f>
        <v>0</v>
      </c>
      <c r="K152" s="185" t="s">
        <v>150</v>
      </c>
      <c r="L152" s="36"/>
      <c r="M152" s="190" t="s">
        <v>1</v>
      </c>
      <c r="N152" s="191" t="s">
        <v>41</v>
      </c>
      <c r="O152" s="68"/>
      <c r="P152" s="192">
        <f>O152*H152</f>
        <v>0</v>
      </c>
      <c r="Q152" s="192">
        <v>0.11396</v>
      </c>
      <c r="R152" s="192">
        <f>Q152*H152</f>
        <v>4.94825716</v>
      </c>
      <c r="S152" s="192">
        <v>0</v>
      </c>
      <c r="T152" s="193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4" t="s">
        <v>151</v>
      </c>
      <c r="AT152" s="194" t="s">
        <v>146</v>
      </c>
      <c r="AU152" s="194" t="s">
        <v>86</v>
      </c>
      <c r="AY152" s="14" t="s">
        <v>144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4" t="s">
        <v>84</v>
      </c>
      <c r="BK152" s="195">
        <f>ROUND(I152*H152,2)</f>
        <v>0</v>
      </c>
      <c r="BL152" s="14" t="s">
        <v>151</v>
      </c>
      <c r="BM152" s="194" t="s">
        <v>222</v>
      </c>
    </row>
    <row r="153" spans="2:63" s="12" customFormat="1" ht="22.9" customHeight="1">
      <c r="B153" s="167"/>
      <c r="C153" s="168"/>
      <c r="D153" s="169" t="s">
        <v>75</v>
      </c>
      <c r="E153" s="181" t="s">
        <v>163</v>
      </c>
      <c r="F153" s="181" t="s">
        <v>223</v>
      </c>
      <c r="G153" s="168"/>
      <c r="H153" s="168"/>
      <c r="I153" s="171"/>
      <c r="J153" s="182">
        <f>BK153</f>
        <v>0</v>
      </c>
      <c r="K153" s="168"/>
      <c r="L153" s="173"/>
      <c r="M153" s="174"/>
      <c r="N153" s="175"/>
      <c r="O153" s="175"/>
      <c r="P153" s="176">
        <f>P154</f>
        <v>0</v>
      </c>
      <c r="Q153" s="175"/>
      <c r="R153" s="176">
        <f>R154</f>
        <v>12.443999999999999</v>
      </c>
      <c r="S153" s="175"/>
      <c r="T153" s="177">
        <f>T154</f>
        <v>0</v>
      </c>
      <c r="AR153" s="178" t="s">
        <v>84</v>
      </c>
      <c r="AT153" s="179" t="s">
        <v>75</v>
      </c>
      <c r="AU153" s="179" t="s">
        <v>84</v>
      </c>
      <c r="AY153" s="178" t="s">
        <v>144</v>
      </c>
      <c r="BK153" s="180">
        <f>BK154</f>
        <v>0</v>
      </c>
    </row>
    <row r="154" spans="1:65" s="2" customFormat="1" ht="24.2" customHeight="1">
      <c r="A154" s="31"/>
      <c r="B154" s="32"/>
      <c r="C154" s="183" t="s">
        <v>219</v>
      </c>
      <c r="D154" s="183" t="s">
        <v>146</v>
      </c>
      <c r="E154" s="184" t="s">
        <v>225</v>
      </c>
      <c r="F154" s="185" t="s">
        <v>226</v>
      </c>
      <c r="G154" s="186" t="s">
        <v>195</v>
      </c>
      <c r="H154" s="187">
        <v>30.5</v>
      </c>
      <c r="I154" s="188"/>
      <c r="J154" s="189">
        <f>ROUND(I154*H154,2)</f>
        <v>0</v>
      </c>
      <c r="K154" s="185" t="s">
        <v>150</v>
      </c>
      <c r="L154" s="36"/>
      <c r="M154" s="190" t="s">
        <v>1</v>
      </c>
      <c r="N154" s="191" t="s">
        <v>41</v>
      </c>
      <c r="O154" s="68"/>
      <c r="P154" s="192">
        <f>O154*H154</f>
        <v>0</v>
      </c>
      <c r="Q154" s="192">
        <v>0.408</v>
      </c>
      <c r="R154" s="192">
        <f>Q154*H154</f>
        <v>12.443999999999999</v>
      </c>
      <c r="S154" s="192">
        <v>0</v>
      </c>
      <c r="T154" s="193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4" t="s">
        <v>151</v>
      </c>
      <c r="AT154" s="194" t="s">
        <v>146</v>
      </c>
      <c r="AU154" s="194" t="s">
        <v>86</v>
      </c>
      <c r="AY154" s="14" t="s">
        <v>144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4" t="s">
        <v>84</v>
      </c>
      <c r="BK154" s="195">
        <f>ROUND(I154*H154,2)</f>
        <v>0</v>
      </c>
      <c r="BL154" s="14" t="s">
        <v>151</v>
      </c>
      <c r="BM154" s="194" t="s">
        <v>227</v>
      </c>
    </row>
    <row r="155" spans="2:63" s="12" customFormat="1" ht="22.9" customHeight="1">
      <c r="B155" s="167"/>
      <c r="C155" s="168"/>
      <c r="D155" s="169" t="s">
        <v>75</v>
      </c>
      <c r="E155" s="181" t="s">
        <v>167</v>
      </c>
      <c r="F155" s="181" t="s">
        <v>228</v>
      </c>
      <c r="G155" s="168"/>
      <c r="H155" s="168"/>
      <c r="I155" s="171"/>
      <c r="J155" s="182">
        <f>BK155</f>
        <v>0</v>
      </c>
      <c r="K155" s="168"/>
      <c r="L155" s="173"/>
      <c r="M155" s="174"/>
      <c r="N155" s="175"/>
      <c r="O155" s="175"/>
      <c r="P155" s="176">
        <f>SUM(P156:P188)</f>
        <v>0</v>
      </c>
      <c r="Q155" s="175"/>
      <c r="R155" s="176">
        <f>SUM(R156:R188)</f>
        <v>8.28969332</v>
      </c>
      <c r="S155" s="175"/>
      <c r="T155" s="177">
        <f>SUM(T156:T188)</f>
        <v>0</v>
      </c>
      <c r="AR155" s="178" t="s">
        <v>84</v>
      </c>
      <c r="AT155" s="179" t="s">
        <v>75</v>
      </c>
      <c r="AU155" s="179" t="s">
        <v>84</v>
      </c>
      <c r="AY155" s="178" t="s">
        <v>144</v>
      </c>
      <c r="BK155" s="180">
        <f>SUM(BK156:BK188)</f>
        <v>0</v>
      </c>
    </row>
    <row r="156" spans="1:65" s="2" customFormat="1" ht="21.75" customHeight="1">
      <c r="A156" s="31"/>
      <c r="B156" s="32"/>
      <c r="C156" s="183" t="s">
        <v>224</v>
      </c>
      <c r="D156" s="183" t="s">
        <v>146</v>
      </c>
      <c r="E156" s="184" t="s">
        <v>241</v>
      </c>
      <c r="F156" s="185" t="s">
        <v>242</v>
      </c>
      <c r="G156" s="186" t="s">
        <v>243</v>
      </c>
      <c r="H156" s="187">
        <v>150</v>
      </c>
      <c r="I156" s="188"/>
      <c r="J156" s="189">
        <f aca="true" t="shared" si="10" ref="J156:J188">ROUND(I156*H156,2)</f>
        <v>0</v>
      </c>
      <c r="K156" s="185" t="s">
        <v>150</v>
      </c>
      <c r="L156" s="36"/>
      <c r="M156" s="190" t="s">
        <v>1</v>
      </c>
      <c r="N156" s="191" t="s">
        <v>41</v>
      </c>
      <c r="O156" s="68"/>
      <c r="P156" s="192">
        <f aca="true" t="shared" si="11" ref="P156:P188">O156*H156</f>
        <v>0</v>
      </c>
      <c r="Q156" s="192">
        <v>0</v>
      </c>
      <c r="R156" s="192">
        <f aca="true" t="shared" si="12" ref="R156:R188">Q156*H156</f>
        <v>0</v>
      </c>
      <c r="S156" s="192">
        <v>0</v>
      </c>
      <c r="T156" s="193">
        <f aca="true" t="shared" si="13" ref="T156:T188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4" t="s">
        <v>151</v>
      </c>
      <c r="AT156" s="194" t="s">
        <v>146</v>
      </c>
      <c r="AU156" s="194" t="s">
        <v>86</v>
      </c>
      <c r="AY156" s="14" t="s">
        <v>144</v>
      </c>
      <c r="BE156" s="195">
        <f aca="true" t="shared" si="14" ref="BE156:BE188">IF(N156="základní",J156,0)</f>
        <v>0</v>
      </c>
      <c r="BF156" s="195">
        <f aca="true" t="shared" si="15" ref="BF156:BF188">IF(N156="snížená",J156,0)</f>
        <v>0</v>
      </c>
      <c r="BG156" s="195">
        <f aca="true" t="shared" si="16" ref="BG156:BG188">IF(N156="zákl. přenesená",J156,0)</f>
        <v>0</v>
      </c>
      <c r="BH156" s="195">
        <f aca="true" t="shared" si="17" ref="BH156:BH188">IF(N156="sníž. přenesená",J156,0)</f>
        <v>0</v>
      </c>
      <c r="BI156" s="195">
        <f aca="true" t="shared" si="18" ref="BI156:BI188">IF(N156="nulová",J156,0)</f>
        <v>0</v>
      </c>
      <c r="BJ156" s="14" t="s">
        <v>84</v>
      </c>
      <c r="BK156" s="195">
        <f aca="true" t="shared" si="19" ref="BK156:BK188">ROUND(I156*H156,2)</f>
        <v>0</v>
      </c>
      <c r="BL156" s="14" t="s">
        <v>151</v>
      </c>
      <c r="BM156" s="194" t="s">
        <v>244</v>
      </c>
    </row>
    <row r="157" spans="1:65" s="2" customFormat="1" ht="16.5" customHeight="1">
      <c r="A157" s="31"/>
      <c r="B157" s="32"/>
      <c r="C157" s="183" t="s">
        <v>229</v>
      </c>
      <c r="D157" s="183" t="s">
        <v>146</v>
      </c>
      <c r="E157" s="184" t="s">
        <v>250</v>
      </c>
      <c r="F157" s="185" t="s">
        <v>251</v>
      </c>
      <c r="G157" s="186" t="s">
        <v>195</v>
      </c>
      <c r="H157" s="187">
        <v>298.795</v>
      </c>
      <c r="I157" s="188"/>
      <c r="J157" s="189">
        <f t="shared" si="10"/>
        <v>0</v>
      </c>
      <c r="K157" s="185" t="s">
        <v>150</v>
      </c>
      <c r="L157" s="36"/>
      <c r="M157" s="190" t="s">
        <v>1</v>
      </c>
      <c r="N157" s="191" t="s">
        <v>41</v>
      </c>
      <c r="O157" s="68"/>
      <c r="P157" s="192">
        <f t="shared" si="11"/>
        <v>0</v>
      </c>
      <c r="Q157" s="192">
        <v>0.00026</v>
      </c>
      <c r="R157" s="192">
        <f t="shared" si="12"/>
        <v>0.0776867</v>
      </c>
      <c r="S157" s="192">
        <v>0</v>
      </c>
      <c r="T157" s="193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4" t="s">
        <v>151</v>
      </c>
      <c r="AT157" s="194" t="s">
        <v>146</v>
      </c>
      <c r="AU157" s="194" t="s">
        <v>86</v>
      </c>
      <c r="AY157" s="14" t="s">
        <v>144</v>
      </c>
      <c r="BE157" s="195">
        <f t="shared" si="14"/>
        <v>0</v>
      </c>
      <c r="BF157" s="195">
        <f t="shared" si="15"/>
        <v>0</v>
      </c>
      <c r="BG157" s="195">
        <f t="shared" si="16"/>
        <v>0</v>
      </c>
      <c r="BH157" s="195">
        <f t="shared" si="17"/>
        <v>0</v>
      </c>
      <c r="BI157" s="195">
        <f t="shared" si="18"/>
        <v>0</v>
      </c>
      <c r="BJ157" s="14" t="s">
        <v>84</v>
      </c>
      <c r="BK157" s="195">
        <f t="shared" si="19"/>
        <v>0</v>
      </c>
      <c r="BL157" s="14" t="s">
        <v>151</v>
      </c>
      <c r="BM157" s="194" t="s">
        <v>254</v>
      </c>
    </row>
    <row r="158" spans="1:65" s="2" customFormat="1" ht="24.2" customHeight="1">
      <c r="A158" s="31"/>
      <c r="B158" s="32"/>
      <c r="C158" s="183" t="s">
        <v>7</v>
      </c>
      <c r="D158" s="183" t="s">
        <v>146</v>
      </c>
      <c r="E158" s="184" t="s">
        <v>264</v>
      </c>
      <c r="F158" s="185" t="s">
        <v>265</v>
      </c>
      <c r="G158" s="186" t="s">
        <v>195</v>
      </c>
      <c r="H158" s="187">
        <v>68.195</v>
      </c>
      <c r="I158" s="188"/>
      <c r="J158" s="189">
        <f t="shared" si="10"/>
        <v>0</v>
      </c>
      <c r="K158" s="185" t="s">
        <v>150</v>
      </c>
      <c r="L158" s="36"/>
      <c r="M158" s="190" t="s">
        <v>1</v>
      </c>
      <c r="N158" s="191" t="s">
        <v>41</v>
      </c>
      <c r="O158" s="68"/>
      <c r="P158" s="192">
        <f t="shared" si="11"/>
        <v>0</v>
      </c>
      <c r="Q158" s="192">
        <v>0.00018</v>
      </c>
      <c r="R158" s="192">
        <f t="shared" si="12"/>
        <v>0.012275099999999999</v>
      </c>
      <c r="S158" s="192">
        <v>0</v>
      </c>
      <c r="T158" s="193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4" t="s">
        <v>151</v>
      </c>
      <c r="AT158" s="194" t="s">
        <v>146</v>
      </c>
      <c r="AU158" s="194" t="s">
        <v>86</v>
      </c>
      <c r="AY158" s="14" t="s">
        <v>144</v>
      </c>
      <c r="BE158" s="195">
        <f t="shared" si="14"/>
        <v>0</v>
      </c>
      <c r="BF158" s="195">
        <f t="shared" si="15"/>
        <v>0</v>
      </c>
      <c r="BG158" s="195">
        <f t="shared" si="16"/>
        <v>0</v>
      </c>
      <c r="BH158" s="195">
        <f t="shared" si="17"/>
        <v>0</v>
      </c>
      <c r="BI158" s="195">
        <f t="shared" si="18"/>
        <v>0</v>
      </c>
      <c r="BJ158" s="14" t="s">
        <v>84</v>
      </c>
      <c r="BK158" s="195">
        <f t="shared" si="19"/>
        <v>0</v>
      </c>
      <c r="BL158" s="14" t="s">
        <v>151</v>
      </c>
      <c r="BM158" s="194" t="s">
        <v>266</v>
      </c>
    </row>
    <row r="159" spans="1:65" s="2" customFormat="1" ht="24.2" customHeight="1">
      <c r="A159" s="31"/>
      <c r="B159" s="32"/>
      <c r="C159" s="183" t="s">
        <v>236</v>
      </c>
      <c r="D159" s="183" t="s">
        <v>146</v>
      </c>
      <c r="E159" s="184" t="s">
        <v>268</v>
      </c>
      <c r="F159" s="185" t="s">
        <v>269</v>
      </c>
      <c r="G159" s="186" t="s">
        <v>195</v>
      </c>
      <c r="H159" s="187">
        <v>210.51</v>
      </c>
      <c r="I159" s="188"/>
      <c r="J159" s="189">
        <f t="shared" si="10"/>
        <v>0</v>
      </c>
      <c r="K159" s="185" t="s">
        <v>150</v>
      </c>
      <c r="L159" s="36"/>
      <c r="M159" s="190" t="s">
        <v>1</v>
      </c>
      <c r="N159" s="191" t="s">
        <v>41</v>
      </c>
      <c r="O159" s="68"/>
      <c r="P159" s="192">
        <f t="shared" si="11"/>
        <v>0</v>
      </c>
      <c r="Q159" s="192">
        <v>0.00014</v>
      </c>
      <c r="R159" s="192">
        <f t="shared" si="12"/>
        <v>0.029471399999999995</v>
      </c>
      <c r="S159" s="192">
        <v>0</v>
      </c>
      <c r="T159" s="193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4" t="s">
        <v>151</v>
      </c>
      <c r="AT159" s="194" t="s">
        <v>146</v>
      </c>
      <c r="AU159" s="194" t="s">
        <v>86</v>
      </c>
      <c r="AY159" s="14" t="s">
        <v>144</v>
      </c>
      <c r="BE159" s="195">
        <f t="shared" si="14"/>
        <v>0</v>
      </c>
      <c r="BF159" s="195">
        <f t="shared" si="15"/>
        <v>0</v>
      </c>
      <c r="BG159" s="195">
        <f t="shared" si="16"/>
        <v>0</v>
      </c>
      <c r="BH159" s="195">
        <f t="shared" si="17"/>
        <v>0</v>
      </c>
      <c r="BI159" s="195">
        <f t="shared" si="18"/>
        <v>0</v>
      </c>
      <c r="BJ159" s="14" t="s">
        <v>84</v>
      </c>
      <c r="BK159" s="195">
        <f t="shared" si="19"/>
        <v>0</v>
      </c>
      <c r="BL159" s="14" t="s">
        <v>151</v>
      </c>
      <c r="BM159" s="194" t="s">
        <v>270</v>
      </c>
    </row>
    <row r="160" spans="1:65" s="2" customFormat="1" ht="44.25" customHeight="1">
      <c r="A160" s="31"/>
      <c r="B160" s="32"/>
      <c r="C160" s="183" t="s">
        <v>240</v>
      </c>
      <c r="D160" s="183" t="s">
        <v>146</v>
      </c>
      <c r="E160" s="184" t="s">
        <v>272</v>
      </c>
      <c r="F160" s="185" t="s">
        <v>273</v>
      </c>
      <c r="G160" s="186" t="s">
        <v>195</v>
      </c>
      <c r="H160" s="187">
        <v>68.195</v>
      </c>
      <c r="I160" s="188"/>
      <c r="J160" s="189">
        <f t="shared" si="10"/>
        <v>0</v>
      </c>
      <c r="K160" s="185" t="s">
        <v>150</v>
      </c>
      <c r="L160" s="36"/>
      <c r="M160" s="190" t="s">
        <v>1</v>
      </c>
      <c r="N160" s="191" t="s">
        <v>41</v>
      </c>
      <c r="O160" s="68"/>
      <c r="P160" s="192">
        <f t="shared" si="11"/>
        <v>0</v>
      </c>
      <c r="Q160" s="192">
        <v>0.0086</v>
      </c>
      <c r="R160" s="192">
        <f t="shared" si="12"/>
        <v>0.5864769999999999</v>
      </c>
      <c r="S160" s="192">
        <v>0</v>
      </c>
      <c r="T160" s="193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4" t="s">
        <v>151</v>
      </c>
      <c r="AT160" s="194" t="s">
        <v>146</v>
      </c>
      <c r="AU160" s="194" t="s">
        <v>86</v>
      </c>
      <c r="AY160" s="14" t="s">
        <v>144</v>
      </c>
      <c r="BE160" s="195">
        <f t="shared" si="14"/>
        <v>0</v>
      </c>
      <c r="BF160" s="195">
        <f t="shared" si="15"/>
        <v>0</v>
      </c>
      <c r="BG160" s="195">
        <f t="shared" si="16"/>
        <v>0</v>
      </c>
      <c r="BH160" s="195">
        <f t="shared" si="17"/>
        <v>0</v>
      </c>
      <c r="BI160" s="195">
        <f t="shared" si="18"/>
        <v>0</v>
      </c>
      <c r="BJ160" s="14" t="s">
        <v>84</v>
      </c>
      <c r="BK160" s="195">
        <f t="shared" si="19"/>
        <v>0</v>
      </c>
      <c r="BL160" s="14" t="s">
        <v>151</v>
      </c>
      <c r="BM160" s="194" t="s">
        <v>274</v>
      </c>
    </row>
    <row r="161" spans="1:65" s="2" customFormat="1" ht="24.2" customHeight="1">
      <c r="A161" s="31"/>
      <c r="B161" s="32"/>
      <c r="C161" s="196" t="s">
        <v>245</v>
      </c>
      <c r="D161" s="196" t="s">
        <v>189</v>
      </c>
      <c r="E161" s="197" t="s">
        <v>276</v>
      </c>
      <c r="F161" s="198" t="s">
        <v>277</v>
      </c>
      <c r="G161" s="199" t="s">
        <v>195</v>
      </c>
      <c r="H161" s="200">
        <v>71.605</v>
      </c>
      <c r="I161" s="201"/>
      <c r="J161" s="202">
        <f t="shared" si="10"/>
        <v>0</v>
      </c>
      <c r="K161" s="198" t="s">
        <v>150</v>
      </c>
      <c r="L161" s="203"/>
      <c r="M161" s="204" t="s">
        <v>1</v>
      </c>
      <c r="N161" s="205" t="s">
        <v>41</v>
      </c>
      <c r="O161" s="68"/>
      <c r="P161" s="192">
        <f t="shared" si="11"/>
        <v>0</v>
      </c>
      <c r="Q161" s="192">
        <v>0.0045</v>
      </c>
      <c r="R161" s="192">
        <f t="shared" si="12"/>
        <v>0.32222249999999997</v>
      </c>
      <c r="S161" s="192">
        <v>0</v>
      </c>
      <c r="T161" s="193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4" t="s">
        <v>175</v>
      </c>
      <c r="AT161" s="194" t="s">
        <v>189</v>
      </c>
      <c r="AU161" s="194" t="s">
        <v>86</v>
      </c>
      <c r="AY161" s="14" t="s">
        <v>144</v>
      </c>
      <c r="BE161" s="195">
        <f t="shared" si="14"/>
        <v>0</v>
      </c>
      <c r="BF161" s="195">
        <f t="shared" si="15"/>
        <v>0</v>
      </c>
      <c r="BG161" s="195">
        <f t="shared" si="16"/>
        <v>0</v>
      </c>
      <c r="BH161" s="195">
        <f t="shared" si="17"/>
        <v>0</v>
      </c>
      <c r="BI161" s="195">
        <f t="shared" si="18"/>
        <v>0</v>
      </c>
      <c r="BJ161" s="14" t="s">
        <v>84</v>
      </c>
      <c r="BK161" s="195">
        <f t="shared" si="19"/>
        <v>0</v>
      </c>
      <c r="BL161" s="14" t="s">
        <v>151</v>
      </c>
      <c r="BM161" s="194" t="s">
        <v>278</v>
      </c>
    </row>
    <row r="162" spans="1:65" s="2" customFormat="1" ht="44.25" customHeight="1">
      <c r="A162" s="31"/>
      <c r="B162" s="32"/>
      <c r="C162" s="183" t="s">
        <v>249</v>
      </c>
      <c r="D162" s="183" t="s">
        <v>146</v>
      </c>
      <c r="E162" s="184" t="s">
        <v>272</v>
      </c>
      <c r="F162" s="185" t="s">
        <v>273</v>
      </c>
      <c r="G162" s="186" t="s">
        <v>195</v>
      </c>
      <c r="H162" s="187">
        <v>189.09</v>
      </c>
      <c r="I162" s="188"/>
      <c r="J162" s="189">
        <f t="shared" si="10"/>
        <v>0</v>
      </c>
      <c r="K162" s="185" t="s">
        <v>150</v>
      </c>
      <c r="L162" s="36"/>
      <c r="M162" s="190" t="s">
        <v>1</v>
      </c>
      <c r="N162" s="191" t="s">
        <v>41</v>
      </c>
      <c r="O162" s="68"/>
      <c r="P162" s="192">
        <f t="shared" si="11"/>
        <v>0</v>
      </c>
      <c r="Q162" s="192">
        <v>0.0086</v>
      </c>
      <c r="R162" s="192">
        <f t="shared" si="12"/>
        <v>1.626174</v>
      </c>
      <c r="S162" s="192">
        <v>0</v>
      </c>
      <c r="T162" s="193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4" t="s">
        <v>151</v>
      </c>
      <c r="AT162" s="194" t="s">
        <v>146</v>
      </c>
      <c r="AU162" s="194" t="s">
        <v>86</v>
      </c>
      <c r="AY162" s="14" t="s">
        <v>144</v>
      </c>
      <c r="BE162" s="195">
        <f t="shared" si="14"/>
        <v>0</v>
      </c>
      <c r="BF162" s="195">
        <f t="shared" si="15"/>
        <v>0</v>
      </c>
      <c r="BG162" s="195">
        <f t="shared" si="16"/>
        <v>0</v>
      </c>
      <c r="BH162" s="195">
        <f t="shared" si="17"/>
        <v>0</v>
      </c>
      <c r="BI162" s="195">
        <f t="shared" si="18"/>
        <v>0</v>
      </c>
      <c r="BJ162" s="14" t="s">
        <v>84</v>
      </c>
      <c r="BK162" s="195">
        <f t="shared" si="19"/>
        <v>0</v>
      </c>
      <c r="BL162" s="14" t="s">
        <v>151</v>
      </c>
      <c r="BM162" s="194" t="s">
        <v>280</v>
      </c>
    </row>
    <row r="163" spans="1:65" s="2" customFormat="1" ht="16.5" customHeight="1">
      <c r="A163" s="31"/>
      <c r="B163" s="32"/>
      <c r="C163" s="196" t="s">
        <v>253</v>
      </c>
      <c r="D163" s="196" t="s">
        <v>189</v>
      </c>
      <c r="E163" s="197" t="s">
        <v>282</v>
      </c>
      <c r="F163" s="198" t="s">
        <v>283</v>
      </c>
      <c r="G163" s="199" t="s">
        <v>195</v>
      </c>
      <c r="H163" s="200">
        <v>192.872</v>
      </c>
      <c r="I163" s="201"/>
      <c r="J163" s="202">
        <f t="shared" si="10"/>
        <v>0</v>
      </c>
      <c r="K163" s="198" t="s">
        <v>150</v>
      </c>
      <c r="L163" s="203"/>
      <c r="M163" s="204" t="s">
        <v>1</v>
      </c>
      <c r="N163" s="205" t="s">
        <v>41</v>
      </c>
      <c r="O163" s="68"/>
      <c r="P163" s="192">
        <f t="shared" si="11"/>
        <v>0</v>
      </c>
      <c r="Q163" s="192">
        <v>0.0023</v>
      </c>
      <c r="R163" s="192">
        <f t="shared" si="12"/>
        <v>0.44360560000000004</v>
      </c>
      <c r="S163" s="192">
        <v>0</v>
      </c>
      <c r="T163" s="193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4" t="s">
        <v>175</v>
      </c>
      <c r="AT163" s="194" t="s">
        <v>189</v>
      </c>
      <c r="AU163" s="194" t="s">
        <v>86</v>
      </c>
      <c r="AY163" s="14" t="s">
        <v>144</v>
      </c>
      <c r="BE163" s="195">
        <f t="shared" si="14"/>
        <v>0</v>
      </c>
      <c r="BF163" s="195">
        <f t="shared" si="15"/>
        <v>0</v>
      </c>
      <c r="BG163" s="195">
        <f t="shared" si="16"/>
        <v>0</v>
      </c>
      <c r="BH163" s="195">
        <f t="shared" si="17"/>
        <v>0</v>
      </c>
      <c r="BI163" s="195">
        <f t="shared" si="18"/>
        <v>0</v>
      </c>
      <c r="BJ163" s="14" t="s">
        <v>84</v>
      </c>
      <c r="BK163" s="195">
        <f t="shared" si="19"/>
        <v>0</v>
      </c>
      <c r="BL163" s="14" t="s">
        <v>151</v>
      </c>
      <c r="BM163" s="194" t="s">
        <v>284</v>
      </c>
    </row>
    <row r="164" spans="1:65" s="2" customFormat="1" ht="37.9" customHeight="1">
      <c r="A164" s="31"/>
      <c r="B164" s="32"/>
      <c r="C164" s="183" t="s">
        <v>255</v>
      </c>
      <c r="D164" s="183" t="s">
        <v>146</v>
      </c>
      <c r="E164" s="184" t="s">
        <v>286</v>
      </c>
      <c r="F164" s="185" t="s">
        <v>287</v>
      </c>
      <c r="G164" s="186" t="s">
        <v>195</v>
      </c>
      <c r="H164" s="187">
        <v>30.78</v>
      </c>
      <c r="I164" s="188"/>
      <c r="J164" s="189">
        <f t="shared" si="10"/>
        <v>0</v>
      </c>
      <c r="K164" s="185" t="s">
        <v>150</v>
      </c>
      <c r="L164" s="36"/>
      <c r="M164" s="190" t="s">
        <v>1</v>
      </c>
      <c r="N164" s="191" t="s">
        <v>41</v>
      </c>
      <c r="O164" s="68"/>
      <c r="P164" s="192">
        <f t="shared" si="11"/>
        <v>0</v>
      </c>
      <c r="Q164" s="192">
        <v>0.00622</v>
      </c>
      <c r="R164" s="192">
        <f t="shared" si="12"/>
        <v>0.1914516</v>
      </c>
      <c r="S164" s="192">
        <v>0</v>
      </c>
      <c r="T164" s="193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4" t="s">
        <v>151</v>
      </c>
      <c r="AT164" s="194" t="s">
        <v>146</v>
      </c>
      <c r="AU164" s="194" t="s">
        <v>86</v>
      </c>
      <c r="AY164" s="14" t="s">
        <v>144</v>
      </c>
      <c r="BE164" s="195">
        <f t="shared" si="14"/>
        <v>0</v>
      </c>
      <c r="BF164" s="195">
        <f t="shared" si="15"/>
        <v>0</v>
      </c>
      <c r="BG164" s="195">
        <f t="shared" si="16"/>
        <v>0</v>
      </c>
      <c r="BH164" s="195">
        <f t="shared" si="17"/>
        <v>0</v>
      </c>
      <c r="BI164" s="195">
        <f t="shared" si="18"/>
        <v>0</v>
      </c>
      <c r="BJ164" s="14" t="s">
        <v>84</v>
      </c>
      <c r="BK164" s="195">
        <f t="shared" si="19"/>
        <v>0</v>
      </c>
      <c r="BL164" s="14" t="s">
        <v>151</v>
      </c>
      <c r="BM164" s="194" t="s">
        <v>288</v>
      </c>
    </row>
    <row r="165" spans="1:65" s="2" customFormat="1" ht="16.5" customHeight="1">
      <c r="A165" s="31"/>
      <c r="B165" s="32"/>
      <c r="C165" s="196" t="s">
        <v>259</v>
      </c>
      <c r="D165" s="196" t="s">
        <v>189</v>
      </c>
      <c r="E165" s="197" t="s">
        <v>290</v>
      </c>
      <c r="F165" s="198" t="s">
        <v>291</v>
      </c>
      <c r="G165" s="199" t="s">
        <v>195</v>
      </c>
      <c r="H165" s="200">
        <v>32.319</v>
      </c>
      <c r="I165" s="201"/>
      <c r="J165" s="202">
        <f t="shared" si="10"/>
        <v>0</v>
      </c>
      <c r="K165" s="198" t="s">
        <v>150</v>
      </c>
      <c r="L165" s="203"/>
      <c r="M165" s="204" t="s">
        <v>1</v>
      </c>
      <c r="N165" s="205" t="s">
        <v>41</v>
      </c>
      <c r="O165" s="68"/>
      <c r="P165" s="192">
        <f t="shared" si="11"/>
        <v>0</v>
      </c>
      <c r="Q165" s="192">
        <v>0.0017</v>
      </c>
      <c r="R165" s="192">
        <f t="shared" si="12"/>
        <v>0.0549423</v>
      </c>
      <c r="S165" s="192">
        <v>0</v>
      </c>
      <c r="T165" s="193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4" t="s">
        <v>175</v>
      </c>
      <c r="AT165" s="194" t="s">
        <v>189</v>
      </c>
      <c r="AU165" s="194" t="s">
        <v>86</v>
      </c>
      <c r="AY165" s="14" t="s">
        <v>144</v>
      </c>
      <c r="BE165" s="195">
        <f t="shared" si="14"/>
        <v>0</v>
      </c>
      <c r="BF165" s="195">
        <f t="shared" si="15"/>
        <v>0</v>
      </c>
      <c r="BG165" s="195">
        <f t="shared" si="16"/>
        <v>0</v>
      </c>
      <c r="BH165" s="195">
        <f t="shared" si="17"/>
        <v>0</v>
      </c>
      <c r="BI165" s="195">
        <f t="shared" si="18"/>
        <v>0</v>
      </c>
      <c r="BJ165" s="14" t="s">
        <v>84</v>
      </c>
      <c r="BK165" s="195">
        <f t="shared" si="19"/>
        <v>0</v>
      </c>
      <c r="BL165" s="14" t="s">
        <v>151</v>
      </c>
      <c r="BM165" s="194" t="s">
        <v>292</v>
      </c>
    </row>
    <row r="166" spans="1:65" s="2" customFormat="1" ht="37.9" customHeight="1">
      <c r="A166" s="31"/>
      <c r="B166" s="32"/>
      <c r="C166" s="183" t="s">
        <v>263</v>
      </c>
      <c r="D166" s="183" t="s">
        <v>146</v>
      </c>
      <c r="E166" s="184" t="s">
        <v>294</v>
      </c>
      <c r="F166" s="185" t="s">
        <v>295</v>
      </c>
      <c r="G166" s="186" t="s">
        <v>243</v>
      </c>
      <c r="H166" s="187">
        <v>122.4</v>
      </c>
      <c r="I166" s="188"/>
      <c r="J166" s="189">
        <f t="shared" si="10"/>
        <v>0</v>
      </c>
      <c r="K166" s="185" t="s">
        <v>150</v>
      </c>
      <c r="L166" s="36"/>
      <c r="M166" s="190" t="s">
        <v>1</v>
      </c>
      <c r="N166" s="191" t="s">
        <v>41</v>
      </c>
      <c r="O166" s="68"/>
      <c r="P166" s="192">
        <f t="shared" si="11"/>
        <v>0</v>
      </c>
      <c r="Q166" s="192">
        <v>0.00339</v>
      </c>
      <c r="R166" s="192">
        <f t="shared" si="12"/>
        <v>0.41493599999999997</v>
      </c>
      <c r="S166" s="192">
        <v>0</v>
      </c>
      <c r="T166" s="193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4" t="s">
        <v>151</v>
      </c>
      <c r="AT166" s="194" t="s">
        <v>146</v>
      </c>
      <c r="AU166" s="194" t="s">
        <v>86</v>
      </c>
      <c r="AY166" s="14" t="s">
        <v>144</v>
      </c>
      <c r="BE166" s="195">
        <f t="shared" si="14"/>
        <v>0</v>
      </c>
      <c r="BF166" s="195">
        <f t="shared" si="15"/>
        <v>0</v>
      </c>
      <c r="BG166" s="195">
        <f t="shared" si="16"/>
        <v>0</v>
      </c>
      <c r="BH166" s="195">
        <f t="shared" si="17"/>
        <v>0</v>
      </c>
      <c r="BI166" s="195">
        <f t="shared" si="18"/>
        <v>0</v>
      </c>
      <c r="BJ166" s="14" t="s">
        <v>84</v>
      </c>
      <c r="BK166" s="195">
        <f t="shared" si="19"/>
        <v>0</v>
      </c>
      <c r="BL166" s="14" t="s">
        <v>151</v>
      </c>
      <c r="BM166" s="194" t="s">
        <v>302</v>
      </c>
    </row>
    <row r="167" spans="1:65" s="2" customFormat="1" ht="16.5" customHeight="1">
      <c r="A167" s="31"/>
      <c r="B167" s="32"/>
      <c r="C167" s="196" t="s">
        <v>267</v>
      </c>
      <c r="D167" s="196" t="s">
        <v>189</v>
      </c>
      <c r="E167" s="197" t="s">
        <v>304</v>
      </c>
      <c r="F167" s="198" t="s">
        <v>305</v>
      </c>
      <c r="G167" s="199" t="s">
        <v>195</v>
      </c>
      <c r="H167" s="200">
        <v>40.392</v>
      </c>
      <c r="I167" s="201"/>
      <c r="J167" s="202">
        <f t="shared" si="10"/>
        <v>0</v>
      </c>
      <c r="K167" s="198" t="s">
        <v>150</v>
      </c>
      <c r="L167" s="203"/>
      <c r="M167" s="204" t="s">
        <v>1</v>
      </c>
      <c r="N167" s="205" t="s">
        <v>41</v>
      </c>
      <c r="O167" s="68"/>
      <c r="P167" s="192">
        <f t="shared" si="11"/>
        <v>0</v>
      </c>
      <c r="Q167" s="192">
        <v>0.00051</v>
      </c>
      <c r="R167" s="192">
        <f t="shared" si="12"/>
        <v>0.020599920000000004</v>
      </c>
      <c r="S167" s="192">
        <v>0</v>
      </c>
      <c r="T167" s="193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4" t="s">
        <v>175</v>
      </c>
      <c r="AT167" s="194" t="s">
        <v>189</v>
      </c>
      <c r="AU167" s="194" t="s">
        <v>86</v>
      </c>
      <c r="AY167" s="14" t="s">
        <v>144</v>
      </c>
      <c r="BE167" s="195">
        <f t="shared" si="14"/>
        <v>0</v>
      </c>
      <c r="BF167" s="195">
        <f t="shared" si="15"/>
        <v>0</v>
      </c>
      <c r="BG167" s="195">
        <f t="shared" si="16"/>
        <v>0</v>
      </c>
      <c r="BH167" s="195">
        <f t="shared" si="17"/>
        <v>0</v>
      </c>
      <c r="BI167" s="195">
        <f t="shared" si="18"/>
        <v>0</v>
      </c>
      <c r="BJ167" s="14" t="s">
        <v>84</v>
      </c>
      <c r="BK167" s="195">
        <f t="shared" si="19"/>
        <v>0</v>
      </c>
      <c r="BL167" s="14" t="s">
        <v>151</v>
      </c>
      <c r="BM167" s="194" t="s">
        <v>306</v>
      </c>
    </row>
    <row r="168" spans="1:65" s="2" customFormat="1" ht="37.9" customHeight="1">
      <c r="A168" s="31"/>
      <c r="B168" s="32"/>
      <c r="C168" s="183" t="s">
        <v>271</v>
      </c>
      <c r="D168" s="183" t="s">
        <v>146</v>
      </c>
      <c r="E168" s="184" t="s">
        <v>308</v>
      </c>
      <c r="F168" s="185" t="s">
        <v>309</v>
      </c>
      <c r="G168" s="186" t="s">
        <v>195</v>
      </c>
      <c r="H168" s="187">
        <v>257.285</v>
      </c>
      <c r="I168" s="188"/>
      <c r="J168" s="189">
        <f t="shared" si="10"/>
        <v>0</v>
      </c>
      <c r="K168" s="185" t="s">
        <v>150</v>
      </c>
      <c r="L168" s="36"/>
      <c r="M168" s="190" t="s">
        <v>1</v>
      </c>
      <c r="N168" s="191" t="s">
        <v>41</v>
      </c>
      <c r="O168" s="68"/>
      <c r="P168" s="192">
        <f t="shared" si="11"/>
        <v>0</v>
      </c>
      <c r="Q168" s="192">
        <v>8E-05</v>
      </c>
      <c r="R168" s="192">
        <f t="shared" si="12"/>
        <v>0.020582800000000005</v>
      </c>
      <c r="S168" s="192">
        <v>0</v>
      </c>
      <c r="T168" s="193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4" t="s">
        <v>151</v>
      </c>
      <c r="AT168" s="194" t="s">
        <v>146</v>
      </c>
      <c r="AU168" s="194" t="s">
        <v>86</v>
      </c>
      <c r="AY168" s="14" t="s">
        <v>144</v>
      </c>
      <c r="BE168" s="195">
        <f t="shared" si="14"/>
        <v>0</v>
      </c>
      <c r="BF168" s="195">
        <f t="shared" si="15"/>
        <v>0</v>
      </c>
      <c r="BG168" s="195">
        <f t="shared" si="16"/>
        <v>0</v>
      </c>
      <c r="BH168" s="195">
        <f t="shared" si="17"/>
        <v>0</v>
      </c>
      <c r="BI168" s="195">
        <f t="shared" si="18"/>
        <v>0</v>
      </c>
      <c r="BJ168" s="14" t="s">
        <v>84</v>
      </c>
      <c r="BK168" s="195">
        <f t="shared" si="19"/>
        <v>0</v>
      </c>
      <c r="BL168" s="14" t="s">
        <v>151</v>
      </c>
      <c r="BM168" s="194" t="s">
        <v>310</v>
      </c>
    </row>
    <row r="169" spans="1:65" s="2" customFormat="1" ht="16.5" customHeight="1">
      <c r="A169" s="31"/>
      <c r="B169" s="32"/>
      <c r="C169" s="183" t="s">
        <v>275</v>
      </c>
      <c r="D169" s="183" t="s">
        <v>146</v>
      </c>
      <c r="E169" s="184" t="s">
        <v>312</v>
      </c>
      <c r="F169" s="185" t="s">
        <v>313</v>
      </c>
      <c r="G169" s="186" t="s">
        <v>243</v>
      </c>
      <c r="H169" s="187">
        <v>32.4</v>
      </c>
      <c r="I169" s="188"/>
      <c r="J169" s="189">
        <f t="shared" si="10"/>
        <v>0</v>
      </c>
      <c r="K169" s="185" t="s">
        <v>150</v>
      </c>
      <c r="L169" s="36"/>
      <c r="M169" s="190" t="s">
        <v>1</v>
      </c>
      <c r="N169" s="191" t="s">
        <v>41</v>
      </c>
      <c r="O169" s="68"/>
      <c r="P169" s="192">
        <f t="shared" si="11"/>
        <v>0</v>
      </c>
      <c r="Q169" s="192">
        <v>0</v>
      </c>
      <c r="R169" s="192">
        <f t="shared" si="12"/>
        <v>0</v>
      </c>
      <c r="S169" s="192">
        <v>0</v>
      </c>
      <c r="T169" s="193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4" t="s">
        <v>151</v>
      </c>
      <c r="AT169" s="194" t="s">
        <v>146</v>
      </c>
      <c r="AU169" s="194" t="s">
        <v>86</v>
      </c>
      <c r="AY169" s="14" t="s">
        <v>144</v>
      </c>
      <c r="BE169" s="195">
        <f t="shared" si="14"/>
        <v>0</v>
      </c>
      <c r="BF169" s="195">
        <f t="shared" si="15"/>
        <v>0</v>
      </c>
      <c r="BG169" s="195">
        <f t="shared" si="16"/>
        <v>0</v>
      </c>
      <c r="BH169" s="195">
        <f t="shared" si="17"/>
        <v>0</v>
      </c>
      <c r="BI169" s="195">
        <f t="shared" si="18"/>
        <v>0</v>
      </c>
      <c r="BJ169" s="14" t="s">
        <v>84</v>
      </c>
      <c r="BK169" s="195">
        <f t="shared" si="19"/>
        <v>0</v>
      </c>
      <c r="BL169" s="14" t="s">
        <v>151</v>
      </c>
      <c r="BM169" s="194" t="s">
        <v>314</v>
      </c>
    </row>
    <row r="170" spans="1:65" s="2" customFormat="1" ht="24.2" customHeight="1">
      <c r="A170" s="31"/>
      <c r="B170" s="32"/>
      <c r="C170" s="196" t="s">
        <v>279</v>
      </c>
      <c r="D170" s="196" t="s">
        <v>189</v>
      </c>
      <c r="E170" s="197" t="s">
        <v>316</v>
      </c>
      <c r="F170" s="198" t="s">
        <v>317</v>
      </c>
      <c r="G170" s="199" t="s">
        <v>243</v>
      </c>
      <c r="H170" s="200">
        <v>34.02</v>
      </c>
      <c r="I170" s="201"/>
      <c r="J170" s="202">
        <f t="shared" si="10"/>
        <v>0</v>
      </c>
      <c r="K170" s="198" t="s">
        <v>150</v>
      </c>
      <c r="L170" s="203"/>
      <c r="M170" s="204" t="s">
        <v>1</v>
      </c>
      <c r="N170" s="205" t="s">
        <v>41</v>
      </c>
      <c r="O170" s="68"/>
      <c r="P170" s="192">
        <f t="shared" si="11"/>
        <v>0</v>
      </c>
      <c r="Q170" s="192">
        <v>0.0003</v>
      </c>
      <c r="R170" s="192">
        <f t="shared" si="12"/>
        <v>0.010206</v>
      </c>
      <c r="S170" s="192">
        <v>0</v>
      </c>
      <c r="T170" s="193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4" t="s">
        <v>175</v>
      </c>
      <c r="AT170" s="194" t="s">
        <v>189</v>
      </c>
      <c r="AU170" s="194" t="s">
        <v>86</v>
      </c>
      <c r="AY170" s="14" t="s">
        <v>144</v>
      </c>
      <c r="BE170" s="195">
        <f t="shared" si="14"/>
        <v>0</v>
      </c>
      <c r="BF170" s="195">
        <f t="shared" si="15"/>
        <v>0</v>
      </c>
      <c r="BG170" s="195">
        <f t="shared" si="16"/>
        <v>0</v>
      </c>
      <c r="BH170" s="195">
        <f t="shared" si="17"/>
        <v>0</v>
      </c>
      <c r="BI170" s="195">
        <f t="shared" si="18"/>
        <v>0</v>
      </c>
      <c r="BJ170" s="14" t="s">
        <v>84</v>
      </c>
      <c r="BK170" s="195">
        <f t="shared" si="19"/>
        <v>0</v>
      </c>
      <c r="BL170" s="14" t="s">
        <v>151</v>
      </c>
      <c r="BM170" s="194" t="s">
        <v>318</v>
      </c>
    </row>
    <row r="171" spans="1:65" s="2" customFormat="1" ht="16.5" customHeight="1">
      <c r="A171" s="31"/>
      <c r="B171" s="32"/>
      <c r="C171" s="183" t="s">
        <v>281</v>
      </c>
      <c r="D171" s="183" t="s">
        <v>146</v>
      </c>
      <c r="E171" s="184" t="s">
        <v>312</v>
      </c>
      <c r="F171" s="185" t="s">
        <v>313</v>
      </c>
      <c r="G171" s="186" t="s">
        <v>243</v>
      </c>
      <c r="H171" s="187">
        <v>32.4</v>
      </c>
      <c r="I171" s="188"/>
      <c r="J171" s="189">
        <f t="shared" si="10"/>
        <v>0</v>
      </c>
      <c r="K171" s="185" t="s">
        <v>150</v>
      </c>
      <c r="L171" s="36"/>
      <c r="M171" s="190" t="s">
        <v>1</v>
      </c>
      <c r="N171" s="191" t="s">
        <v>41</v>
      </c>
      <c r="O171" s="68"/>
      <c r="P171" s="192">
        <f t="shared" si="11"/>
        <v>0</v>
      </c>
      <c r="Q171" s="192">
        <v>0</v>
      </c>
      <c r="R171" s="192">
        <f t="shared" si="12"/>
        <v>0</v>
      </c>
      <c r="S171" s="192">
        <v>0</v>
      </c>
      <c r="T171" s="193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4" t="s">
        <v>151</v>
      </c>
      <c r="AT171" s="194" t="s">
        <v>146</v>
      </c>
      <c r="AU171" s="194" t="s">
        <v>86</v>
      </c>
      <c r="AY171" s="14" t="s">
        <v>144</v>
      </c>
      <c r="BE171" s="195">
        <f t="shared" si="14"/>
        <v>0</v>
      </c>
      <c r="BF171" s="195">
        <f t="shared" si="15"/>
        <v>0</v>
      </c>
      <c r="BG171" s="195">
        <f t="shared" si="16"/>
        <v>0</v>
      </c>
      <c r="BH171" s="195">
        <f t="shared" si="17"/>
        <v>0</v>
      </c>
      <c r="BI171" s="195">
        <f t="shared" si="18"/>
        <v>0</v>
      </c>
      <c r="BJ171" s="14" t="s">
        <v>84</v>
      </c>
      <c r="BK171" s="195">
        <f t="shared" si="19"/>
        <v>0</v>
      </c>
      <c r="BL171" s="14" t="s">
        <v>151</v>
      </c>
      <c r="BM171" s="194" t="s">
        <v>320</v>
      </c>
    </row>
    <row r="172" spans="1:65" s="2" customFormat="1" ht="24.2" customHeight="1">
      <c r="A172" s="31"/>
      <c r="B172" s="32"/>
      <c r="C172" s="196" t="s">
        <v>285</v>
      </c>
      <c r="D172" s="196" t="s">
        <v>189</v>
      </c>
      <c r="E172" s="197" t="s">
        <v>322</v>
      </c>
      <c r="F172" s="198" t="s">
        <v>323</v>
      </c>
      <c r="G172" s="199" t="s">
        <v>243</v>
      </c>
      <c r="H172" s="200">
        <v>34.02</v>
      </c>
      <c r="I172" s="201"/>
      <c r="J172" s="202">
        <f t="shared" si="10"/>
        <v>0</v>
      </c>
      <c r="K172" s="198" t="s">
        <v>150</v>
      </c>
      <c r="L172" s="203"/>
      <c r="M172" s="204" t="s">
        <v>1</v>
      </c>
      <c r="N172" s="205" t="s">
        <v>41</v>
      </c>
      <c r="O172" s="68"/>
      <c r="P172" s="192">
        <f t="shared" si="11"/>
        <v>0</v>
      </c>
      <c r="Q172" s="192">
        <v>0.0002</v>
      </c>
      <c r="R172" s="192">
        <f t="shared" si="12"/>
        <v>0.006804000000000001</v>
      </c>
      <c r="S172" s="192">
        <v>0</v>
      </c>
      <c r="T172" s="193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4" t="s">
        <v>175</v>
      </c>
      <c r="AT172" s="194" t="s">
        <v>189</v>
      </c>
      <c r="AU172" s="194" t="s">
        <v>86</v>
      </c>
      <c r="AY172" s="14" t="s">
        <v>144</v>
      </c>
      <c r="BE172" s="195">
        <f t="shared" si="14"/>
        <v>0</v>
      </c>
      <c r="BF172" s="195">
        <f t="shared" si="15"/>
        <v>0</v>
      </c>
      <c r="BG172" s="195">
        <f t="shared" si="16"/>
        <v>0</v>
      </c>
      <c r="BH172" s="195">
        <f t="shared" si="17"/>
        <v>0</v>
      </c>
      <c r="BI172" s="195">
        <f t="shared" si="18"/>
        <v>0</v>
      </c>
      <c r="BJ172" s="14" t="s">
        <v>84</v>
      </c>
      <c r="BK172" s="195">
        <f t="shared" si="19"/>
        <v>0</v>
      </c>
      <c r="BL172" s="14" t="s">
        <v>151</v>
      </c>
      <c r="BM172" s="194" t="s">
        <v>324</v>
      </c>
    </row>
    <row r="173" spans="1:65" s="2" customFormat="1" ht="16.5" customHeight="1">
      <c r="A173" s="31"/>
      <c r="B173" s="32"/>
      <c r="C173" s="183" t="s">
        <v>289</v>
      </c>
      <c r="D173" s="183" t="s">
        <v>146</v>
      </c>
      <c r="E173" s="184" t="s">
        <v>312</v>
      </c>
      <c r="F173" s="185" t="s">
        <v>313</v>
      </c>
      <c r="G173" s="186" t="s">
        <v>243</v>
      </c>
      <c r="H173" s="187">
        <v>90</v>
      </c>
      <c r="I173" s="188"/>
      <c r="J173" s="189">
        <f t="shared" si="10"/>
        <v>0</v>
      </c>
      <c r="K173" s="185" t="s">
        <v>150</v>
      </c>
      <c r="L173" s="36"/>
      <c r="M173" s="190" t="s">
        <v>1</v>
      </c>
      <c r="N173" s="191" t="s">
        <v>41</v>
      </c>
      <c r="O173" s="68"/>
      <c r="P173" s="192">
        <f t="shared" si="11"/>
        <v>0</v>
      </c>
      <c r="Q173" s="192">
        <v>0</v>
      </c>
      <c r="R173" s="192">
        <f t="shared" si="12"/>
        <v>0</v>
      </c>
      <c r="S173" s="192">
        <v>0</v>
      </c>
      <c r="T173" s="193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4" t="s">
        <v>151</v>
      </c>
      <c r="AT173" s="194" t="s">
        <v>146</v>
      </c>
      <c r="AU173" s="194" t="s">
        <v>86</v>
      </c>
      <c r="AY173" s="14" t="s">
        <v>144</v>
      </c>
      <c r="BE173" s="195">
        <f t="shared" si="14"/>
        <v>0</v>
      </c>
      <c r="BF173" s="195">
        <f t="shared" si="15"/>
        <v>0</v>
      </c>
      <c r="BG173" s="195">
        <f t="shared" si="16"/>
        <v>0</v>
      </c>
      <c r="BH173" s="195">
        <f t="shared" si="17"/>
        <v>0</v>
      </c>
      <c r="BI173" s="195">
        <f t="shared" si="18"/>
        <v>0</v>
      </c>
      <c r="BJ173" s="14" t="s">
        <v>84</v>
      </c>
      <c r="BK173" s="195">
        <f t="shared" si="19"/>
        <v>0</v>
      </c>
      <c r="BL173" s="14" t="s">
        <v>151</v>
      </c>
      <c r="BM173" s="194" t="s">
        <v>326</v>
      </c>
    </row>
    <row r="174" spans="1:65" s="2" customFormat="1" ht="24.2" customHeight="1">
      <c r="A174" s="31"/>
      <c r="B174" s="32"/>
      <c r="C174" s="196" t="s">
        <v>293</v>
      </c>
      <c r="D174" s="196" t="s">
        <v>189</v>
      </c>
      <c r="E174" s="197" t="s">
        <v>328</v>
      </c>
      <c r="F174" s="198" t="s">
        <v>329</v>
      </c>
      <c r="G174" s="199" t="s">
        <v>243</v>
      </c>
      <c r="H174" s="200">
        <v>94.5</v>
      </c>
      <c r="I174" s="201"/>
      <c r="J174" s="202">
        <f t="shared" si="10"/>
        <v>0</v>
      </c>
      <c r="K174" s="198" t="s">
        <v>150</v>
      </c>
      <c r="L174" s="203"/>
      <c r="M174" s="204" t="s">
        <v>1</v>
      </c>
      <c r="N174" s="205" t="s">
        <v>41</v>
      </c>
      <c r="O174" s="68"/>
      <c r="P174" s="192">
        <f t="shared" si="11"/>
        <v>0</v>
      </c>
      <c r="Q174" s="192">
        <v>4E-05</v>
      </c>
      <c r="R174" s="192">
        <f t="shared" si="12"/>
        <v>0.0037800000000000004</v>
      </c>
      <c r="S174" s="192">
        <v>0</v>
      </c>
      <c r="T174" s="193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4" t="s">
        <v>175</v>
      </c>
      <c r="AT174" s="194" t="s">
        <v>189</v>
      </c>
      <c r="AU174" s="194" t="s">
        <v>86</v>
      </c>
      <c r="AY174" s="14" t="s">
        <v>144</v>
      </c>
      <c r="BE174" s="195">
        <f t="shared" si="14"/>
        <v>0</v>
      </c>
      <c r="BF174" s="195">
        <f t="shared" si="15"/>
        <v>0</v>
      </c>
      <c r="BG174" s="195">
        <f t="shared" si="16"/>
        <v>0</v>
      </c>
      <c r="BH174" s="195">
        <f t="shared" si="17"/>
        <v>0</v>
      </c>
      <c r="BI174" s="195">
        <f t="shared" si="18"/>
        <v>0</v>
      </c>
      <c r="BJ174" s="14" t="s">
        <v>84</v>
      </c>
      <c r="BK174" s="195">
        <f t="shared" si="19"/>
        <v>0</v>
      </c>
      <c r="BL174" s="14" t="s">
        <v>151</v>
      </c>
      <c r="BM174" s="194" t="s">
        <v>330</v>
      </c>
    </row>
    <row r="175" spans="1:65" s="2" customFormat="1" ht="16.5" customHeight="1">
      <c r="A175" s="31"/>
      <c r="B175" s="32"/>
      <c r="C175" s="183" t="s">
        <v>297</v>
      </c>
      <c r="D175" s="183" t="s">
        <v>146</v>
      </c>
      <c r="E175" s="184" t="s">
        <v>312</v>
      </c>
      <c r="F175" s="185" t="s">
        <v>313</v>
      </c>
      <c r="G175" s="186" t="s">
        <v>243</v>
      </c>
      <c r="H175" s="187">
        <v>12</v>
      </c>
      <c r="I175" s="188"/>
      <c r="J175" s="189">
        <f t="shared" si="10"/>
        <v>0</v>
      </c>
      <c r="K175" s="185" t="s">
        <v>150</v>
      </c>
      <c r="L175" s="36"/>
      <c r="M175" s="190" t="s">
        <v>1</v>
      </c>
      <c r="N175" s="191" t="s">
        <v>41</v>
      </c>
      <c r="O175" s="68"/>
      <c r="P175" s="192">
        <f t="shared" si="11"/>
        <v>0</v>
      </c>
      <c r="Q175" s="192">
        <v>0</v>
      </c>
      <c r="R175" s="192">
        <f t="shared" si="12"/>
        <v>0</v>
      </c>
      <c r="S175" s="192">
        <v>0</v>
      </c>
      <c r="T175" s="193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4" t="s">
        <v>151</v>
      </c>
      <c r="AT175" s="194" t="s">
        <v>146</v>
      </c>
      <c r="AU175" s="194" t="s">
        <v>86</v>
      </c>
      <c r="AY175" s="14" t="s">
        <v>144</v>
      </c>
      <c r="BE175" s="195">
        <f t="shared" si="14"/>
        <v>0</v>
      </c>
      <c r="BF175" s="195">
        <f t="shared" si="15"/>
        <v>0</v>
      </c>
      <c r="BG175" s="195">
        <f t="shared" si="16"/>
        <v>0</v>
      </c>
      <c r="BH175" s="195">
        <f t="shared" si="17"/>
        <v>0</v>
      </c>
      <c r="BI175" s="195">
        <f t="shared" si="18"/>
        <v>0</v>
      </c>
      <c r="BJ175" s="14" t="s">
        <v>84</v>
      </c>
      <c r="BK175" s="195">
        <f t="shared" si="19"/>
        <v>0</v>
      </c>
      <c r="BL175" s="14" t="s">
        <v>151</v>
      </c>
      <c r="BM175" s="194" t="s">
        <v>897</v>
      </c>
    </row>
    <row r="176" spans="1:65" s="2" customFormat="1" ht="24.2" customHeight="1">
      <c r="A176" s="31"/>
      <c r="B176" s="32"/>
      <c r="C176" s="196" t="s">
        <v>301</v>
      </c>
      <c r="D176" s="196" t="s">
        <v>189</v>
      </c>
      <c r="E176" s="197" t="s">
        <v>898</v>
      </c>
      <c r="F176" s="198" t="s">
        <v>899</v>
      </c>
      <c r="G176" s="199" t="s">
        <v>243</v>
      </c>
      <c r="H176" s="200">
        <v>12.6</v>
      </c>
      <c r="I176" s="201"/>
      <c r="J176" s="202">
        <f t="shared" si="10"/>
        <v>0</v>
      </c>
      <c r="K176" s="198" t="s">
        <v>150</v>
      </c>
      <c r="L176" s="203"/>
      <c r="M176" s="204" t="s">
        <v>1</v>
      </c>
      <c r="N176" s="205" t="s">
        <v>41</v>
      </c>
      <c r="O176" s="68"/>
      <c r="P176" s="192">
        <f t="shared" si="11"/>
        <v>0</v>
      </c>
      <c r="Q176" s="192">
        <v>0.0005</v>
      </c>
      <c r="R176" s="192">
        <f t="shared" si="12"/>
        <v>0.0063</v>
      </c>
      <c r="S176" s="192">
        <v>0</v>
      </c>
      <c r="T176" s="193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4" t="s">
        <v>175</v>
      </c>
      <c r="AT176" s="194" t="s">
        <v>189</v>
      </c>
      <c r="AU176" s="194" t="s">
        <v>86</v>
      </c>
      <c r="AY176" s="14" t="s">
        <v>144</v>
      </c>
      <c r="BE176" s="195">
        <f t="shared" si="14"/>
        <v>0</v>
      </c>
      <c r="BF176" s="195">
        <f t="shared" si="15"/>
        <v>0</v>
      </c>
      <c r="BG176" s="195">
        <f t="shared" si="16"/>
        <v>0</v>
      </c>
      <c r="BH176" s="195">
        <f t="shared" si="17"/>
        <v>0</v>
      </c>
      <c r="BI176" s="195">
        <f t="shared" si="18"/>
        <v>0</v>
      </c>
      <c r="BJ176" s="14" t="s">
        <v>84</v>
      </c>
      <c r="BK176" s="195">
        <f t="shared" si="19"/>
        <v>0</v>
      </c>
      <c r="BL176" s="14" t="s">
        <v>151</v>
      </c>
      <c r="BM176" s="194" t="s">
        <v>900</v>
      </c>
    </row>
    <row r="177" spans="1:65" s="2" customFormat="1" ht="16.5" customHeight="1">
      <c r="A177" s="31"/>
      <c r="B177" s="32"/>
      <c r="C177" s="183" t="s">
        <v>303</v>
      </c>
      <c r="D177" s="183" t="s">
        <v>146</v>
      </c>
      <c r="E177" s="184" t="s">
        <v>312</v>
      </c>
      <c r="F177" s="185" t="s">
        <v>313</v>
      </c>
      <c r="G177" s="186" t="s">
        <v>243</v>
      </c>
      <c r="H177" s="187">
        <v>74.1</v>
      </c>
      <c r="I177" s="188"/>
      <c r="J177" s="189">
        <f t="shared" si="10"/>
        <v>0</v>
      </c>
      <c r="K177" s="185" t="s">
        <v>150</v>
      </c>
      <c r="L177" s="36"/>
      <c r="M177" s="190" t="s">
        <v>1</v>
      </c>
      <c r="N177" s="191" t="s">
        <v>41</v>
      </c>
      <c r="O177" s="68"/>
      <c r="P177" s="192">
        <f t="shared" si="11"/>
        <v>0</v>
      </c>
      <c r="Q177" s="192">
        <v>0</v>
      </c>
      <c r="R177" s="192">
        <f t="shared" si="12"/>
        <v>0</v>
      </c>
      <c r="S177" s="192">
        <v>0</v>
      </c>
      <c r="T177" s="193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4" t="s">
        <v>151</v>
      </c>
      <c r="AT177" s="194" t="s">
        <v>146</v>
      </c>
      <c r="AU177" s="194" t="s">
        <v>86</v>
      </c>
      <c r="AY177" s="14" t="s">
        <v>144</v>
      </c>
      <c r="BE177" s="195">
        <f t="shared" si="14"/>
        <v>0</v>
      </c>
      <c r="BF177" s="195">
        <f t="shared" si="15"/>
        <v>0</v>
      </c>
      <c r="BG177" s="195">
        <f t="shared" si="16"/>
        <v>0</v>
      </c>
      <c r="BH177" s="195">
        <f t="shared" si="17"/>
        <v>0</v>
      </c>
      <c r="BI177" s="195">
        <f t="shared" si="18"/>
        <v>0</v>
      </c>
      <c r="BJ177" s="14" t="s">
        <v>84</v>
      </c>
      <c r="BK177" s="195">
        <f t="shared" si="19"/>
        <v>0</v>
      </c>
      <c r="BL177" s="14" t="s">
        <v>151</v>
      </c>
      <c r="BM177" s="194" t="s">
        <v>332</v>
      </c>
    </row>
    <row r="178" spans="1:65" s="2" customFormat="1" ht="24.2" customHeight="1">
      <c r="A178" s="31"/>
      <c r="B178" s="32"/>
      <c r="C178" s="196" t="s">
        <v>307</v>
      </c>
      <c r="D178" s="196" t="s">
        <v>189</v>
      </c>
      <c r="E178" s="197" t="s">
        <v>334</v>
      </c>
      <c r="F178" s="198" t="s">
        <v>335</v>
      </c>
      <c r="G178" s="199" t="s">
        <v>243</v>
      </c>
      <c r="H178" s="200">
        <v>77.805</v>
      </c>
      <c r="I178" s="201"/>
      <c r="J178" s="202">
        <f t="shared" si="10"/>
        <v>0</v>
      </c>
      <c r="K178" s="198" t="s">
        <v>150</v>
      </c>
      <c r="L178" s="203"/>
      <c r="M178" s="204" t="s">
        <v>1</v>
      </c>
      <c r="N178" s="205" t="s">
        <v>41</v>
      </c>
      <c r="O178" s="68"/>
      <c r="P178" s="192">
        <f t="shared" si="11"/>
        <v>0</v>
      </c>
      <c r="Q178" s="192">
        <v>0.0001</v>
      </c>
      <c r="R178" s="192">
        <f t="shared" si="12"/>
        <v>0.007780500000000001</v>
      </c>
      <c r="S178" s="192">
        <v>0</v>
      </c>
      <c r="T178" s="193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4" t="s">
        <v>175</v>
      </c>
      <c r="AT178" s="194" t="s">
        <v>189</v>
      </c>
      <c r="AU178" s="194" t="s">
        <v>86</v>
      </c>
      <c r="AY178" s="14" t="s">
        <v>144</v>
      </c>
      <c r="BE178" s="195">
        <f t="shared" si="14"/>
        <v>0</v>
      </c>
      <c r="BF178" s="195">
        <f t="shared" si="15"/>
        <v>0</v>
      </c>
      <c r="BG178" s="195">
        <f t="shared" si="16"/>
        <v>0</v>
      </c>
      <c r="BH178" s="195">
        <f t="shared" si="17"/>
        <v>0</v>
      </c>
      <c r="BI178" s="195">
        <f t="shared" si="18"/>
        <v>0</v>
      </c>
      <c r="BJ178" s="14" t="s">
        <v>84</v>
      </c>
      <c r="BK178" s="195">
        <f t="shared" si="19"/>
        <v>0</v>
      </c>
      <c r="BL178" s="14" t="s">
        <v>151</v>
      </c>
      <c r="BM178" s="194" t="s">
        <v>336</v>
      </c>
    </row>
    <row r="179" spans="1:65" s="2" customFormat="1" ht="24.2" customHeight="1">
      <c r="A179" s="31"/>
      <c r="B179" s="32"/>
      <c r="C179" s="183" t="s">
        <v>311</v>
      </c>
      <c r="D179" s="183" t="s">
        <v>146</v>
      </c>
      <c r="E179" s="184" t="s">
        <v>338</v>
      </c>
      <c r="F179" s="185" t="s">
        <v>339</v>
      </c>
      <c r="G179" s="186" t="s">
        <v>195</v>
      </c>
      <c r="H179" s="187">
        <v>298.795</v>
      </c>
      <c r="I179" s="188"/>
      <c r="J179" s="189">
        <f t="shared" si="10"/>
        <v>0</v>
      </c>
      <c r="K179" s="185" t="s">
        <v>150</v>
      </c>
      <c r="L179" s="36"/>
      <c r="M179" s="190" t="s">
        <v>1</v>
      </c>
      <c r="N179" s="191" t="s">
        <v>41</v>
      </c>
      <c r="O179" s="68"/>
      <c r="P179" s="192">
        <f t="shared" si="11"/>
        <v>0</v>
      </c>
      <c r="Q179" s="192">
        <v>0.00486</v>
      </c>
      <c r="R179" s="192">
        <f t="shared" si="12"/>
        <v>1.4521437</v>
      </c>
      <c r="S179" s="192">
        <v>0</v>
      </c>
      <c r="T179" s="193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4" t="s">
        <v>151</v>
      </c>
      <c r="AT179" s="194" t="s">
        <v>146</v>
      </c>
      <c r="AU179" s="194" t="s">
        <v>86</v>
      </c>
      <c r="AY179" s="14" t="s">
        <v>144</v>
      </c>
      <c r="BE179" s="195">
        <f t="shared" si="14"/>
        <v>0</v>
      </c>
      <c r="BF179" s="195">
        <f t="shared" si="15"/>
        <v>0</v>
      </c>
      <c r="BG179" s="195">
        <f t="shared" si="16"/>
        <v>0</v>
      </c>
      <c r="BH179" s="195">
        <f t="shared" si="17"/>
        <v>0</v>
      </c>
      <c r="BI179" s="195">
        <f t="shared" si="18"/>
        <v>0</v>
      </c>
      <c r="BJ179" s="14" t="s">
        <v>84</v>
      </c>
      <c r="BK179" s="195">
        <f t="shared" si="19"/>
        <v>0</v>
      </c>
      <c r="BL179" s="14" t="s">
        <v>151</v>
      </c>
      <c r="BM179" s="194" t="s">
        <v>340</v>
      </c>
    </row>
    <row r="180" spans="1:65" s="2" customFormat="1" ht="24.2" customHeight="1">
      <c r="A180" s="31"/>
      <c r="B180" s="32"/>
      <c r="C180" s="183" t="s">
        <v>315</v>
      </c>
      <c r="D180" s="183" t="s">
        <v>146</v>
      </c>
      <c r="E180" s="184" t="s">
        <v>346</v>
      </c>
      <c r="F180" s="185" t="s">
        <v>347</v>
      </c>
      <c r="G180" s="186" t="s">
        <v>195</v>
      </c>
      <c r="H180" s="187">
        <v>68.195</v>
      </c>
      <c r="I180" s="188"/>
      <c r="J180" s="189">
        <f t="shared" si="10"/>
        <v>0</v>
      </c>
      <c r="K180" s="185" t="s">
        <v>150</v>
      </c>
      <c r="L180" s="36"/>
      <c r="M180" s="190" t="s">
        <v>1</v>
      </c>
      <c r="N180" s="191" t="s">
        <v>41</v>
      </c>
      <c r="O180" s="68"/>
      <c r="P180" s="192">
        <f t="shared" si="11"/>
        <v>0</v>
      </c>
      <c r="Q180" s="192">
        <v>0.0057</v>
      </c>
      <c r="R180" s="192">
        <f t="shared" si="12"/>
        <v>0.3887115</v>
      </c>
      <c r="S180" s="192">
        <v>0</v>
      </c>
      <c r="T180" s="193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4" t="s">
        <v>151</v>
      </c>
      <c r="AT180" s="194" t="s">
        <v>146</v>
      </c>
      <c r="AU180" s="194" t="s">
        <v>86</v>
      </c>
      <c r="AY180" s="14" t="s">
        <v>144</v>
      </c>
      <c r="BE180" s="195">
        <f t="shared" si="14"/>
        <v>0</v>
      </c>
      <c r="BF180" s="195">
        <f t="shared" si="15"/>
        <v>0</v>
      </c>
      <c r="BG180" s="195">
        <f t="shared" si="16"/>
        <v>0</v>
      </c>
      <c r="BH180" s="195">
        <f t="shared" si="17"/>
        <v>0</v>
      </c>
      <c r="BI180" s="195">
        <f t="shared" si="18"/>
        <v>0</v>
      </c>
      <c r="BJ180" s="14" t="s">
        <v>84</v>
      </c>
      <c r="BK180" s="195">
        <f t="shared" si="19"/>
        <v>0</v>
      </c>
      <c r="BL180" s="14" t="s">
        <v>151</v>
      </c>
      <c r="BM180" s="194" t="s">
        <v>348</v>
      </c>
    </row>
    <row r="181" spans="1:65" s="2" customFormat="1" ht="24.2" customHeight="1">
      <c r="A181" s="31"/>
      <c r="B181" s="32"/>
      <c r="C181" s="183" t="s">
        <v>319</v>
      </c>
      <c r="D181" s="183" t="s">
        <v>146</v>
      </c>
      <c r="E181" s="184" t="s">
        <v>350</v>
      </c>
      <c r="F181" s="185" t="s">
        <v>351</v>
      </c>
      <c r="G181" s="186" t="s">
        <v>195</v>
      </c>
      <c r="H181" s="187">
        <v>210.51</v>
      </c>
      <c r="I181" s="188"/>
      <c r="J181" s="189">
        <f t="shared" si="10"/>
        <v>0</v>
      </c>
      <c r="K181" s="185" t="s">
        <v>150</v>
      </c>
      <c r="L181" s="36"/>
      <c r="M181" s="190" t="s">
        <v>1</v>
      </c>
      <c r="N181" s="191" t="s">
        <v>41</v>
      </c>
      <c r="O181" s="68"/>
      <c r="P181" s="192">
        <f t="shared" si="11"/>
        <v>0</v>
      </c>
      <c r="Q181" s="192">
        <v>0.00285</v>
      </c>
      <c r="R181" s="192">
        <f t="shared" si="12"/>
        <v>0.5999535</v>
      </c>
      <c r="S181" s="192">
        <v>0</v>
      </c>
      <c r="T181" s="193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4" t="s">
        <v>151</v>
      </c>
      <c r="AT181" s="194" t="s">
        <v>146</v>
      </c>
      <c r="AU181" s="194" t="s">
        <v>86</v>
      </c>
      <c r="AY181" s="14" t="s">
        <v>144</v>
      </c>
      <c r="BE181" s="195">
        <f t="shared" si="14"/>
        <v>0</v>
      </c>
      <c r="BF181" s="195">
        <f t="shared" si="15"/>
        <v>0</v>
      </c>
      <c r="BG181" s="195">
        <f t="shared" si="16"/>
        <v>0</v>
      </c>
      <c r="BH181" s="195">
        <f t="shared" si="17"/>
        <v>0</v>
      </c>
      <c r="BI181" s="195">
        <f t="shared" si="18"/>
        <v>0</v>
      </c>
      <c r="BJ181" s="14" t="s">
        <v>84</v>
      </c>
      <c r="BK181" s="195">
        <f t="shared" si="19"/>
        <v>0</v>
      </c>
      <c r="BL181" s="14" t="s">
        <v>151</v>
      </c>
      <c r="BM181" s="194" t="s">
        <v>352</v>
      </c>
    </row>
    <row r="182" spans="1:65" s="2" customFormat="1" ht="16.5" customHeight="1">
      <c r="A182" s="31"/>
      <c r="B182" s="32"/>
      <c r="C182" s="183" t="s">
        <v>321</v>
      </c>
      <c r="D182" s="183" t="s">
        <v>146</v>
      </c>
      <c r="E182" s="184" t="s">
        <v>354</v>
      </c>
      <c r="F182" s="185" t="s">
        <v>355</v>
      </c>
      <c r="G182" s="186" t="s">
        <v>195</v>
      </c>
      <c r="H182" s="187">
        <v>100</v>
      </c>
      <c r="I182" s="188"/>
      <c r="J182" s="189">
        <f t="shared" si="10"/>
        <v>0</v>
      </c>
      <c r="K182" s="185" t="s">
        <v>150</v>
      </c>
      <c r="L182" s="36"/>
      <c r="M182" s="190" t="s">
        <v>1</v>
      </c>
      <c r="N182" s="191" t="s">
        <v>41</v>
      </c>
      <c r="O182" s="68"/>
      <c r="P182" s="192">
        <f t="shared" si="11"/>
        <v>0</v>
      </c>
      <c r="Q182" s="192">
        <v>0</v>
      </c>
      <c r="R182" s="192">
        <f t="shared" si="12"/>
        <v>0</v>
      </c>
      <c r="S182" s="192">
        <v>0</v>
      </c>
      <c r="T182" s="193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4" t="s">
        <v>151</v>
      </c>
      <c r="AT182" s="194" t="s">
        <v>146</v>
      </c>
      <c r="AU182" s="194" t="s">
        <v>86</v>
      </c>
      <c r="AY182" s="14" t="s">
        <v>144</v>
      </c>
      <c r="BE182" s="195">
        <f t="shared" si="14"/>
        <v>0</v>
      </c>
      <c r="BF182" s="195">
        <f t="shared" si="15"/>
        <v>0</v>
      </c>
      <c r="BG182" s="195">
        <f t="shared" si="16"/>
        <v>0</v>
      </c>
      <c r="BH182" s="195">
        <f t="shared" si="17"/>
        <v>0</v>
      </c>
      <c r="BI182" s="195">
        <f t="shared" si="18"/>
        <v>0</v>
      </c>
      <c r="BJ182" s="14" t="s">
        <v>84</v>
      </c>
      <c r="BK182" s="195">
        <f t="shared" si="19"/>
        <v>0</v>
      </c>
      <c r="BL182" s="14" t="s">
        <v>151</v>
      </c>
      <c r="BM182" s="194" t="s">
        <v>356</v>
      </c>
    </row>
    <row r="183" spans="1:65" s="2" customFormat="1" ht="24.2" customHeight="1">
      <c r="A183" s="31"/>
      <c r="B183" s="32"/>
      <c r="C183" s="183" t="s">
        <v>325</v>
      </c>
      <c r="D183" s="183" t="s">
        <v>146</v>
      </c>
      <c r="E183" s="184" t="s">
        <v>358</v>
      </c>
      <c r="F183" s="185" t="s">
        <v>359</v>
      </c>
      <c r="G183" s="186" t="s">
        <v>195</v>
      </c>
      <c r="H183" s="187">
        <v>77.76</v>
      </c>
      <c r="I183" s="188"/>
      <c r="J183" s="189">
        <f t="shared" si="10"/>
        <v>0</v>
      </c>
      <c r="K183" s="185" t="s">
        <v>150</v>
      </c>
      <c r="L183" s="36"/>
      <c r="M183" s="190" t="s">
        <v>1</v>
      </c>
      <c r="N183" s="191" t="s">
        <v>41</v>
      </c>
      <c r="O183" s="68"/>
      <c r="P183" s="192">
        <f t="shared" si="11"/>
        <v>0</v>
      </c>
      <c r="Q183" s="192">
        <v>0</v>
      </c>
      <c r="R183" s="192">
        <f t="shared" si="12"/>
        <v>0</v>
      </c>
      <c r="S183" s="192">
        <v>0</v>
      </c>
      <c r="T183" s="193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4" t="s">
        <v>151</v>
      </c>
      <c r="AT183" s="194" t="s">
        <v>146</v>
      </c>
      <c r="AU183" s="194" t="s">
        <v>86</v>
      </c>
      <c r="AY183" s="14" t="s">
        <v>144</v>
      </c>
      <c r="BE183" s="195">
        <f t="shared" si="14"/>
        <v>0</v>
      </c>
      <c r="BF183" s="195">
        <f t="shared" si="15"/>
        <v>0</v>
      </c>
      <c r="BG183" s="195">
        <f t="shared" si="16"/>
        <v>0</v>
      </c>
      <c r="BH183" s="195">
        <f t="shared" si="17"/>
        <v>0</v>
      </c>
      <c r="BI183" s="195">
        <f t="shared" si="18"/>
        <v>0</v>
      </c>
      <c r="BJ183" s="14" t="s">
        <v>84</v>
      </c>
      <c r="BK183" s="195">
        <f t="shared" si="19"/>
        <v>0</v>
      </c>
      <c r="BL183" s="14" t="s">
        <v>151</v>
      </c>
      <c r="BM183" s="194" t="s">
        <v>360</v>
      </c>
    </row>
    <row r="184" spans="1:65" s="2" customFormat="1" ht="16.5" customHeight="1">
      <c r="A184" s="31"/>
      <c r="B184" s="32"/>
      <c r="C184" s="183" t="s">
        <v>327</v>
      </c>
      <c r="D184" s="183" t="s">
        <v>146</v>
      </c>
      <c r="E184" s="184" t="s">
        <v>362</v>
      </c>
      <c r="F184" s="185" t="s">
        <v>363</v>
      </c>
      <c r="G184" s="186" t="s">
        <v>195</v>
      </c>
      <c r="H184" s="187">
        <v>298.795</v>
      </c>
      <c r="I184" s="188"/>
      <c r="J184" s="189">
        <f t="shared" si="10"/>
        <v>0</v>
      </c>
      <c r="K184" s="185" t="s">
        <v>150</v>
      </c>
      <c r="L184" s="36"/>
      <c r="M184" s="190" t="s">
        <v>1</v>
      </c>
      <c r="N184" s="191" t="s">
        <v>41</v>
      </c>
      <c r="O184" s="68"/>
      <c r="P184" s="192">
        <f t="shared" si="11"/>
        <v>0</v>
      </c>
      <c r="Q184" s="192">
        <v>0</v>
      </c>
      <c r="R184" s="192">
        <f t="shared" si="12"/>
        <v>0</v>
      </c>
      <c r="S184" s="192">
        <v>0</v>
      </c>
      <c r="T184" s="193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4" t="s">
        <v>151</v>
      </c>
      <c r="AT184" s="194" t="s">
        <v>146</v>
      </c>
      <c r="AU184" s="194" t="s">
        <v>86</v>
      </c>
      <c r="AY184" s="14" t="s">
        <v>144</v>
      </c>
      <c r="BE184" s="195">
        <f t="shared" si="14"/>
        <v>0</v>
      </c>
      <c r="BF184" s="195">
        <f t="shared" si="15"/>
        <v>0</v>
      </c>
      <c r="BG184" s="195">
        <f t="shared" si="16"/>
        <v>0</v>
      </c>
      <c r="BH184" s="195">
        <f t="shared" si="17"/>
        <v>0</v>
      </c>
      <c r="BI184" s="195">
        <f t="shared" si="18"/>
        <v>0</v>
      </c>
      <c r="BJ184" s="14" t="s">
        <v>84</v>
      </c>
      <c r="BK184" s="195">
        <f t="shared" si="19"/>
        <v>0</v>
      </c>
      <c r="BL184" s="14" t="s">
        <v>151</v>
      </c>
      <c r="BM184" s="194" t="s">
        <v>364</v>
      </c>
    </row>
    <row r="185" spans="1:65" s="2" customFormat="1" ht="16.5" customHeight="1">
      <c r="A185" s="31"/>
      <c r="B185" s="32"/>
      <c r="C185" s="183" t="s">
        <v>331</v>
      </c>
      <c r="D185" s="183" t="s">
        <v>146</v>
      </c>
      <c r="E185" s="184" t="s">
        <v>366</v>
      </c>
      <c r="F185" s="185" t="s">
        <v>367</v>
      </c>
      <c r="G185" s="186" t="s">
        <v>195</v>
      </c>
      <c r="H185" s="187">
        <v>21.24</v>
      </c>
      <c r="I185" s="188"/>
      <c r="J185" s="189">
        <f t="shared" si="10"/>
        <v>0</v>
      </c>
      <c r="K185" s="185" t="s">
        <v>150</v>
      </c>
      <c r="L185" s="36"/>
      <c r="M185" s="190" t="s">
        <v>1</v>
      </c>
      <c r="N185" s="191" t="s">
        <v>41</v>
      </c>
      <c r="O185" s="68"/>
      <c r="P185" s="192">
        <f t="shared" si="11"/>
        <v>0</v>
      </c>
      <c r="Q185" s="192">
        <v>0.01463</v>
      </c>
      <c r="R185" s="192">
        <f t="shared" si="12"/>
        <v>0.3107412</v>
      </c>
      <c r="S185" s="192">
        <v>0</v>
      </c>
      <c r="T185" s="193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4" t="s">
        <v>151</v>
      </c>
      <c r="AT185" s="194" t="s">
        <v>146</v>
      </c>
      <c r="AU185" s="194" t="s">
        <v>86</v>
      </c>
      <c r="AY185" s="14" t="s">
        <v>144</v>
      </c>
      <c r="BE185" s="195">
        <f t="shared" si="14"/>
        <v>0</v>
      </c>
      <c r="BF185" s="195">
        <f t="shared" si="15"/>
        <v>0</v>
      </c>
      <c r="BG185" s="195">
        <f t="shared" si="16"/>
        <v>0</v>
      </c>
      <c r="BH185" s="195">
        <f t="shared" si="17"/>
        <v>0</v>
      </c>
      <c r="BI185" s="195">
        <f t="shared" si="18"/>
        <v>0</v>
      </c>
      <c r="BJ185" s="14" t="s">
        <v>84</v>
      </c>
      <c r="BK185" s="195">
        <f t="shared" si="19"/>
        <v>0</v>
      </c>
      <c r="BL185" s="14" t="s">
        <v>151</v>
      </c>
      <c r="BM185" s="194" t="s">
        <v>368</v>
      </c>
    </row>
    <row r="186" spans="1:65" s="2" customFormat="1" ht="21.75" customHeight="1">
      <c r="A186" s="31"/>
      <c r="B186" s="32"/>
      <c r="C186" s="183" t="s">
        <v>333</v>
      </c>
      <c r="D186" s="183" t="s">
        <v>146</v>
      </c>
      <c r="E186" s="184" t="s">
        <v>370</v>
      </c>
      <c r="F186" s="185" t="s">
        <v>371</v>
      </c>
      <c r="G186" s="186" t="s">
        <v>195</v>
      </c>
      <c r="H186" s="187">
        <v>21.24</v>
      </c>
      <c r="I186" s="188"/>
      <c r="J186" s="189">
        <f t="shared" si="10"/>
        <v>0</v>
      </c>
      <c r="K186" s="185" t="s">
        <v>150</v>
      </c>
      <c r="L186" s="36"/>
      <c r="M186" s="190" t="s">
        <v>1</v>
      </c>
      <c r="N186" s="191" t="s">
        <v>41</v>
      </c>
      <c r="O186" s="68"/>
      <c r="P186" s="192">
        <f t="shared" si="11"/>
        <v>0</v>
      </c>
      <c r="Q186" s="192">
        <v>0</v>
      </c>
      <c r="R186" s="192">
        <f t="shared" si="12"/>
        <v>0</v>
      </c>
      <c r="S186" s="192">
        <v>0</v>
      </c>
      <c r="T186" s="193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4" t="s">
        <v>151</v>
      </c>
      <c r="AT186" s="194" t="s">
        <v>146</v>
      </c>
      <c r="AU186" s="194" t="s">
        <v>86</v>
      </c>
      <c r="AY186" s="14" t="s">
        <v>144</v>
      </c>
      <c r="BE186" s="195">
        <f t="shared" si="14"/>
        <v>0</v>
      </c>
      <c r="BF186" s="195">
        <f t="shared" si="15"/>
        <v>0</v>
      </c>
      <c r="BG186" s="195">
        <f t="shared" si="16"/>
        <v>0</v>
      </c>
      <c r="BH186" s="195">
        <f t="shared" si="17"/>
        <v>0</v>
      </c>
      <c r="BI186" s="195">
        <f t="shared" si="18"/>
        <v>0</v>
      </c>
      <c r="BJ186" s="14" t="s">
        <v>84</v>
      </c>
      <c r="BK186" s="195">
        <f t="shared" si="19"/>
        <v>0</v>
      </c>
      <c r="BL186" s="14" t="s">
        <v>151</v>
      </c>
      <c r="BM186" s="194" t="s">
        <v>372</v>
      </c>
    </row>
    <row r="187" spans="1:65" s="2" customFormat="1" ht="24.2" customHeight="1">
      <c r="A187" s="31"/>
      <c r="B187" s="32"/>
      <c r="C187" s="183" t="s">
        <v>337</v>
      </c>
      <c r="D187" s="183" t="s">
        <v>146</v>
      </c>
      <c r="E187" s="184" t="s">
        <v>374</v>
      </c>
      <c r="F187" s="185" t="s">
        <v>375</v>
      </c>
      <c r="G187" s="186" t="s">
        <v>195</v>
      </c>
      <c r="H187" s="187">
        <v>12.556</v>
      </c>
      <c r="I187" s="188"/>
      <c r="J187" s="189">
        <f t="shared" si="10"/>
        <v>0</v>
      </c>
      <c r="K187" s="185" t="s">
        <v>150</v>
      </c>
      <c r="L187" s="36"/>
      <c r="M187" s="190" t="s">
        <v>1</v>
      </c>
      <c r="N187" s="191" t="s">
        <v>41</v>
      </c>
      <c r="O187" s="68"/>
      <c r="P187" s="192">
        <f t="shared" si="11"/>
        <v>0</v>
      </c>
      <c r="Q187" s="192">
        <v>0.063</v>
      </c>
      <c r="R187" s="192">
        <f t="shared" si="12"/>
        <v>0.791028</v>
      </c>
      <c r="S187" s="192">
        <v>0</v>
      </c>
      <c r="T187" s="193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4" t="s">
        <v>151</v>
      </c>
      <c r="AT187" s="194" t="s">
        <v>146</v>
      </c>
      <c r="AU187" s="194" t="s">
        <v>86</v>
      </c>
      <c r="AY187" s="14" t="s">
        <v>144</v>
      </c>
      <c r="BE187" s="195">
        <f t="shared" si="14"/>
        <v>0</v>
      </c>
      <c r="BF187" s="195">
        <f t="shared" si="15"/>
        <v>0</v>
      </c>
      <c r="BG187" s="195">
        <f t="shared" si="16"/>
        <v>0</v>
      </c>
      <c r="BH187" s="195">
        <f t="shared" si="17"/>
        <v>0</v>
      </c>
      <c r="BI187" s="195">
        <f t="shared" si="18"/>
        <v>0</v>
      </c>
      <c r="BJ187" s="14" t="s">
        <v>84</v>
      </c>
      <c r="BK187" s="195">
        <f t="shared" si="19"/>
        <v>0</v>
      </c>
      <c r="BL187" s="14" t="s">
        <v>151</v>
      </c>
      <c r="BM187" s="194" t="s">
        <v>376</v>
      </c>
    </row>
    <row r="188" spans="1:65" s="2" customFormat="1" ht="24.2" customHeight="1">
      <c r="A188" s="31"/>
      <c r="B188" s="32"/>
      <c r="C188" s="183" t="s">
        <v>341</v>
      </c>
      <c r="D188" s="183" t="s">
        <v>146</v>
      </c>
      <c r="E188" s="184" t="s">
        <v>378</v>
      </c>
      <c r="F188" s="185" t="s">
        <v>379</v>
      </c>
      <c r="G188" s="186" t="s">
        <v>195</v>
      </c>
      <c r="H188" s="187">
        <v>8.684</v>
      </c>
      <c r="I188" s="188"/>
      <c r="J188" s="189">
        <f t="shared" si="10"/>
        <v>0</v>
      </c>
      <c r="K188" s="185" t="s">
        <v>150</v>
      </c>
      <c r="L188" s="36"/>
      <c r="M188" s="190" t="s">
        <v>1</v>
      </c>
      <c r="N188" s="191" t="s">
        <v>41</v>
      </c>
      <c r="O188" s="68"/>
      <c r="P188" s="192">
        <f t="shared" si="11"/>
        <v>0</v>
      </c>
      <c r="Q188" s="192">
        <v>0.105</v>
      </c>
      <c r="R188" s="192">
        <f t="shared" si="12"/>
        <v>0.9118199999999999</v>
      </c>
      <c r="S188" s="192">
        <v>0</v>
      </c>
      <c r="T188" s="193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4" t="s">
        <v>151</v>
      </c>
      <c r="AT188" s="194" t="s">
        <v>146</v>
      </c>
      <c r="AU188" s="194" t="s">
        <v>86</v>
      </c>
      <c r="AY188" s="14" t="s">
        <v>144</v>
      </c>
      <c r="BE188" s="195">
        <f t="shared" si="14"/>
        <v>0</v>
      </c>
      <c r="BF188" s="195">
        <f t="shared" si="15"/>
        <v>0</v>
      </c>
      <c r="BG188" s="195">
        <f t="shared" si="16"/>
        <v>0</v>
      </c>
      <c r="BH188" s="195">
        <f t="shared" si="17"/>
        <v>0</v>
      </c>
      <c r="BI188" s="195">
        <f t="shared" si="18"/>
        <v>0</v>
      </c>
      <c r="BJ188" s="14" t="s">
        <v>84</v>
      </c>
      <c r="BK188" s="195">
        <f t="shared" si="19"/>
        <v>0</v>
      </c>
      <c r="BL188" s="14" t="s">
        <v>151</v>
      </c>
      <c r="BM188" s="194" t="s">
        <v>380</v>
      </c>
    </row>
    <row r="189" spans="2:63" s="12" customFormat="1" ht="22.9" customHeight="1">
      <c r="B189" s="167"/>
      <c r="C189" s="168"/>
      <c r="D189" s="169" t="s">
        <v>75</v>
      </c>
      <c r="E189" s="181" t="s">
        <v>180</v>
      </c>
      <c r="F189" s="181" t="s">
        <v>381</v>
      </c>
      <c r="G189" s="168"/>
      <c r="H189" s="168"/>
      <c r="I189" s="171"/>
      <c r="J189" s="182">
        <f>BK189</f>
        <v>0</v>
      </c>
      <c r="K189" s="168"/>
      <c r="L189" s="173"/>
      <c r="M189" s="174"/>
      <c r="N189" s="175"/>
      <c r="O189" s="175"/>
      <c r="P189" s="176">
        <f>SUM(P190:P202)</f>
        <v>0</v>
      </c>
      <c r="Q189" s="175"/>
      <c r="R189" s="176">
        <f>SUM(R190:R202)</f>
        <v>16.663360570000002</v>
      </c>
      <c r="S189" s="175"/>
      <c r="T189" s="177">
        <f>SUM(T190:T202)</f>
        <v>1.493975</v>
      </c>
      <c r="AR189" s="178" t="s">
        <v>84</v>
      </c>
      <c r="AT189" s="179" t="s">
        <v>75</v>
      </c>
      <c r="AU189" s="179" t="s">
        <v>84</v>
      </c>
      <c r="AY189" s="178" t="s">
        <v>144</v>
      </c>
      <c r="BK189" s="180">
        <f>SUM(BK190:BK202)</f>
        <v>0</v>
      </c>
    </row>
    <row r="190" spans="1:65" s="2" customFormat="1" ht="33" customHeight="1">
      <c r="A190" s="31"/>
      <c r="B190" s="32"/>
      <c r="C190" s="183" t="s">
        <v>345</v>
      </c>
      <c r="D190" s="183" t="s">
        <v>146</v>
      </c>
      <c r="E190" s="184" t="s">
        <v>383</v>
      </c>
      <c r="F190" s="185" t="s">
        <v>384</v>
      </c>
      <c r="G190" s="186" t="s">
        <v>243</v>
      </c>
      <c r="H190" s="187">
        <v>61.45</v>
      </c>
      <c r="I190" s="188"/>
      <c r="J190" s="189">
        <f aca="true" t="shared" si="20" ref="J190:J202">ROUND(I190*H190,2)</f>
        <v>0</v>
      </c>
      <c r="K190" s="185" t="s">
        <v>150</v>
      </c>
      <c r="L190" s="36"/>
      <c r="M190" s="190" t="s">
        <v>1</v>
      </c>
      <c r="N190" s="191" t="s">
        <v>41</v>
      </c>
      <c r="O190" s="68"/>
      <c r="P190" s="192">
        <f aca="true" t="shared" si="21" ref="P190:P202">O190*H190</f>
        <v>0</v>
      </c>
      <c r="Q190" s="192">
        <v>0.1295</v>
      </c>
      <c r="R190" s="192">
        <f aca="true" t="shared" si="22" ref="R190:R202">Q190*H190</f>
        <v>7.957775000000001</v>
      </c>
      <c r="S190" s="192">
        <v>0</v>
      </c>
      <c r="T190" s="193">
        <f aca="true" t="shared" si="23" ref="T190:T202"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4" t="s">
        <v>151</v>
      </c>
      <c r="AT190" s="194" t="s">
        <v>146</v>
      </c>
      <c r="AU190" s="194" t="s">
        <v>86</v>
      </c>
      <c r="AY190" s="14" t="s">
        <v>144</v>
      </c>
      <c r="BE190" s="195">
        <f aca="true" t="shared" si="24" ref="BE190:BE202">IF(N190="základní",J190,0)</f>
        <v>0</v>
      </c>
      <c r="BF190" s="195">
        <f aca="true" t="shared" si="25" ref="BF190:BF202">IF(N190="snížená",J190,0)</f>
        <v>0</v>
      </c>
      <c r="BG190" s="195">
        <f aca="true" t="shared" si="26" ref="BG190:BG202">IF(N190="zákl. přenesená",J190,0)</f>
        <v>0</v>
      </c>
      <c r="BH190" s="195">
        <f aca="true" t="shared" si="27" ref="BH190:BH202">IF(N190="sníž. přenesená",J190,0)</f>
        <v>0</v>
      </c>
      <c r="BI190" s="195">
        <f aca="true" t="shared" si="28" ref="BI190:BI202">IF(N190="nulová",J190,0)</f>
        <v>0</v>
      </c>
      <c r="BJ190" s="14" t="s">
        <v>84</v>
      </c>
      <c r="BK190" s="195">
        <f aca="true" t="shared" si="29" ref="BK190:BK202">ROUND(I190*H190,2)</f>
        <v>0</v>
      </c>
      <c r="BL190" s="14" t="s">
        <v>151</v>
      </c>
      <c r="BM190" s="194" t="s">
        <v>385</v>
      </c>
    </row>
    <row r="191" spans="1:65" s="2" customFormat="1" ht="16.5" customHeight="1">
      <c r="A191" s="31"/>
      <c r="B191" s="32"/>
      <c r="C191" s="196" t="s">
        <v>349</v>
      </c>
      <c r="D191" s="196" t="s">
        <v>189</v>
      </c>
      <c r="E191" s="197" t="s">
        <v>387</v>
      </c>
      <c r="F191" s="198" t="s">
        <v>388</v>
      </c>
      <c r="G191" s="199" t="s">
        <v>243</v>
      </c>
      <c r="H191" s="200">
        <v>62.679</v>
      </c>
      <c r="I191" s="201"/>
      <c r="J191" s="202">
        <f t="shared" si="20"/>
        <v>0</v>
      </c>
      <c r="K191" s="198" t="s">
        <v>150</v>
      </c>
      <c r="L191" s="203"/>
      <c r="M191" s="204" t="s">
        <v>1</v>
      </c>
      <c r="N191" s="205" t="s">
        <v>41</v>
      </c>
      <c r="O191" s="68"/>
      <c r="P191" s="192">
        <f t="shared" si="21"/>
        <v>0</v>
      </c>
      <c r="Q191" s="192">
        <v>0.028</v>
      </c>
      <c r="R191" s="192">
        <f t="shared" si="22"/>
        <v>1.755012</v>
      </c>
      <c r="S191" s="192">
        <v>0</v>
      </c>
      <c r="T191" s="193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4" t="s">
        <v>175</v>
      </c>
      <c r="AT191" s="194" t="s">
        <v>189</v>
      </c>
      <c r="AU191" s="194" t="s">
        <v>86</v>
      </c>
      <c r="AY191" s="14" t="s">
        <v>144</v>
      </c>
      <c r="BE191" s="195">
        <f t="shared" si="24"/>
        <v>0</v>
      </c>
      <c r="BF191" s="195">
        <f t="shared" si="25"/>
        <v>0</v>
      </c>
      <c r="BG191" s="195">
        <f t="shared" si="26"/>
        <v>0</v>
      </c>
      <c r="BH191" s="195">
        <f t="shared" si="27"/>
        <v>0</v>
      </c>
      <c r="BI191" s="195">
        <f t="shared" si="28"/>
        <v>0</v>
      </c>
      <c r="BJ191" s="14" t="s">
        <v>84</v>
      </c>
      <c r="BK191" s="195">
        <f t="shared" si="29"/>
        <v>0</v>
      </c>
      <c r="BL191" s="14" t="s">
        <v>151</v>
      </c>
      <c r="BM191" s="194" t="s">
        <v>389</v>
      </c>
    </row>
    <row r="192" spans="1:65" s="2" customFormat="1" ht="24.2" customHeight="1">
      <c r="A192" s="31"/>
      <c r="B192" s="32"/>
      <c r="C192" s="183" t="s">
        <v>353</v>
      </c>
      <c r="D192" s="183" t="s">
        <v>146</v>
      </c>
      <c r="E192" s="184" t="s">
        <v>391</v>
      </c>
      <c r="F192" s="185" t="s">
        <v>392</v>
      </c>
      <c r="G192" s="186" t="s">
        <v>149</v>
      </c>
      <c r="H192" s="187">
        <v>3.073</v>
      </c>
      <c r="I192" s="188"/>
      <c r="J192" s="189">
        <f t="shared" si="20"/>
        <v>0</v>
      </c>
      <c r="K192" s="185" t="s">
        <v>150</v>
      </c>
      <c r="L192" s="36"/>
      <c r="M192" s="190" t="s">
        <v>1</v>
      </c>
      <c r="N192" s="191" t="s">
        <v>41</v>
      </c>
      <c r="O192" s="68"/>
      <c r="P192" s="192">
        <f t="shared" si="21"/>
        <v>0</v>
      </c>
      <c r="Q192" s="192">
        <v>2.25634</v>
      </c>
      <c r="R192" s="192">
        <f t="shared" si="22"/>
        <v>6.9337328199999995</v>
      </c>
      <c r="S192" s="192">
        <v>0</v>
      </c>
      <c r="T192" s="193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4" t="s">
        <v>151</v>
      </c>
      <c r="AT192" s="194" t="s">
        <v>146</v>
      </c>
      <c r="AU192" s="194" t="s">
        <v>86</v>
      </c>
      <c r="AY192" s="14" t="s">
        <v>144</v>
      </c>
      <c r="BE192" s="195">
        <f t="shared" si="24"/>
        <v>0</v>
      </c>
      <c r="BF192" s="195">
        <f t="shared" si="25"/>
        <v>0</v>
      </c>
      <c r="BG192" s="195">
        <f t="shared" si="26"/>
        <v>0</v>
      </c>
      <c r="BH192" s="195">
        <f t="shared" si="27"/>
        <v>0</v>
      </c>
      <c r="BI192" s="195">
        <f t="shared" si="28"/>
        <v>0</v>
      </c>
      <c r="BJ192" s="14" t="s">
        <v>84</v>
      </c>
      <c r="BK192" s="195">
        <f t="shared" si="29"/>
        <v>0</v>
      </c>
      <c r="BL192" s="14" t="s">
        <v>151</v>
      </c>
      <c r="BM192" s="194" t="s">
        <v>393</v>
      </c>
    </row>
    <row r="193" spans="1:65" s="2" customFormat="1" ht="24.2" customHeight="1">
      <c r="A193" s="31"/>
      <c r="B193" s="32"/>
      <c r="C193" s="183" t="s">
        <v>357</v>
      </c>
      <c r="D193" s="183" t="s">
        <v>146</v>
      </c>
      <c r="E193" s="184" t="s">
        <v>395</v>
      </c>
      <c r="F193" s="185" t="s">
        <v>396</v>
      </c>
      <c r="G193" s="186" t="s">
        <v>195</v>
      </c>
      <c r="H193" s="187">
        <v>30.725</v>
      </c>
      <c r="I193" s="188"/>
      <c r="J193" s="189">
        <f t="shared" si="20"/>
        <v>0</v>
      </c>
      <c r="K193" s="185" t="s">
        <v>150</v>
      </c>
      <c r="L193" s="36"/>
      <c r="M193" s="190" t="s">
        <v>1</v>
      </c>
      <c r="N193" s="191" t="s">
        <v>41</v>
      </c>
      <c r="O193" s="68"/>
      <c r="P193" s="192">
        <f t="shared" si="21"/>
        <v>0</v>
      </c>
      <c r="Q193" s="192">
        <v>0.00047</v>
      </c>
      <c r="R193" s="192">
        <f t="shared" si="22"/>
        <v>0.01444075</v>
      </c>
      <c r="S193" s="192">
        <v>0</v>
      </c>
      <c r="T193" s="193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4" t="s">
        <v>151</v>
      </c>
      <c r="AT193" s="194" t="s">
        <v>146</v>
      </c>
      <c r="AU193" s="194" t="s">
        <v>86</v>
      </c>
      <c r="AY193" s="14" t="s">
        <v>144</v>
      </c>
      <c r="BE193" s="195">
        <f t="shared" si="24"/>
        <v>0</v>
      </c>
      <c r="BF193" s="195">
        <f t="shared" si="25"/>
        <v>0</v>
      </c>
      <c r="BG193" s="195">
        <f t="shared" si="26"/>
        <v>0</v>
      </c>
      <c r="BH193" s="195">
        <f t="shared" si="27"/>
        <v>0</v>
      </c>
      <c r="BI193" s="195">
        <f t="shared" si="28"/>
        <v>0</v>
      </c>
      <c r="BJ193" s="14" t="s">
        <v>84</v>
      </c>
      <c r="BK193" s="195">
        <f t="shared" si="29"/>
        <v>0</v>
      </c>
      <c r="BL193" s="14" t="s">
        <v>151</v>
      </c>
      <c r="BM193" s="194" t="s">
        <v>397</v>
      </c>
    </row>
    <row r="194" spans="1:65" s="2" customFormat="1" ht="37.9" customHeight="1">
      <c r="A194" s="31"/>
      <c r="B194" s="32"/>
      <c r="C194" s="183" t="s">
        <v>361</v>
      </c>
      <c r="D194" s="183" t="s">
        <v>146</v>
      </c>
      <c r="E194" s="184" t="s">
        <v>399</v>
      </c>
      <c r="F194" s="185" t="s">
        <v>400</v>
      </c>
      <c r="G194" s="186" t="s">
        <v>195</v>
      </c>
      <c r="H194" s="187">
        <v>372.21</v>
      </c>
      <c r="I194" s="188"/>
      <c r="J194" s="189">
        <f t="shared" si="20"/>
        <v>0</v>
      </c>
      <c r="K194" s="185" t="s">
        <v>150</v>
      </c>
      <c r="L194" s="36"/>
      <c r="M194" s="190" t="s">
        <v>1</v>
      </c>
      <c r="N194" s="191" t="s">
        <v>41</v>
      </c>
      <c r="O194" s="68"/>
      <c r="P194" s="192">
        <f t="shared" si="21"/>
        <v>0</v>
      </c>
      <c r="Q194" s="192">
        <v>0</v>
      </c>
      <c r="R194" s="192">
        <f t="shared" si="22"/>
        <v>0</v>
      </c>
      <c r="S194" s="192">
        <v>0</v>
      </c>
      <c r="T194" s="193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4" t="s">
        <v>151</v>
      </c>
      <c r="AT194" s="194" t="s">
        <v>146</v>
      </c>
      <c r="AU194" s="194" t="s">
        <v>86</v>
      </c>
      <c r="AY194" s="14" t="s">
        <v>144</v>
      </c>
      <c r="BE194" s="195">
        <f t="shared" si="24"/>
        <v>0</v>
      </c>
      <c r="BF194" s="195">
        <f t="shared" si="25"/>
        <v>0</v>
      </c>
      <c r="BG194" s="195">
        <f t="shared" si="26"/>
        <v>0</v>
      </c>
      <c r="BH194" s="195">
        <f t="shared" si="27"/>
        <v>0</v>
      </c>
      <c r="BI194" s="195">
        <f t="shared" si="28"/>
        <v>0</v>
      </c>
      <c r="BJ194" s="14" t="s">
        <v>84</v>
      </c>
      <c r="BK194" s="195">
        <f t="shared" si="29"/>
        <v>0</v>
      </c>
      <c r="BL194" s="14" t="s">
        <v>151</v>
      </c>
      <c r="BM194" s="194" t="s">
        <v>401</v>
      </c>
    </row>
    <row r="195" spans="1:65" s="2" customFormat="1" ht="33" customHeight="1">
      <c r="A195" s="31"/>
      <c r="B195" s="32"/>
      <c r="C195" s="183" t="s">
        <v>365</v>
      </c>
      <c r="D195" s="183" t="s">
        <v>146</v>
      </c>
      <c r="E195" s="184" t="s">
        <v>403</v>
      </c>
      <c r="F195" s="185" t="s">
        <v>404</v>
      </c>
      <c r="G195" s="186" t="s">
        <v>195</v>
      </c>
      <c r="H195" s="187">
        <v>33498.9</v>
      </c>
      <c r="I195" s="188"/>
      <c r="J195" s="189">
        <f t="shared" si="20"/>
        <v>0</v>
      </c>
      <c r="K195" s="185" t="s">
        <v>150</v>
      </c>
      <c r="L195" s="36"/>
      <c r="M195" s="190" t="s">
        <v>1</v>
      </c>
      <c r="N195" s="191" t="s">
        <v>41</v>
      </c>
      <c r="O195" s="68"/>
      <c r="P195" s="192">
        <f t="shared" si="21"/>
        <v>0</v>
      </c>
      <c r="Q195" s="192">
        <v>0</v>
      </c>
      <c r="R195" s="192">
        <f t="shared" si="22"/>
        <v>0</v>
      </c>
      <c r="S195" s="192">
        <v>0</v>
      </c>
      <c r="T195" s="193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4" t="s">
        <v>151</v>
      </c>
      <c r="AT195" s="194" t="s">
        <v>146</v>
      </c>
      <c r="AU195" s="194" t="s">
        <v>86</v>
      </c>
      <c r="AY195" s="14" t="s">
        <v>144</v>
      </c>
      <c r="BE195" s="195">
        <f t="shared" si="24"/>
        <v>0</v>
      </c>
      <c r="BF195" s="195">
        <f t="shared" si="25"/>
        <v>0</v>
      </c>
      <c r="BG195" s="195">
        <f t="shared" si="26"/>
        <v>0</v>
      </c>
      <c r="BH195" s="195">
        <f t="shared" si="27"/>
        <v>0</v>
      </c>
      <c r="BI195" s="195">
        <f t="shared" si="28"/>
        <v>0</v>
      </c>
      <c r="BJ195" s="14" t="s">
        <v>84</v>
      </c>
      <c r="BK195" s="195">
        <f t="shared" si="29"/>
        <v>0</v>
      </c>
      <c r="BL195" s="14" t="s">
        <v>151</v>
      </c>
      <c r="BM195" s="194" t="s">
        <v>405</v>
      </c>
    </row>
    <row r="196" spans="1:65" s="2" customFormat="1" ht="37.9" customHeight="1">
      <c r="A196" s="31"/>
      <c r="B196" s="32"/>
      <c r="C196" s="183" t="s">
        <v>369</v>
      </c>
      <c r="D196" s="183" t="s">
        <v>146</v>
      </c>
      <c r="E196" s="184" t="s">
        <v>407</v>
      </c>
      <c r="F196" s="185" t="s">
        <v>408</v>
      </c>
      <c r="G196" s="186" t="s">
        <v>195</v>
      </c>
      <c r="H196" s="187">
        <v>372.21</v>
      </c>
      <c r="I196" s="188"/>
      <c r="J196" s="189">
        <f t="shared" si="20"/>
        <v>0</v>
      </c>
      <c r="K196" s="185" t="s">
        <v>150</v>
      </c>
      <c r="L196" s="36"/>
      <c r="M196" s="190" t="s">
        <v>1</v>
      </c>
      <c r="N196" s="191" t="s">
        <v>41</v>
      </c>
      <c r="O196" s="68"/>
      <c r="P196" s="192">
        <f t="shared" si="21"/>
        <v>0</v>
      </c>
      <c r="Q196" s="192">
        <v>0</v>
      </c>
      <c r="R196" s="192">
        <f t="shared" si="22"/>
        <v>0</v>
      </c>
      <c r="S196" s="192">
        <v>0</v>
      </c>
      <c r="T196" s="193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4" t="s">
        <v>151</v>
      </c>
      <c r="AT196" s="194" t="s">
        <v>146</v>
      </c>
      <c r="AU196" s="194" t="s">
        <v>86</v>
      </c>
      <c r="AY196" s="14" t="s">
        <v>144</v>
      </c>
      <c r="BE196" s="195">
        <f t="shared" si="24"/>
        <v>0</v>
      </c>
      <c r="BF196" s="195">
        <f t="shared" si="25"/>
        <v>0</v>
      </c>
      <c r="BG196" s="195">
        <f t="shared" si="26"/>
        <v>0</v>
      </c>
      <c r="BH196" s="195">
        <f t="shared" si="27"/>
        <v>0</v>
      </c>
      <c r="BI196" s="195">
        <f t="shared" si="28"/>
        <v>0</v>
      </c>
      <c r="BJ196" s="14" t="s">
        <v>84</v>
      </c>
      <c r="BK196" s="195">
        <f t="shared" si="29"/>
        <v>0</v>
      </c>
      <c r="BL196" s="14" t="s">
        <v>151</v>
      </c>
      <c r="BM196" s="194" t="s">
        <v>409</v>
      </c>
    </row>
    <row r="197" spans="1:65" s="2" customFormat="1" ht="16.5" customHeight="1">
      <c r="A197" s="31"/>
      <c r="B197" s="32"/>
      <c r="C197" s="183" t="s">
        <v>373</v>
      </c>
      <c r="D197" s="183" t="s">
        <v>146</v>
      </c>
      <c r="E197" s="184" t="s">
        <v>411</v>
      </c>
      <c r="F197" s="185" t="s">
        <v>412</v>
      </c>
      <c r="G197" s="186" t="s">
        <v>195</v>
      </c>
      <c r="H197" s="187">
        <v>372.21</v>
      </c>
      <c r="I197" s="188"/>
      <c r="J197" s="189">
        <f t="shared" si="20"/>
        <v>0</v>
      </c>
      <c r="K197" s="185" t="s">
        <v>150</v>
      </c>
      <c r="L197" s="36"/>
      <c r="M197" s="190" t="s">
        <v>1</v>
      </c>
      <c r="N197" s="191" t="s">
        <v>41</v>
      </c>
      <c r="O197" s="68"/>
      <c r="P197" s="192">
        <f t="shared" si="21"/>
        <v>0</v>
      </c>
      <c r="Q197" s="192">
        <v>0</v>
      </c>
      <c r="R197" s="192">
        <f t="shared" si="22"/>
        <v>0</v>
      </c>
      <c r="S197" s="192">
        <v>0</v>
      </c>
      <c r="T197" s="193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4" t="s">
        <v>151</v>
      </c>
      <c r="AT197" s="194" t="s">
        <v>146</v>
      </c>
      <c r="AU197" s="194" t="s">
        <v>86</v>
      </c>
      <c r="AY197" s="14" t="s">
        <v>144</v>
      </c>
      <c r="BE197" s="195">
        <f t="shared" si="24"/>
        <v>0</v>
      </c>
      <c r="BF197" s="195">
        <f t="shared" si="25"/>
        <v>0</v>
      </c>
      <c r="BG197" s="195">
        <f t="shared" si="26"/>
        <v>0</v>
      </c>
      <c r="BH197" s="195">
        <f t="shared" si="27"/>
        <v>0</v>
      </c>
      <c r="BI197" s="195">
        <f t="shared" si="28"/>
        <v>0</v>
      </c>
      <c r="BJ197" s="14" t="s">
        <v>84</v>
      </c>
      <c r="BK197" s="195">
        <f t="shared" si="29"/>
        <v>0</v>
      </c>
      <c r="BL197" s="14" t="s">
        <v>151</v>
      </c>
      <c r="BM197" s="194" t="s">
        <v>413</v>
      </c>
    </row>
    <row r="198" spans="1:65" s="2" customFormat="1" ht="21.75" customHeight="1">
      <c r="A198" s="31"/>
      <c r="B198" s="32"/>
      <c r="C198" s="183" t="s">
        <v>377</v>
      </c>
      <c r="D198" s="183" t="s">
        <v>146</v>
      </c>
      <c r="E198" s="184" t="s">
        <v>415</v>
      </c>
      <c r="F198" s="185" t="s">
        <v>416</v>
      </c>
      <c r="G198" s="186" t="s">
        <v>195</v>
      </c>
      <c r="H198" s="187">
        <v>33498.9</v>
      </c>
      <c r="I198" s="188"/>
      <c r="J198" s="189">
        <f t="shared" si="20"/>
        <v>0</v>
      </c>
      <c r="K198" s="185" t="s">
        <v>150</v>
      </c>
      <c r="L198" s="36"/>
      <c r="M198" s="190" t="s">
        <v>1</v>
      </c>
      <c r="N198" s="191" t="s">
        <v>41</v>
      </c>
      <c r="O198" s="68"/>
      <c r="P198" s="192">
        <f t="shared" si="21"/>
        <v>0</v>
      </c>
      <c r="Q198" s="192">
        <v>0</v>
      </c>
      <c r="R198" s="192">
        <f t="shared" si="22"/>
        <v>0</v>
      </c>
      <c r="S198" s="192">
        <v>0</v>
      </c>
      <c r="T198" s="193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4" t="s">
        <v>151</v>
      </c>
      <c r="AT198" s="194" t="s">
        <v>146</v>
      </c>
      <c r="AU198" s="194" t="s">
        <v>86</v>
      </c>
      <c r="AY198" s="14" t="s">
        <v>144</v>
      </c>
      <c r="BE198" s="195">
        <f t="shared" si="24"/>
        <v>0</v>
      </c>
      <c r="BF198" s="195">
        <f t="shared" si="25"/>
        <v>0</v>
      </c>
      <c r="BG198" s="195">
        <f t="shared" si="26"/>
        <v>0</v>
      </c>
      <c r="BH198" s="195">
        <f t="shared" si="27"/>
        <v>0</v>
      </c>
      <c r="BI198" s="195">
        <f t="shared" si="28"/>
        <v>0</v>
      </c>
      <c r="BJ198" s="14" t="s">
        <v>84</v>
      </c>
      <c r="BK198" s="195">
        <f t="shared" si="29"/>
        <v>0</v>
      </c>
      <c r="BL198" s="14" t="s">
        <v>151</v>
      </c>
      <c r="BM198" s="194" t="s">
        <v>417</v>
      </c>
    </row>
    <row r="199" spans="1:65" s="2" customFormat="1" ht="21.75" customHeight="1">
      <c r="A199" s="31"/>
      <c r="B199" s="32"/>
      <c r="C199" s="183" t="s">
        <v>382</v>
      </c>
      <c r="D199" s="183" t="s">
        <v>146</v>
      </c>
      <c r="E199" s="184" t="s">
        <v>419</v>
      </c>
      <c r="F199" s="185" t="s">
        <v>420</v>
      </c>
      <c r="G199" s="186" t="s">
        <v>195</v>
      </c>
      <c r="H199" s="187">
        <v>372.21</v>
      </c>
      <c r="I199" s="188"/>
      <c r="J199" s="189">
        <f t="shared" si="20"/>
        <v>0</v>
      </c>
      <c r="K199" s="185" t="s">
        <v>150</v>
      </c>
      <c r="L199" s="36"/>
      <c r="M199" s="190" t="s">
        <v>1</v>
      </c>
      <c r="N199" s="191" t="s">
        <v>41</v>
      </c>
      <c r="O199" s="68"/>
      <c r="P199" s="192">
        <f t="shared" si="21"/>
        <v>0</v>
      </c>
      <c r="Q199" s="192">
        <v>0</v>
      </c>
      <c r="R199" s="192">
        <f t="shared" si="22"/>
        <v>0</v>
      </c>
      <c r="S199" s="192">
        <v>0</v>
      </c>
      <c r="T199" s="193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4" t="s">
        <v>151</v>
      </c>
      <c r="AT199" s="194" t="s">
        <v>146</v>
      </c>
      <c r="AU199" s="194" t="s">
        <v>86</v>
      </c>
      <c r="AY199" s="14" t="s">
        <v>144</v>
      </c>
      <c r="BE199" s="195">
        <f t="shared" si="24"/>
        <v>0</v>
      </c>
      <c r="BF199" s="195">
        <f t="shared" si="25"/>
        <v>0</v>
      </c>
      <c r="BG199" s="195">
        <f t="shared" si="26"/>
        <v>0</v>
      </c>
      <c r="BH199" s="195">
        <f t="shared" si="27"/>
        <v>0</v>
      </c>
      <c r="BI199" s="195">
        <f t="shared" si="28"/>
        <v>0</v>
      </c>
      <c r="BJ199" s="14" t="s">
        <v>84</v>
      </c>
      <c r="BK199" s="195">
        <f t="shared" si="29"/>
        <v>0</v>
      </c>
      <c r="BL199" s="14" t="s">
        <v>151</v>
      </c>
      <c r="BM199" s="194" t="s">
        <v>421</v>
      </c>
    </row>
    <row r="200" spans="1:65" s="2" customFormat="1" ht="24.2" customHeight="1">
      <c r="A200" s="31"/>
      <c r="B200" s="32"/>
      <c r="C200" s="183" t="s">
        <v>386</v>
      </c>
      <c r="D200" s="183" t="s">
        <v>146</v>
      </c>
      <c r="E200" s="184" t="s">
        <v>427</v>
      </c>
      <c r="F200" s="185" t="s">
        <v>428</v>
      </c>
      <c r="G200" s="186" t="s">
        <v>195</v>
      </c>
      <c r="H200" s="187">
        <v>60</v>
      </c>
      <c r="I200" s="188"/>
      <c r="J200" s="189">
        <f t="shared" si="20"/>
        <v>0</v>
      </c>
      <c r="K200" s="185" t="s">
        <v>150</v>
      </c>
      <c r="L200" s="36"/>
      <c r="M200" s="190" t="s">
        <v>1</v>
      </c>
      <c r="N200" s="191" t="s">
        <v>41</v>
      </c>
      <c r="O200" s="68"/>
      <c r="P200" s="192">
        <f t="shared" si="21"/>
        <v>0</v>
      </c>
      <c r="Q200" s="192">
        <v>4E-05</v>
      </c>
      <c r="R200" s="192">
        <f t="shared" si="22"/>
        <v>0.0024000000000000002</v>
      </c>
      <c r="S200" s="192">
        <v>0</v>
      </c>
      <c r="T200" s="193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4" t="s">
        <v>151</v>
      </c>
      <c r="AT200" s="194" t="s">
        <v>146</v>
      </c>
      <c r="AU200" s="194" t="s">
        <v>86</v>
      </c>
      <c r="AY200" s="14" t="s">
        <v>144</v>
      </c>
      <c r="BE200" s="195">
        <f t="shared" si="24"/>
        <v>0</v>
      </c>
      <c r="BF200" s="195">
        <f t="shared" si="25"/>
        <v>0</v>
      </c>
      <c r="BG200" s="195">
        <f t="shared" si="26"/>
        <v>0</v>
      </c>
      <c r="BH200" s="195">
        <f t="shared" si="27"/>
        <v>0</v>
      </c>
      <c r="BI200" s="195">
        <f t="shared" si="28"/>
        <v>0</v>
      </c>
      <c r="BJ200" s="14" t="s">
        <v>84</v>
      </c>
      <c r="BK200" s="195">
        <f t="shared" si="29"/>
        <v>0</v>
      </c>
      <c r="BL200" s="14" t="s">
        <v>151</v>
      </c>
      <c r="BM200" s="194" t="s">
        <v>429</v>
      </c>
    </row>
    <row r="201" spans="1:65" s="2" customFormat="1" ht="24.2" customHeight="1">
      <c r="A201" s="31"/>
      <c r="B201" s="32"/>
      <c r="C201" s="183" t="s">
        <v>390</v>
      </c>
      <c r="D201" s="183" t="s">
        <v>146</v>
      </c>
      <c r="E201" s="184" t="s">
        <v>431</v>
      </c>
      <c r="F201" s="185" t="s">
        <v>432</v>
      </c>
      <c r="G201" s="186" t="s">
        <v>195</v>
      </c>
      <c r="H201" s="187">
        <v>306.72</v>
      </c>
      <c r="I201" s="188"/>
      <c r="J201" s="189">
        <f t="shared" si="20"/>
        <v>0</v>
      </c>
      <c r="K201" s="185" t="s">
        <v>150</v>
      </c>
      <c r="L201" s="36"/>
      <c r="M201" s="190" t="s">
        <v>1</v>
      </c>
      <c r="N201" s="191" t="s">
        <v>41</v>
      </c>
      <c r="O201" s="68"/>
      <c r="P201" s="192">
        <f t="shared" si="21"/>
        <v>0</v>
      </c>
      <c r="Q201" s="192">
        <v>0</v>
      </c>
      <c r="R201" s="192">
        <f t="shared" si="22"/>
        <v>0</v>
      </c>
      <c r="S201" s="192">
        <v>0</v>
      </c>
      <c r="T201" s="193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4" t="s">
        <v>151</v>
      </c>
      <c r="AT201" s="194" t="s">
        <v>146</v>
      </c>
      <c r="AU201" s="194" t="s">
        <v>86</v>
      </c>
      <c r="AY201" s="14" t="s">
        <v>144</v>
      </c>
      <c r="BE201" s="195">
        <f t="shared" si="24"/>
        <v>0</v>
      </c>
      <c r="BF201" s="195">
        <f t="shared" si="25"/>
        <v>0</v>
      </c>
      <c r="BG201" s="195">
        <f t="shared" si="26"/>
        <v>0</v>
      </c>
      <c r="BH201" s="195">
        <f t="shared" si="27"/>
        <v>0</v>
      </c>
      <c r="BI201" s="195">
        <f t="shared" si="28"/>
        <v>0</v>
      </c>
      <c r="BJ201" s="14" t="s">
        <v>84</v>
      </c>
      <c r="BK201" s="195">
        <f t="shared" si="29"/>
        <v>0</v>
      </c>
      <c r="BL201" s="14" t="s">
        <v>151</v>
      </c>
      <c r="BM201" s="194" t="s">
        <v>433</v>
      </c>
    </row>
    <row r="202" spans="1:65" s="2" customFormat="1" ht="24.2" customHeight="1">
      <c r="A202" s="31"/>
      <c r="B202" s="32"/>
      <c r="C202" s="183" t="s">
        <v>394</v>
      </c>
      <c r="D202" s="183" t="s">
        <v>146</v>
      </c>
      <c r="E202" s="184" t="s">
        <v>447</v>
      </c>
      <c r="F202" s="185" t="s">
        <v>448</v>
      </c>
      <c r="G202" s="186" t="s">
        <v>195</v>
      </c>
      <c r="H202" s="187">
        <v>298.795</v>
      </c>
      <c r="I202" s="188"/>
      <c r="J202" s="189">
        <f t="shared" si="20"/>
        <v>0</v>
      </c>
      <c r="K202" s="185" t="s">
        <v>150</v>
      </c>
      <c r="L202" s="36"/>
      <c r="M202" s="190" t="s">
        <v>1</v>
      </c>
      <c r="N202" s="191" t="s">
        <v>41</v>
      </c>
      <c r="O202" s="68"/>
      <c r="P202" s="192">
        <f t="shared" si="21"/>
        <v>0</v>
      </c>
      <c r="Q202" s="192">
        <v>0</v>
      </c>
      <c r="R202" s="192">
        <f t="shared" si="22"/>
        <v>0</v>
      </c>
      <c r="S202" s="192">
        <v>0.005</v>
      </c>
      <c r="T202" s="193">
        <f t="shared" si="23"/>
        <v>1.493975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4" t="s">
        <v>151</v>
      </c>
      <c r="AT202" s="194" t="s">
        <v>146</v>
      </c>
      <c r="AU202" s="194" t="s">
        <v>86</v>
      </c>
      <c r="AY202" s="14" t="s">
        <v>144</v>
      </c>
      <c r="BE202" s="195">
        <f t="shared" si="24"/>
        <v>0</v>
      </c>
      <c r="BF202" s="195">
        <f t="shared" si="25"/>
        <v>0</v>
      </c>
      <c r="BG202" s="195">
        <f t="shared" si="26"/>
        <v>0</v>
      </c>
      <c r="BH202" s="195">
        <f t="shared" si="27"/>
        <v>0</v>
      </c>
      <c r="BI202" s="195">
        <f t="shared" si="28"/>
        <v>0</v>
      </c>
      <c r="BJ202" s="14" t="s">
        <v>84</v>
      </c>
      <c r="BK202" s="195">
        <f t="shared" si="29"/>
        <v>0</v>
      </c>
      <c r="BL202" s="14" t="s">
        <v>151</v>
      </c>
      <c r="BM202" s="194" t="s">
        <v>449</v>
      </c>
    </row>
    <row r="203" spans="2:63" s="12" customFormat="1" ht="22.9" customHeight="1">
      <c r="B203" s="167"/>
      <c r="C203" s="168"/>
      <c r="D203" s="169" t="s">
        <v>75</v>
      </c>
      <c r="E203" s="181" t="s">
        <v>454</v>
      </c>
      <c r="F203" s="181" t="s">
        <v>455</v>
      </c>
      <c r="G203" s="168"/>
      <c r="H203" s="168"/>
      <c r="I203" s="171"/>
      <c r="J203" s="182">
        <f>BK203</f>
        <v>0</v>
      </c>
      <c r="K203" s="168"/>
      <c r="L203" s="173"/>
      <c r="M203" s="174"/>
      <c r="N203" s="175"/>
      <c r="O203" s="175"/>
      <c r="P203" s="176">
        <f>SUM(P204:P207)</f>
        <v>0</v>
      </c>
      <c r="Q203" s="175"/>
      <c r="R203" s="176">
        <f>SUM(R204:R207)</f>
        <v>0</v>
      </c>
      <c r="S203" s="175"/>
      <c r="T203" s="177">
        <f>SUM(T204:T207)</f>
        <v>0</v>
      </c>
      <c r="AR203" s="178" t="s">
        <v>84</v>
      </c>
      <c r="AT203" s="179" t="s">
        <v>75</v>
      </c>
      <c r="AU203" s="179" t="s">
        <v>84</v>
      </c>
      <c r="AY203" s="178" t="s">
        <v>144</v>
      </c>
      <c r="BK203" s="180">
        <f>SUM(BK204:BK207)</f>
        <v>0</v>
      </c>
    </row>
    <row r="204" spans="1:65" s="2" customFormat="1" ht="24.2" customHeight="1">
      <c r="A204" s="31"/>
      <c r="B204" s="32"/>
      <c r="C204" s="183" t="s">
        <v>398</v>
      </c>
      <c r="D204" s="183" t="s">
        <v>146</v>
      </c>
      <c r="E204" s="184" t="s">
        <v>457</v>
      </c>
      <c r="F204" s="185" t="s">
        <v>458</v>
      </c>
      <c r="G204" s="186" t="s">
        <v>178</v>
      </c>
      <c r="H204" s="187">
        <v>2.576</v>
      </c>
      <c r="I204" s="188"/>
      <c r="J204" s="189">
        <f>ROUND(I204*H204,2)</f>
        <v>0</v>
      </c>
      <c r="K204" s="185" t="s">
        <v>150</v>
      </c>
      <c r="L204" s="36"/>
      <c r="M204" s="190" t="s">
        <v>1</v>
      </c>
      <c r="N204" s="191" t="s">
        <v>41</v>
      </c>
      <c r="O204" s="68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4" t="s">
        <v>151</v>
      </c>
      <c r="AT204" s="194" t="s">
        <v>146</v>
      </c>
      <c r="AU204" s="194" t="s">
        <v>86</v>
      </c>
      <c r="AY204" s="14" t="s">
        <v>144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4" t="s">
        <v>84</v>
      </c>
      <c r="BK204" s="195">
        <f>ROUND(I204*H204,2)</f>
        <v>0</v>
      </c>
      <c r="BL204" s="14" t="s">
        <v>151</v>
      </c>
      <c r="BM204" s="194" t="s">
        <v>459</v>
      </c>
    </row>
    <row r="205" spans="1:65" s="2" customFormat="1" ht="24.2" customHeight="1">
      <c r="A205" s="31"/>
      <c r="B205" s="32"/>
      <c r="C205" s="183" t="s">
        <v>402</v>
      </c>
      <c r="D205" s="183" t="s">
        <v>146</v>
      </c>
      <c r="E205" s="184" t="s">
        <v>461</v>
      </c>
      <c r="F205" s="185" t="s">
        <v>462</v>
      </c>
      <c r="G205" s="186" t="s">
        <v>178</v>
      </c>
      <c r="H205" s="187">
        <v>2.576</v>
      </c>
      <c r="I205" s="188"/>
      <c r="J205" s="189">
        <f>ROUND(I205*H205,2)</f>
        <v>0</v>
      </c>
      <c r="K205" s="185" t="s">
        <v>150</v>
      </c>
      <c r="L205" s="36"/>
      <c r="M205" s="190" t="s">
        <v>1</v>
      </c>
      <c r="N205" s="191" t="s">
        <v>41</v>
      </c>
      <c r="O205" s="68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4" t="s">
        <v>151</v>
      </c>
      <c r="AT205" s="194" t="s">
        <v>146</v>
      </c>
      <c r="AU205" s="194" t="s">
        <v>86</v>
      </c>
      <c r="AY205" s="14" t="s">
        <v>144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14" t="s">
        <v>84</v>
      </c>
      <c r="BK205" s="195">
        <f>ROUND(I205*H205,2)</f>
        <v>0</v>
      </c>
      <c r="BL205" s="14" t="s">
        <v>151</v>
      </c>
      <c r="BM205" s="194" t="s">
        <v>463</v>
      </c>
    </row>
    <row r="206" spans="1:65" s="2" customFormat="1" ht="24.2" customHeight="1">
      <c r="A206" s="31"/>
      <c r="B206" s="32"/>
      <c r="C206" s="183" t="s">
        <v>406</v>
      </c>
      <c r="D206" s="183" t="s">
        <v>146</v>
      </c>
      <c r="E206" s="184" t="s">
        <v>465</v>
      </c>
      <c r="F206" s="185" t="s">
        <v>466</v>
      </c>
      <c r="G206" s="186" t="s">
        <v>178</v>
      </c>
      <c r="H206" s="187">
        <v>36.064</v>
      </c>
      <c r="I206" s="188"/>
      <c r="J206" s="189">
        <f>ROUND(I206*H206,2)</f>
        <v>0</v>
      </c>
      <c r="K206" s="185" t="s">
        <v>150</v>
      </c>
      <c r="L206" s="36"/>
      <c r="M206" s="190" t="s">
        <v>1</v>
      </c>
      <c r="N206" s="191" t="s">
        <v>41</v>
      </c>
      <c r="O206" s="68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4" t="s">
        <v>151</v>
      </c>
      <c r="AT206" s="194" t="s">
        <v>146</v>
      </c>
      <c r="AU206" s="194" t="s">
        <v>86</v>
      </c>
      <c r="AY206" s="14" t="s">
        <v>144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4" t="s">
        <v>84</v>
      </c>
      <c r="BK206" s="195">
        <f>ROUND(I206*H206,2)</f>
        <v>0</v>
      </c>
      <c r="BL206" s="14" t="s">
        <v>151</v>
      </c>
      <c r="BM206" s="194" t="s">
        <v>467</v>
      </c>
    </row>
    <row r="207" spans="1:65" s="2" customFormat="1" ht="33" customHeight="1">
      <c r="A207" s="31"/>
      <c r="B207" s="32"/>
      <c r="C207" s="183" t="s">
        <v>410</v>
      </c>
      <c r="D207" s="183" t="s">
        <v>146</v>
      </c>
      <c r="E207" s="184" t="s">
        <v>469</v>
      </c>
      <c r="F207" s="185" t="s">
        <v>470</v>
      </c>
      <c r="G207" s="186" t="s">
        <v>178</v>
      </c>
      <c r="H207" s="187">
        <v>2.576</v>
      </c>
      <c r="I207" s="188"/>
      <c r="J207" s="189">
        <f>ROUND(I207*H207,2)</f>
        <v>0</v>
      </c>
      <c r="K207" s="185" t="s">
        <v>150</v>
      </c>
      <c r="L207" s="36"/>
      <c r="M207" s="190" t="s">
        <v>1</v>
      </c>
      <c r="N207" s="191" t="s">
        <v>41</v>
      </c>
      <c r="O207" s="68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4" t="s">
        <v>151</v>
      </c>
      <c r="AT207" s="194" t="s">
        <v>146</v>
      </c>
      <c r="AU207" s="194" t="s">
        <v>86</v>
      </c>
      <c r="AY207" s="14" t="s">
        <v>144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14" t="s">
        <v>84</v>
      </c>
      <c r="BK207" s="195">
        <f>ROUND(I207*H207,2)</f>
        <v>0</v>
      </c>
      <c r="BL207" s="14" t="s">
        <v>151</v>
      </c>
      <c r="BM207" s="194" t="s">
        <v>471</v>
      </c>
    </row>
    <row r="208" spans="2:63" s="12" customFormat="1" ht="22.9" customHeight="1">
      <c r="B208" s="167"/>
      <c r="C208" s="168"/>
      <c r="D208" s="169" t="s">
        <v>75</v>
      </c>
      <c r="E208" s="181" t="s">
        <v>472</v>
      </c>
      <c r="F208" s="181" t="s">
        <v>473</v>
      </c>
      <c r="G208" s="168"/>
      <c r="H208" s="168"/>
      <c r="I208" s="171"/>
      <c r="J208" s="182">
        <f>BK208</f>
        <v>0</v>
      </c>
      <c r="K208" s="168"/>
      <c r="L208" s="173"/>
      <c r="M208" s="174"/>
      <c r="N208" s="175"/>
      <c r="O208" s="175"/>
      <c r="P208" s="176">
        <f>P209</f>
        <v>0</v>
      </c>
      <c r="Q208" s="175"/>
      <c r="R208" s="176">
        <f>R209</f>
        <v>0</v>
      </c>
      <c r="S208" s="175"/>
      <c r="T208" s="177">
        <f>T209</f>
        <v>0</v>
      </c>
      <c r="AR208" s="178" t="s">
        <v>84</v>
      </c>
      <c r="AT208" s="179" t="s">
        <v>75</v>
      </c>
      <c r="AU208" s="179" t="s">
        <v>84</v>
      </c>
      <c r="AY208" s="178" t="s">
        <v>144</v>
      </c>
      <c r="BK208" s="180">
        <f>BK209</f>
        <v>0</v>
      </c>
    </row>
    <row r="209" spans="1:65" s="2" customFormat="1" ht="21.75" customHeight="1">
      <c r="A209" s="31"/>
      <c r="B209" s="32"/>
      <c r="C209" s="183" t="s">
        <v>414</v>
      </c>
      <c r="D209" s="183" t="s">
        <v>146</v>
      </c>
      <c r="E209" s="184" t="s">
        <v>475</v>
      </c>
      <c r="F209" s="185" t="s">
        <v>476</v>
      </c>
      <c r="G209" s="186" t="s">
        <v>178</v>
      </c>
      <c r="H209" s="187">
        <v>81.446</v>
      </c>
      <c r="I209" s="188"/>
      <c r="J209" s="189">
        <f>ROUND(I209*H209,2)</f>
        <v>0</v>
      </c>
      <c r="K209" s="185" t="s">
        <v>150</v>
      </c>
      <c r="L209" s="36"/>
      <c r="M209" s="190" t="s">
        <v>1</v>
      </c>
      <c r="N209" s="191" t="s">
        <v>41</v>
      </c>
      <c r="O209" s="68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4" t="s">
        <v>151</v>
      </c>
      <c r="AT209" s="194" t="s">
        <v>146</v>
      </c>
      <c r="AU209" s="194" t="s">
        <v>86</v>
      </c>
      <c r="AY209" s="14" t="s">
        <v>144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4" t="s">
        <v>84</v>
      </c>
      <c r="BK209" s="195">
        <f>ROUND(I209*H209,2)</f>
        <v>0</v>
      </c>
      <c r="BL209" s="14" t="s">
        <v>151</v>
      </c>
      <c r="BM209" s="194" t="s">
        <v>477</v>
      </c>
    </row>
    <row r="210" spans="2:63" s="12" customFormat="1" ht="25.9" customHeight="1">
      <c r="B210" s="167"/>
      <c r="C210" s="168"/>
      <c r="D210" s="169" t="s">
        <v>75</v>
      </c>
      <c r="E210" s="170" t="s">
        <v>478</v>
      </c>
      <c r="F210" s="170" t="s">
        <v>479</v>
      </c>
      <c r="G210" s="168"/>
      <c r="H210" s="168"/>
      <c r="I210" s="171"/>
      <c r="J210" s="172">
        <f>BK210</f>
        <v>0</v>
      </c>
      <c r="K210" s="168"/>
      <c r="L210" s="173"/>
      <c r="M210" s="174"/>
      <c r="N210" s="175"/>
      <c r="O210" s="175"/>
      <c r="P210" s="176">
        <f>P211+P221+P240+P252+P256+P260+P265</f>
        <v>0</v>
      </c>
      <c r="Q210" s="175"/>
      <c r="R210" s="176">
        <f>R211+R221+R240+R252+R256+R260+R265</f>
        <v>5.77917038</v>
      </c>
      <c r="S210" s="175"/>
      <c r="T210" s="177">
        <f>T211+T221+T240+T252+T256+T260+T265</f>
        <v>1.0823005</v>
      </c>
      <c r="AR210" s="178" t="s">
        <v>86</v>
      </c>
      <c r="AT210" s="179" t="s">
        <v>75</v>
      </c>
      <c r="AU210" s="179" t="s">
        <v>76</v>
      </c>
      <c r="AY210" s="178" t="s">
        <v>144</v>
      </c>
      <c r="BK210" s="180">
        <f>BK211+BK221+BK240+BK252+BK256+BK260+BK265</f>
        <v>0</v>
      </c>
    </row>
    <row r="211" spans="2:63" s="12" customFormat="1" ht="22.9" customHeight="1">
      <c r="B211" s="167"/>
      <c r="C211" s="168"/>
      <c r="D211" s="169" t="s">
        <v>75</v>
      </c>
      <c r="E211" s="181" t="s">
        <v>480</v>
      </c>
      <c r="F211" s="181" t="s">
        <v>481</v>
      </c>
      <c r="G211" s="168"/>
      <c r="H211" s="168"/>
      <c r="I211" s="171"/>
      <c r="J211" s="182">
        <f>BK211</f>
        <v>0</v>
      </c>
      <c r="K211" s="168"/>
      <c r="L211" s="173"/>
      <c r="M211" s="174"/>
      <c r="N211" s="175"/>
      <c r="O211" s="175"/>
      <c r="P211" s="176">
        <f>SUM(P212:P220)</f>
        <v>0</v>
      </c>
      <c r="Q211" s="175"/>
      <c r="R211" s="176">
        <f>SUM(R212:R220)</f>
        <v>0.38439700000000004</v>
      </c>
      <c r="S211" s="175"/>
      <c r="T211" s="177">
        <f>SUM(T212:T220)</f>
        <v>0</v>
      </c>
      <c r="AR211" s="178" t="s">
        <v>86</v>
      </c>
      <c r="AT211" s="179" t="s">
        <v>75</v>
      </c>
      <c r="AU211" s="179" t="s">
        <v>84</v>
      </c>
      <c r="AY211" s="178" t="s">
        <v>144</v>
      </c>
      <c r="BK211" s="180">
        <f>SUM(BK212:BK220)</f>
        <v>0</v>
      </c>
    </row>
    <row r="212" spans="1:65" s="2" customFormat="1" ht="24.2" customHeight="1">
      <c r="A212" s="31"/>
      <c r="B212" s="32"/>
      <c r="C212" s="183" t="s">
        <v>418</v>
      </c>
      <c r="D212" s="183" t="s">
        <v>146</v>
      </c>
      <c r="E212" s="184" t="s">
        <v>483</v>
      </c>
      <c r="F212" s="185" t="s">
        <v>484</v>
      </c>
      <c r="G212" s="186" t="s">
        <v>195</v>
      </c>
      <c r="H212" s="187">
        <v>48.12</v>
      </c>
      <c r="I212" s="188"/>
      <c r="J212" s="189">
        <f aca="true" t="shared" si="30" ref="J212:J220">ROUND(I212*H212,2)</f>
        <v>0</v>
      </c>
      <c r="K212" s="185" t="s">
        <v>150</v>
      </c>
      <c r="L212" s="36"/>
      <c r="M212" s="190" t="s">
        <v>1</v>
      </c>
      <c r="N212" s="191" t="s">
        <v>41</v>
      </c>
      <c r="O212" s="68"/>
      <c r="P212" s="192">
        <f aca="true" t="shared" si="31" ref="P212:P220">O212*H212</f>
        <v>0</v>
      </c>
      <c r="Q212" s="192">
        <v>0</v>
      </c>
      <c r="R212" s="192">
        <f aca="true" t="shared" si="32" ref="R212:R220">Q212*H212</f>
        <v>0</v>
      </c>
      <c r="S212" s="192">
        <v>0</v>
      </c>
      <c r="T212" s="193">
        <f aca="true" t="shared" si="33" ref="T212:T220"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4" t="s">
        <v>210</v>
      </c>
      <c r="AT212" s="194" t="s">
        <v>146</v>
      </c>
      <c r="AU212" s="194" t="s">
        <v>86</v>
      </c>
      <c r="AY212" s="14" t="s">
        <v>144</v>
      </c>
      <c r="BE212" s="195">
        <f aca="true" t="shared" si="34" ref="BE212:BE220">IF(N212="základní",J212,0)</f>
        <v>0</v>
      </c>
      <c r="BF212" s="195">
        <f aca="true" t="shared" si="35" ref="BF212:BF220">IF(N212="snížená",J212,0)</f>
        <v>0</v>
      </c>
      <c r="BG212" s="195">
        <f aca="true" t="shared" si="36" ref="BG212:BG220">IF(N212="zákl. přenesená",J212,0)</f>
        <v>0</v>
      </c>
      <c r="BH212" s="195">
        <f aca="true" t="shared" si="37" ref="BH212:BH220">IF(N212="sníž. přenesená",J212,0)</f>
        <v>0</v>
      </c>
      <c r="BI212" s="195">
        <f aca="true" t="shared" si="38" ref="BI212:BI220">IF(N212="nulová",J212,0)</f>
        <v>0</v>
      </c>
      <c r="BJ212" s="14" t="s">
        <v>84</v>
      </c>
      <c r="BK212" s="195">
        <f aca="true" t="shared" si="39" ref="BK212:BK220">ROUND(I212*H212,2)</f>
        <v>0</v>
      </c>
      <c r="BL212" s="14" t="s">
        <v>210</v>
      </c>
      <c r="BM212" s="194" t="s">
        <v>485</v>
      </c>
    </row>
    <row r="213" spans="1:65" s="2" customFormat="1" ht="16.5" customHeight="1">
      <c r="A213" s="31"/>
      <c r="B213" s="32"/>
      <c r="C213" s="196" t="s">
        <v>422</v>
      </c>
      <c r="D213" s="196" t="s">
        <v>189</v>
      </c>
      <c r="E213" s="197" t="s">
        <v>487</v>
      </c>
      <c r="F213" s="198" t="s">
        <v>488</v>
      </c>
      <c r="G213" s="199" t="s">
        <v>178</v>
      </c>
      <c r="H213" s="200">
        <v>0.019</v>
      </c>
      <c r="I213" s="201"/>
      <c r="J213" s="202">
        <f t="shared" si="30"/>
        <v>0</v>
      </c>
      <c r="K213" s="198" t="s">
        <v>150</v>
      </c>
      <c r="L213" s="203"/>
      <c r="M213" s="204" t="s">
        <v>1</v>
      </c>
      <c r="N213" s="205" t="s">
        <v>41</v>
      </c>
      <c r="O213" s="68"/>
      <c r="P213" s="192">
        <f t="shared" si="31"/>
        <v>0</v>
      </c>
      <c r="Q213" s="192">
        <v>1</v>
      </c>
      <c r="R213" s="192">
        <f t="shared" si="32"/>
        <v>0.019</v>
      </c>
      <c r="S213" s="192">
        <v>0</v>
      </c>
      <c r="T213" s="193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4" t="s">
        <v>275</v>
      </c>
      <c r="AT213" s="194" t="s">
        <v>189</v>
      </c>
      <c r="AU213" s="194" t="s">
        <v>86</v>
      </c>
      <c r="AY213" s="14" t="s">
        <v>144</v>
      </c>
      <c r="BE213" s="195">
        <f t="shared" si="34"/>
        <v>0</v>
      </c>
      <c r="BF213" s="195">
        <f t="shared" si="35"/>
        <v>0</v>
      </c>
      <c r="BG213" s="195">
        <f t="shared" si="36"/>
        <v>0</v>
      </c>
      <c r="BH213" s="195">
        <f t="shared" si="37"/>
        <v>0</v>
      </c>
      <c r="BI213" s="195">
        <f t="shared" si="38"/>
        <v>0</v>
      </c>
      <c r="BJ213" s="14" t="s">
        <v>84</v>
      </c>
      <c r="BK213" s="195">
        <f t="shared" si="39"/>
        <v>0</v>
      </c>
      <c r="BL213" s="14" t="s">
        <v>210</v>
      </c>
      <c r="BM213" s="194" t="s">
        <v>489</v>
      </c>
    </row>
    <row r="214" spans="1:65" s="2" customFormat="1" ht="24.2" customHeight="1">
      <c r="A214" s="31"/>
      <c r="B214" s="32"/>
      <c r="C214" s="183" t="s">
        <v>426</v>
      </c>
      <c r="D214" s="183" t="s">
        <v>146</v>
      </c>
      <c r="E214" s="184" t="s">
        <v>491</v>
      </c>
      <c r="F214" s="185" t="s">
        <v>492</v>
      </c>
      <c r="G214" s="186" t="s">
        <v>195</v>
      </c>
      <c r="H214" s="187">
        <v>48.12</v>
      </c>
      <c r="I214" s="188"/>
      <c r="J214" s="189">
        <f t="shared" si="30"/>
        <v>0</v>
      </c>
      <c r="K214" s="185" t="s">
        <v>150</v>
      </c>
      <c r="L214" s="36"/>
      <c r="M214" s="190" t="s">
        <v>1</v>
      </c>
      <c r="N214" s="191" t="s">
        <v>41</v>
      </c>
      <c r="O214" s="68"/>
      <c r="P214" s="192">
        <f t="shared" si="31"/>
        <v>0</v>
      </c>
      <c r="Q214" s="192">
        <v>0.0004</v>
      </c>
      <c r="R214" s="192">
        <f t="shared" si="32"/>
        <v>0.019248</v>
      </c>
      <c r="S214" s="192">
        <v>0</v>
      </c>
      <c r="T214" s="193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4" t="s">
        <v>210</v>
      </c>
      <c r="AT214" s="194" t="s">
        <v>146</v>
      </c>
      <c r="AU214" s="194" t="s">
        <v>86</v>
      </c>
      <c r="AY214" s="14" t="s">
        <v>144</v>
      </c>
      <c r="BE214" s="195">
        <f t="shared" si="34"/>
        <v>0</v>
      </c>
      <c r="BF214" s="195">
        <f t="shared" si="35"/>
        <v>0</v>
      </c>
      <c r="BG214" s="195">
        <f t="shared" si="36"/>
        <v>0</v>
      </c>
      <c r="BH214" s="195">
        <f t="shared" si="37"/>
        <v>0</v>
      </c>
      <c r="BI214" s="195">
        <f t="shared" si="38"/>
        <v>0</v>
      </c>
      <c r="BJ214" s="14" t="s">
        <v>84</v>
      </c>
      <c r="BK214" s="195">
        <f t="shared" si="39"/>
        <v>0</v>
      </c>
      <c r="BL214" s="14" t="s">
        <v>210</v>
      </c>
      <c r="BM214" s="194" t="s">
        <v>493</v>
      </c>
    </row>
    <row r="215" spans="1:65" s="2" customFormat="1" ht="44.25" customHeight="1">
      <c r="A215" s="31"/>
      <c r="B215" s="32"/>
      <c r="C215" s="196" t="s">
        <v>430</v>
      </c>
      <c r="D215" s="196" t="s">
        <v>189</v>
      </c>
      <c r="E215" s="197" t="s">
        <v>495</v>
      </c>
      <c r="F215" s="198" t="s">
        <v>496</v>
      </c>
      <c r="G215" s="199" t="s">
        <v>195</v>
      </c>
      <c r="H215" s="200">
        <v>58.755</v>
      </c>
      <c r="I215" s="201"/>
      <c r="J215" s="202">
        <f t="shared" si="30"/>
        <v>0</v>
      </c>
      <c r="K215" s="198" t="s">
        <v>150</v>
      </c>
      <c r="L215" s="203"/>
      <c r="M215" s="204" t="s">
        <v>1</v>
      </c>
      <c r="N215" s="205" t="s">
        <v>41</v>
      </c>
      <c r="O215" s="68"/>
      <c r="P215" s="192">
        <f t="shared" si="31"/>
        <v>0</v>
      </c>
      <c r="Q215" s="192">
        <v>0.0054</v>
      </c>
      <c r="R215" s="192">
        <f t="shared" si="32"/>
        <v>0.31727700000000003</v>
      </c>
      <c r="S215" s="192">
        <v>0</v>
      </c>
      <c r="T215" s="193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4" t="s">
        <v>275</v>
      </c>
      <c r="AT215" s="194" t="s">
        <v>189</v>
      </c>
      <c r="AU215" s="194" t="s">
        <v>86</v>
      </c>
      <c r="AY215" s="14" t="s">
        <v>144</v>
      </c>
      <c r="BE215" s="195">
        <f t="shared" si="34"/>
        <v>0</v>
      </c>
      <c r="BF215" s="195">
        <f t="shared" si="35"/>
        <v>0</v>
      </c>
      <c r="BG215" s="195">
        <f t="shared" si="36"/>
        <v>0</v>
      </c>
      <c r="BH215" s="195">
        <f t="shared" si="37"/>
        <v>0</v>
      </c>
      <c r="BI215" s="195">
        <f t="shared" si="38"/>
        <v>0</v>
      </c>
      <c r="BJ215" s="14" t="s">
        <v>84</v>
      </c>
      <c r="BK215" s="195">
        <f t="shared" si="39"/>
        <v>0</v>
      </c>
      <c r="BL215" s="14" t="s">
        <v>210</v>
      </c>
      <c r="BM215" s="194" t="s">
        <v>497</v>
      </c>
    </row>
    <row r="216" spans="1:65" s="2" customFormat="1" ht="24.2" customHeight="1">
      <c r="A216" s="31"/>
      <c r="B216" s="32"/>
      <c r="C216" s="183" t="s">
        <v>434</v>
      </c>
      <c r="D216" s="183" t="s">
        <v>146</v>
      </c>
      <c r="E216" s="184" t="s">
        <v>499</v>
      </c>
      <c r="F216" s="185" t="s">
        <v>500</v>
      </c>
      <c r="G216" s="186" t="s">
        <v>195</v>
      </c>
      <c r="H216" s="187">
        <v>48.12</v>
      </c>
      <c r="I216" s="188"/>
      <c r="J216" s="189">
        <f t="shared" si="30"/>
        <v>0</v>
      </c>
      <c r="K216" s="185" t="s">
        <v>150</v>
      </c>
      <c r="L216" s="36"/>
      <c r="M216" s="190" t="s">
        <v>1</v>
      </c>
      <c r="N216" s="191" t="s">
        <v>41</v>
      </c>
      <c r="O216" s="68"/>
      <c r="P216" s="192">
        <f t="shared" si="31"/>
        <v>0</v>
      </c>
      <c r="Q216" s="192">
        <v>0.0004</v>
      </c>
      <c r="R216" s="192">
        <f t="shared" si="32"/>
        <v>0.019248</v>
      </c>
      <c r="S216" s="192">
        <v>0</v>
      </c>
      <c r="T216" s="193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4" t="s">
        <v>210</v>
      </c>
      <c r="AT216" s="194" t="s">
        <v>146</v>
      </c>
      <c r="AU216" s="194" t="s">
        <v>86</v>
      </c>
      <c r="AY216" s="14" t="s">
        <v>144</v>
      </c>
      <c r="BE216" s="195">
        <f t="shared" si="34"/>
        <v>0</v>
      </c>
      <c r="BF216" s="195">
        <f t="shared" si="35"/>
        <v>0</v>
      </c>
      <c r="BG216" s="195">
        <f t="shared" si="36"/>
        <v>0</v>
      </c>
      <c r="BH216" s="195">
        <f t="shared" si="37"/>
        <v>0</v>
      </c>
      <c r="BI216" s="195">
        <f t="shared" si="38"/>
        <v>0</v>
      </c>
      <c r="BJ216" s="14" t="s">
        <v>84</v>
      </c>
      <c r="BK216" s="195">
        <f t="shared" si="39"/>
        <v>0</v>
      </c>
      <c r="BL216" s="14" t="s">
        <v>210</v>
      </c>
      <c r="BM216" s="194" t="s">
        <v>501</v>
      </c>
    </row>
    <row r="217" spans="1:65" s="2" customFormat="1" ht="24.2" customHeight="1">
      <c r="A217" s="31"/>
      <c r="B217" s="32"/>
      <c r="C217" s="183" t="s">
        <v>438</v>
      </c>
      <c r="D217" s="183" t="s">
        <v>146</v>
      </c>
      <c r="E217" s="184" t="s">
        <v>503</v>
      </c>
      <c r="F217" s="185" t="s">
        <v>504</v>
      </c>
      <c r="G217" s="186" t="s">
        <v>243</v>
      </c>
      <c r="H217" s="187">
        <v>60.15</v>
      </c>
      <c r="I217" s="188"/>
      <c r="J217" s="189">
        <f t="shared" si="30"/>
        <v>0</v>
      </c>
      <c r="K217" s="185" t="s">
        <v>150</v>
      </c>
      <c r="L217" s="36"/>
      <c r="M217" s="190" t="s">
        <v>1</v>
      </c>
      <c r="N217" s="191" t="s">
        <v>41</v>
      </c>
      <c r="O217" s="68"/>
      <c r="P217" s="192">
        <f t="shared" si="31"/>
        <v>0</v>
      </c>
      <c r="Q217" s="192">
        <v>0.00016</v>
      </c>
      <c r="R217" s="192">
        <f t="shared" si="32"/>
        <v>0.009624</v>
      </c>
      <c r="S217" s="192">
        <v>0</v>
      </c>
      <c r="T217" s="193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4" t="s">
        <v>210</v>
      </c>
      <c r="AT217" s="194" t="s">
        <v>146</v>
      </c>
      <c r="AU217" s="194" t="s">
        <v>86</v>
      </c>
      <c r="AY217" s="14" t="s">
        <v>144</v>
      </c>
      <c r="BE217" s="195">
        <f t="shared" si="34"/>
        <v>0</v>
      </c>
      <c r="BF217" s="195">
        <f t="shared" si="35"/>
        <v>0</v>
      </c>
      <c r="BG217" s="195">
        <f t="shared" si="36"/>
        <v>0</v>
      </c>
      <c r="BH217" s="195">
        <f t="shared" si="37"/>
        <v>0</v>
      </c>
      <c r="BI217" s="195">
        <f t="shared" si="38"/>
        <v>0</v>
      </c>
      <c r="BJ217" s="14" t="s">
        <v>84</v>
      </c>
      <c r="BK217" s="195">
        <f t="shared" si="39"/>
        <v>0</v>
      </c>
      <c r="BL217" s="14" t="s">
        <v>210</v>
      </c>
      <c r="BM217" s="194" t="s">
        <v>505</v>
      </c>
    </row>
    <row r="218" spans="1:65" s="2" customFormat="1" ht="33" customHeight="1">
      <c r="A218" s="31"/>
      <c r="B218" s="32"/>
      <c r="C218" s="183" t="s">
        <v>442</v>
      </c>
      <c r="D218" s="183" t="s">
        <v>146</v>
      </c>
      <c r="E218" s="184" t="s">
        <v>507</v>
      </c>
      <c r="F218" s="185" t="s">
        <v>508</v>
      </c>
      <c r="G218" s="186" t="s">
        <v>178</v>
      </c>
      <c r="H218" s="187">
        <v>0.384</v>
      </c>
      <c r="I218" s="188"/>
      <c r="J218" s="189">
        <f t="shared" si="30"/>
        <v>0</v>
      </c>
      <c r="K218" s="185" t="s">
        <v>150</v>
      </c>
      <c r="L218" s="36"/>
      <c r="M218" s="190" t="s">
        <v>1</v>
      </c>
      <c r="N218" s="191" t="s">
        <v>41</v>
      </c>
      <c r="O218" s="68"/>
      <c r="P218" s="192">
        <f t="shared" si="31"/>
        <v>0</v>
      </c>
      <c r="Q218" s="192">
        <v>0</v>
      </c>
      <c r="R218" s="192">
        <f t="shared" si="32"/>
        <v>0</v>
      </c>
      <c r="S218" s="192">
        <v>0</v>
      </c>
      <c r="T218" s="193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4" t="s">
        <v>210</v>
      </c>
      <c r="AT218" s="194" t="s">
        <v>146</v>
      </c>
      <c r="AU218" s="194" t="s">
        <v>86</v>
      </c>
      <c r="AY218" s="14" t="s">
        <v>144</v>
      </c>
      <c r="BE218" s="195">
        <f t="shared" si="34"/>
        <v>0</v>
      </c>
      <c r="BF218" s="195">
        <f t="shared" si="35"/>
        <v>0</v>
      </c>
      <c r="BG218" s="195">
        <f t="shared" si="36"/>
        <v>0</v>
      </c>
      <c r="BH218" s="195">
        <f t="shared" si="37"/>
        <v>0</v>
      </c>
      <c r="BI218" s="195">
        <f t="shared" si="38"/>
        <v>0</v>
      </c>
      <c r="BJ218" s="14" t="s">
        <v>84</v>
      </c>
      <c r="BK218" s="195">
        <f t="shared" si="39"/>
        <v>0</v>
      </c>
      <c r="BL218" s="14" t="s">
        <v>210</v>
      </c>
      <c r="BM218" s="194" t="s">
        <v>509</v>
      </c>
    </row>
    <row r="219" spans="1:65" s="2" customFormat="1" ht="24.2" customHeight="1">
      <c r="A219" s="31"/>
      <c r="B219" s="32"/>
      <c r="C219" s="183" t="s">
        <v>446</v>
      </c>
      <c r="D219" s="183" t="s">
        <v>146</v>
      </c>
      <c r="E219" s="184" t="s">
        <v>511</v>
      </c>
      <c r="F219" s="185" t="s">
        <v>512</v>
      </c>
      <c r="G219" s="186" t="s">
        <v>178</v>
      </c>
      <c r="H219" s="187">
        <v>0.384</v>
      </c>
      <c r="I219" s="188"/>
      <c r="J219" s="189">
        <f t="shared" si="30"/>
        <v>0</v>
      </c>
      <c r="K219" s="185" t="s">
        <v>150</v>
      </c>
      <c r="L219" s="36"/>
      <c r="M219" s="190" t="s">
        <v>1</v>
      </c>
      <c r="N219" s="191" t="s">
        <v>41</v>
      </c>
      <c r="O219" s="68"/>
      <c r="P219" s="192">
        <f t="shared" si="31"/>
        <v>0</v>
      </c>
      <c r="Q219" s="192">
        <v>0</v>
      </c>
      <c r="R219" s="192">
        <f t="shared" si="32"/>
        <v>0</v>
      </c>
      <c r="S219" s="192">
        <v>0</v>
      </c>
      <c r="T219" s="193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4" t="s">
        <v>210</v>
      </c>
      <c r="AT219" s="194" t="s">
        <v>146</v>
      </c>
      <c r="AU219" s="194" t="s">
        <v>86</v>
      </c>
      <c r="AY219" s="14" t="s">
        <v>144</v>
      </c>
      <c r="BE219" s="195">
        <f t="shared" si="34"/>
        <v>0</v>
      </c>
      <c r="BF219" s="195">
        <f t="shared" si="35"/>
        <v>0</v>
      </c>
      <c r="BG219" s="195">
        <f t="shared" si="36"/>
        <v>0</v>
      </c>
      <c r="BH219" s="195">
        <f t="shared" si="37"/>
        <v>0</v>
      </c>
      <c r="BI219" s="195">
        <f t="shared" si="38"/>
        <v>0</v>
      </c>
      <c r="BJ219" s="14" t="s">
        <v>84</v>
      </c>
      <c r="BK219" s="195">
        <f t="shared" si="39"/>
        <v>0</v>
      </c>
      <c r="BL219" s="14" t="s">
        <v>210</v>
      </c>
      <c r="BM219" s="194" t="s">
        <v>513</v>
      </c>
    </row>
    <row r="220" spans="1:65" s="2" customFormat="1" ht="24.2" customHeight="1">
      <c r="A220" s="31"/>
      <c r="B220" s="32"/>
      <c r="C220" s="183" t="s">
        <v>450</v>
      </c>
      <c r="D220" s="183" t="s">
        <v>146</v>
      </c>
      <c r="E220" s="184" t="s">
        <v>515</v>
      </c>
      <c r="F220" s="185" t="s">
        <v>516</v>
      </c>
      <c r="G220" s="186" t="s">
        <v>178</v>
      </c>
      <c r="H220" s="187">
        <v>0.384</v>
      </c>
      <c r="I220" s="188"/>
      <c r="J220" s="189">
        <f t="shared" si="30"/>
        <v>0</v>
      </c>
      <c r="K220" s="185" t="s">
        <v>150</v>
      </c>
      <c r="L220" s="36"/>
      <c r="M220" s="190" t="s">
        <v>1</v>
      </c>
      <c r="N220" s="191" t="s">
        <v>41</v>
      </c>
      <c r="O220" s="68"/>
      <c r="P220" s="192">
        <f t="shared" si="31"/>
        <v>0</v>
      </c>
      <c r="Q220" s="192">
        <v>0</v>
      </c>
      <c r="R220" s="192">
        <f t="shared" si="32"/>
        <v>0</v>
      </c>
      <c r="S220" s="192">
        <v>0</v>
      </c>
      <c r="T220" s="193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4" t="s">
        <v>210</v>
      </c>
      <c r="AT220" s="194" t="s">
        <v>146</v>
      </c>
      <c r="AU220" s="194" t="s">
        <v>86</v>
      </c>
      <c r="AY220" s="14" t="s">
        <v>144</v>
      </c>
      <c r="BE220" s="195">
        <f t="shared" si="34"/>
        <v>0</v>
      </c>
      <c r="BF220" s="195">
        <f t="shared" si="35"/>
        <v>0</v>
      </c>
      <c r="BG220" s="195">
        <f t="shared" si="36"/>
        <v>0</v>
      </c>
      <c r="BH220" s="195">
        <f t="shared" si="37"/>
        <v>0</v>
      </c>
      <c r="BI220" s="195">
        <f t="shared" si="38"/>
        <v>0</v>
      </c>
      <c r="BJ220" s="14" t="s">
        <v>84</v>
      </c>
      <c r="BK220" s="195">
        <f t="shared" si="39"/>
        <v>0</v>
      </c>
      <c r="BL220" s="14" t="s">
        <v>210</v>
      </c>
      <c r="BM220" s="194" t="s">
        <v>517</v>
      </c>
    </row>
    <row r="221" spans="2:63" s="12" customFormat="1" ht="22.9" customHeight="1">
      <c r="B221" s="167"/>
      <c r="C221" s="168"/>
      <c r="D221" s="169" t="s">
        <v>75</v>
      </c>
      <c r="E221" s="181" t="s">
        <v>518</v>
      </c>
      <c r="F221" s="181" t="s">
        <v>519</v>
      </c>
      <c r="G221" s="168"/>
      <c r="H221" s="168"/>
      <c r="I221" s="171"/>
      <c r="J221" s="182">
        <f>BK221</f>
        <v>0</v>
      </c>
      <c r="K221" s="168"/>
      <c r="L221" s="173"/>
      <c r="M221" s="174"/>
      <c r="N221" s="175"/>
      <c r="O221" s="175"/>
      <c r="P221" s="176">
        <f>SUM(P222:P239)</f>
        <v>0</v>
      </c>
      <c r="Q221" s="175"/>
      <c r="R221" s="176">
        <f>SUM(R222:R239)</f>
        <v>1.6750515799999999</v>
      </c>
      <c r="S221" s="175"/>
      <c r="T221" s="177">
        <f>SUM(T222:T239)</f>
        <v>0.6548999999999999</v>
      </c>
      <c r="AR221" s="178" t="s">
        <v>86</v>
      </c>
      <c r="AT221" s="179" t="s">
        <v>75</v>
      </c>
      <c r="AU221" s="179" t="s">
        <v>84</v>
      </c>
      <c r="AY221" s="178" t="s">
        <v>144</v>
      </c>
      <c r="BK221" s="180">
        <f>SUM(BK222:BK239)</f>
        <v>0</v>
      </c>
    </row>
    <row r="222" spans="1:65" s="2" customFormat="1" ht="24.2" customHeight="1">
      <c r="A222" s="31"/>
      <c r="B222" s="32"/>
      <c r="C222" s="183" t="s">
        <v>456</v>
      </c>
      <c r="D222" s="183" t="s">
        <v>146</v>
      </c>
      <c r="E222" s="184" t="s">
        <v>521</v>
      </c>
      <c r="F222" s="185" t="s">
        <v>522</v>
      </c>
      <c r="G222" s="186" t="s">
        <v>195</v>
      </c>
      <c r="H222" s="187">
        <v>35.4</v>
      </c>
      <c r="I222" s="188"/>
      <c r="J222" s="189">
        <f aca="true" t="shared" si="40" ref="J222:J239">ROUND(I222*H222,2)</f>
        <v>0</v>
      </c>
      <c r="K222" s="185" t="s">
        <v>150</v>
      </c>
      <c r="L222" s="36"/>
      <c r="M222" s="190" t="s">
        <v>1</v>
      </c>
      <c r="N222" s="191" t="s">
        <v>41</v>
      </c>
      <c r="O222" s="68"/>
      <c r="P222" s="192">
        <f aca="true" t="shared" si="41" ref="P222:P239">O222*H222</f>
        <v>0</v>
      </c>
      <c r="Q222" s="192">
        <v>0</v>
      </c>
      <c r="R222" s="192">
        <f aca="true" t="shared" si="42" ref="R222:R239">Q222*H222</f>
        <v>0</v>
      </c>
      <c r="S222" s="192">
        <v>0.002</v>
      </c>
      <c r="T222" s="193">
        <f aca="true" t="shared" si="43" ref="T222:T239">S222*H222</f>
        <v>0.0708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4" t="s">
        <v>210</v>
      </c>
      <c r="AT222" s="194" t="s">
        <v>146</v>
      </c>
      <c r="AU222" s="194" t="s">
        <v>86</v>
      </c>
      <c r="AY222" s="14" t="s">
        <v>144</v>
      </c>
      <c r="BE222" s="195">
        <f aca="true" t="shared" si="44" ref="BE222:BE239">IF(N222="základní",J222,0)</f>
        <v>0</v>
      </c>
      <c r="BF222" s="195">
        <f aca="true" t="shared" si="45" ref="BF222:BF239">IF(N222="snížená",J222,0)</f>
        <v>0</v>
      </c>
      <c r="BG222" s="195">
        <f aca="true" t="shared" si="46" ref="BG222:BG239">IF(N222="zákl. přenesená",J222,0)</f>
        <v>0</v>
      </c>
      <c r="BH222" s="195">
        <f aca="true" t="shared" si="47" ref="BH222:BH239">IF(N222="sníž. přenesená",J222,0)</f>
        <v>0</v>
      </c>
      <c r="BI222" s="195">
        <f aca="true" t="shared" si="48" ref="BI222:BI239">IF(N222="nulová",J222,0)</f>
        <v>0</v>
      </c>
      <c r="BJ222" s="14" t="s">
        <v>84</v>
      </c>
      <c r="BK222" s="195">
        <f aca="true" t="shared" si="49" ref="BK222:BK239">ROUND(I222*H222,2)</f>
        <v>0</v>
      </c>
      <c r="BL222" s="14" t="s">
        <v>210</v>
      </c>
      <c r="BM222" s="194" t="s">
        <v>523</v>
      </c>
    </row>
    <row r="223" spans="1:65" s="2" customFormat="1" ht="24.2" customHeight="1">
      <c r="A223" s="31"/>
      <c r="B223" s="32"/>
      <c r="C223" s="183" t="s">
        <v>460</v>
      </c>
      <c r="D223" s="183" t="s">
        <v>146</v>
      </c>
      <c r="E223" s="184" t="s">
        <v>525</v>
      </c>
      <c r="F223" s="185" t="s">
        <v>526</v>
      </c>
      <c r="G223" s="186" t="s">
        <v>195</v>
      </c>
      <c r="H223" s="187">
        <v>70.8</v>
      </c>
      <c r="I223" s="188"/>
      <c r="J223" s="189">
        <f t="shared" si="40"/>
        <v>0</v>
      </c>
      <c r="K223" s="185" t="s">
        <v>150</v>
      </c>
      <c r="L223" s="36"/>
      <c r="M223" s="190" t="s">
        <v>1</v>
      </c>
      <c r="N223" s="191" t="s">
        <v>41</v>
      </c>
      <c r="O223" s="68"/>
      <c r="P223" s="192">
        <f t="shared" si="41"/>
        <v>0</v>
      </c>
      <c r="Q223" s="192">
        <v>0</v>
      </c>
      <c r="R223" s="192">
        <f t="shared" si="42"/>
        <v>0</v>
      </c>
      <c r="S223" s="192">
        <v>0</v>
      </c>
      <c r="T223" s="193">
        <f t="shared" si="4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4" t="s">
        <v>210</v>
      </c>
      <c r="AT223" s="194" t="s">
        <v>146</v>
      </c>
      <c r="AU223" s="194" t="s">
        <v>86</v>
      </c>
      <c r="AY223" s="14" t="s">
        <v>144</v>
      </c>
      <c r="BE223" s="195">
        <f t="shared" si="44"/>
        <v>0</v>
      </c>
      <c r="BF223" s="195">
        <f t="shared" si="45"/>
        <v>0</v>
      </c>
      <c r="BG223" s="195">
        <f t="shared" si="46"/>
        <v>0</v>
      </c>
      <c r="BH223" s="195">
        <f t="shared" si="47"/>
        <v>0</v>
      </c>
      <c r="BI223" s="195">
        <f t="shared" si="48"/>
        <v>0</v>
      </c>
      <c r="BJ223" s="14" t="s">
        <v>84</v>
      </c>
      <c r="BK223" s="195">
        <f t="shared" si="49"/>
        <v>0</v>
      </c>
      <c r="BL223" s="14" t="s">
        <v>210</v>
      </c>
      <c r="BM223" s="194" t="s">
        <v>527</v>
      </c>
    </row>
    <row r="224" spans="1:65" s="2" customFormat="1" ht="16.5" customHeight="1">
      <c r="A224" s="31"/>
      <c r="B224" s="32"/>
      <c r="C224" s="196" t="s">
        <v>464</v>
      </c>
      <c r="D224" s="196" t="s">
        <v>189</v>
      </c>
      <c r="E224" s="197" t="s">
        <v>487</v>
      </c>
      <c r="F224" s="198" t="s">
        <v>488</v>
      </c>
      <c r="G224" s="199" t="s">
        <v>178</v>
      </c>
      <c r="H224" s="200">
        <v>0.028</v>
      </c>
      <c r="I224" s="201"/>
      <c r="J224" s="202">
        <f t="shared" si="40"/>
        <v>0</v>
      </c>
      <c r="K224" s="198" t="s">
        <v>150</v>
      </c>
      <c r="L224" s="203"/>
      <c r="M224" s="204" t="s">
        <v>1</v>
      </c>
      <c r="N224" s="205" t="s">
        <v>41</v>
      </c>
      <c r="O224" s="68"/>
      <c r="P224" s="192">
        <f t="shared" si="41"/>
        <v>0</v>
      </c>
      <c r="Q224" s="192">
        <v>1</v>
      </c>
      <c r="R224" s="192">
        <f t="shared" si="42"/>
        <v>0.028</v>
      </c>
      <c r="S224" s="192">
        <v>0</v>
      </c>
      <c r="T224" s="193">
        <f t="shared" si="4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4" t="s">
        <v>275</v>
      </c>
      <c r="AT224" s="194" t="s">
        <v>189</v>
      </c>
      <c r="AU224" s="194" t="s">
        <v>86</v>
      </c>
      <c r="AY224" s="14" t="s">
        <v>144</v>
      </c>
      <c r="BE224" s="195">
        <f t="shared" si="44"/>
        <v>0</v>
      </c>
      <c r="BF224" s="195">
        <f t="shared" si="45"/>
        <v>0</v>
      </c>
      <c r="BG224" s="195">
        <f t="shared" si="46"/>
        <v>0</v>
      </c>
      <c r="BH224" s="195">
        <f t="shared" si="47"/>
        <v>0</v>
      </c>
      <c r="BI224" s="195">
        <f t="shared" si="48"/>
        <v>0</v>
      </c>
      <c r="BJ224" s="14" t="s">
        <v>84</v>
      </c>
      <c r="BK224" s="195">
        <f t="shared" si="49"/>
        <v>0</v>
      </c>
      <c r="BL224" s="14" t="s">
        <v>210</v>
      </c>
      <c r="BM224" s="194" t="s">
        <v>529</v>
      </c>
    </row>
    <row r="225" spans="1:65" s="2" customFormat="1" ht="24.2" customHeight="1">
      <c r="A225" s="31"/>
      <c r="B225" s="32"/>
      <c r="C225" s="183" t="s">
        <v>468</v>
      </c>
      <c r="D225" s="183" t="s">
        <v>146</v>
      </c>
      <c r="E225" s="184" t="s">
        <v>531</v>
      </c>
      <c r="F225" s="185" t="s">
        <v>532</v>
      </c>
      <c r="G225" s="186" t="s">
        <v>195</v>
      </c>
      <c r="H225" s="187">
        <v>35.4</v>
      </c>
      <c r="I225" s="188"/>
      <c r="J225" s="189">
        <f t="shared" si="40"/>
        <v>0</v>
      </c>
      <c r="K225" s="185" t="s">
        <v>150</v>
      </c>
      <c r="L225" s="36"/>
      <c r="M225" s="190" t="s">
        <v>1</v>
      </c>
      <c r="N225" s="191" t="s">
        <v>41</v>
      </c>
      <c r="O225" s="68"/>
      <c r="P225" s="192">
        <f t="shared" si="41"/>
        <v>0</v>
      </c>
      <c r="Q225" s="192">
        <v>0</v>
      </c>
      <c r="R225" s="192">
        <f t="shared" si="42"/>
        <v>0</v>
      </c>
      <c r="S225" s="192">
        <v>0.0165</v>
      </c>
      <c r="T225" s="193">
        <f t="shared" si="43"/>
        <v>0.5841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4" t="s">
        <v>210</v>
      </c>
      <c r="AT225" s="194" t="s">
        <v>146</v>
      </c>
      <c r="AU225" s="194" t="s">
        <v>86</v>
      </c>
      <c r="AY225" s="14" t="s">
        <v>144</v>
      </c>
      <c r="BE225" s="195">
        <f t="shared" si="44"/>
        <v>0</v>
      </c>
      <c r="BF225" s="195">
        <f t="shared" si="45"/>
        <v>0</v>
      </c>
      <c r="BG225" s="195">
        <f t="shared" si="46"/>
        <v>0</v>
      </c>
      <c r="BH225" s="195">
        <f t="shared" si="47"/>
        <v>0</v>
      </c>
      <c r="BI225" s="195">
        <f t="shared" si="48"/>
        <v>0</v>
      </c>
      <c r="BJ225" s="14" t="s">
        <v>84</v>
      </c>
      <c r="BK225" s="195">
        <f t="shared" si="49"/>
        <v>0</v>
      </c>
      <c r="BL225" s="14" t="s">
        <v>210</v>
      </c>
      <c r="BM225" s="194" t="s">
        <v>533</v>
      </c>
    </row>
    <row r="226" spans="1:65" s="2" customFormat="1" ht="24.2" customHeight="1">
      <c r="A226" s="31"/>
      <c r="B226" s="32"/>
      <c r="C226" s="183" t="s">
        <v>474</v>
      </c>
      <c r="D226" s="183" t="s">
        <v>146</v>
      </c>
      <c r="E226" s="184" t="s">
        <v>535</v>
      </c>
      <c r="F226" s="185" t="s">
        <v>536</v>
      </c>
      <c r="G226" s="186" t="s">
        <v>195</v>
      </c>
      <c r="H226" s="187">
        <v>70.8</v>
      </c>
      <c r="I226" s="188"/>
      <c r="J226" s="189">
        <f t="shared" si="40"/>
        <v>0</v>
      </c>
      <c r="K226" s="185" t="s">
        <v>150</v>
      </c>
      <c r="L226" s="36"/>
      <c r="M226" s="190" t="s">
        <v>1</v>
      </c>
      <c r="N226" s="191" t="s">
        <v>41</v>
      </c>
      <c r="O226" s="68"/>
      <c r="P226" s="192">
        <f t="shared" si="41"/>
        <v>0</v>
      </c>
      <c r="Q226" s="192">
        <v>0.00088</v>
      </c>
      <c r="R226" s="192">
        <f t="shared" si="42"/>
        <v>0.062304</v>
      </c>
      <c r="S226" s="192">
        <v>0</v>
      </c>
      <c r="T226" s="193">
        <f t="shared" si="4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4" t="s">
        <v>210</v>
      </c>
      <c r="AT226" s="194" t="s">
        <v>146</v>
      </c>
      <c r="AU226" s="194" t="s">
        <v>86</v>
      </c>
      <c r="AY226" s="14" t="s">
        <v>144</v>
      </c>
      <c r="BE226" s="195">
        <f t="shared" si="44"/>
        <v>0</v>
      </c>
      <c r="BF226" s="195">
        <f t="shared" si="45"/>
        <v>0</v>
      </c>
      <c r="BG226" s="195">
        <f t="shared" si="46"/>
        <v>0</v>
      </c>
      <c r="BH226" s="195">
        <f t="shared" si="47"/>
        <v>0</v>
      </c>
      <c r="BI226" s="195">
        <f t="shared" si="48"/>
        <v>0</v>
      </c>
      <c r="BJ226" s="14" t="s">
        <v>84</v>
      </c>
      <c r="BK226" s="195">
        <f t="shared" si="49"/>
        <v>0</v>
      </c>
      <c r="BL226" s="14" t="s">
        <v>210</v>
      </c>
      <c r="BM226" s="194" t="s">
        <v>537</v>
      </c>
    </row>
    <row r="227" spans="1:65" s="2" customFormat="1" ht="44.25" customHeight="1">
      <c r="A227" s="31"/>
      <c r="B227" s="32"/>
      <c r="C227" s="196" t="s">
        <v>482</v>
      </c>
      <c r="D227" s="196" t="s">
        <v>189</v>
      </c>
      <c r="E227" s="197" t="s">
        <v>495</v>
      </c>
      <c r="F227" s="198" t="s">
        <v>496</v>
      </c>
      <c r="G227" s="199" t="s">
        <v>195</v>
      </c>
      <c r="H227" s="200">
        <v>82.517</v>
      </c>
      <c r="I227" s="201"/>
      <c r="J227" s="202">
        <f t="shared" si="40"/>
        <v>0</v>
      </c>
      <c r="K227" s="198" t="s">
        <v>150</v>
      </c>
      <c r="L227" s="203"/>
      <c r="M227" s="204" t="s">
        <v>1</v>
      </c>
      <c r="N227" s="205" t="s">
        <v>41</v>
      </c>
      <c r="O227" s="68"/>
      <c r="P227" s="192">
        <f t="shared" si="41"/>
        <v>0</v>
      </c>
      <c r="Q227" s="192">
        <v>0.0054</v>
      </c>
      <c r="R227" s="192">
        <f t="shared" si="42"/>
        <v>0.4455918</v>
      </c>
      <c r="S227" s="192">
        <v>0</v>
      </c>
      <c r="T227" s="193">
        <f t="shared" si="4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4" t="s">
        <v>275</v>
      </c>
      <c r="AT227" s="194" t="s">
        <v>189</v>
      </c>
      <c r="AU227" s="194" t="s">
        <v>86</v>
      </c>
      <c r="AY227" s="14" t="s">
        <v>144</v>
      </c>
      <c r="BE227" s="195">
        <f t="shared" si="44"/>
        <v>0</v>
      </c>
      <c r="BF227" s="195">
        <f t="shared" si="45"/>
        <v>0</v>
      </c>
      <c r="BG227" s="195">
        <f t="shared" si="46"/>
        <v>0</v>
      </c>
      <c r="BH227" s="195">
        <f t="shared" si="47"/>
        <v>0</v>
      </c>
      <c r="BI227" s="195">
        <f t="shared" si="48"/>
        <v>0</v>
      </c>
      <c r="BJ227" s="14" t="s">
        <v>84</v>
      </c>
      <c r="BK227" s="195">
        <f t="shared" si="49"/>
        <v>0</v>
      </c>
      <c r="BL227" s="14" t="s">
        <v>210</v>
      </c>
      <c r="BM227" s="194" t="s">
        <v>539</v>
      </c>
    </row>
    <row r="228" spans="1:65" s="2" customFormat="1" ht="24.2" customHeight="1">
      <c r="A228" s="31"/>
      <c r="B228" s="32"/>
      <c r="C228" s="183" t="s">
        <v>486</v>
      </c>
      <c r="D228" s="183" t="s">
        <v>146</v>
      </c>
      <c r="E228" s="184" t="s">
        <v>541</v>
      </c>
      <c r="F228" s="185" t="s">
        <v>542</v>
      </c>
      <c r="G228" s="186" t="s">
        <v>243</v>
      </c>
      <c r="H228" s="187">
        <v>12.906</v>
      </c>
      <c r="I228" s="188"/>
      <c r="J228" s="189">
        <f t="shared" si="40"/>
        <v>0</v>
      </c>
      <c r="K228" s="185" t="s">
        <v>150</v>
      </c>
      <c r="L228" s="36"/>
      <c r="M228" s="190" t="s">
        <v>1</v>
      </c>
      <c r="N228" s="191" t="s">
        <v>41</v>
      </c>
      <c r="O228" s="68"/>
      <c r="P228" s="192">
        <f t="shared" si="41"/>
        <v>0</v>
      </c>
      <c r="Q228" s="192">
        <v>0.0003</v>
      </c>
      <c r="R228" s="192">
        <f t="shared" si="42"/>
        <v>0.0038718</v>
      </c>
      <c r="S228" s="192">
        <v>0</v>
      </c>
      <c r="T228" s="193">
        <f t="shared" si="4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4" t="s">
        <v>210</v>
      </c>
      <c r="AT228" s="194" t="s">
        <v>146</v>
      </c>
      <c r="AU228" s="194" t="s">
        <v>86</v>
      </c>
      <c r="AY228" s="14" t="s">
        <v>144</v>
      </c>
      <c r="BE228" s="195">
        <f t="shared" si="44"/>
        <v>0</v>
      </c>
      <c r="BF228" s="195">
        <f t="shared" si="45"/>
        <v>0</v>
      </c>
      <c r="BG228" s="195">
        <f t="shared" si="46"/>
        <v>0</v>
      </c>
      <c r="BH228" s="195">
        <f t="shared" si="47"/>
        <v>0</v>
      </c>
      <c r="BI228" s="195">
        <f t="shared" si="48"/>
        <v>0</v>
      </c>
      <c r="BJ228" s="14" t="s">
        <v>84</v>
      </c>
      <c r="BK228" s="195">
        <f t="shared" si="49"/>
        <v>0</v>
      </c>
      <c r="BL228" s="14" t="s">
        <v>210</v>
      </c>
      <c r="BM228" s="194" t="s">
        <v>543</v>
      </c>
    </row>
    <row r="229" spans="1:65" s="2" customFormat="1" ht="37.9" customHeight="1">
      <c r="A229" s="31"/>
      <c r="B229" s="32"/>
      <c r="C229" s="183" t="s">
        <v>490</v>
      </c>
      <c r="D229" s="183" t="s">
        <v>146</v>
      </c>
      <c r="E229" s="184" t="s">
        <v>545</v>
      </c>
      <c r="F229" s="185" t="s">
        <v>546</v>
      </c>
      <c r="G229" s="186" t="s">
        <v>243</v>
      </c>
      <c r="H229" s="187">
        <v>70.4</v>
      </c>
      <c r="I229" s="188"/>
      <c r="J229" s="189">
        <f t="shared" si="40"/>
        <v>0</v>
      </c>
      <c r="K229" s="185" t="s">
        <v>150</v>
      </c>
      <c r="L229" s="36"/>
      <c r="M229" s="190" t="s">
        <v>1</v>
      </c>
      <c r="N229" s="191" t="s">
        <v>41</v>
      </c>
      <c r="O229" s="68"/>
      <c r="P229" s="192">
        <f t="shared" si="41"/>
        <v>0</v>
      </c>
      <c r="Q229" s="192">
        <v>0.0006</v>
      </c>
      <c r="R229" s="192">
        <f t="shared" si="42"/>
        <v>0.04224</v>
      </c>
      <c r="S229" s="192">
        <v>0</v>
      </c>
      <c r="T229" s="193">
        <f t="shared" si="4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4" t="s">
        <v>210</v>
      </c>
      <c r="AT229" s="194" t="s">
        <v>146</v>
      </c>
      <c r="AU229" s="194" t="s">
        <v>86</v>
      </c>
      <c r="AY229" s="14" t="s">
        <v>144</v>
      </c>
      <c r="BE229" s="195">
        <f t="shared" si="44"/>
        <v>0</v>
      </c>
      <c r="BF229" s="195">
        <f t="shared" si="45"/>
        <v>0</v>
      </c>
      <c r="BG229" s="195">
        <f t="shared" si="46"/>
        <v>0</v>
      </c>
      <c r="BH229" s="195">
        <f t="shared" si="47"/>
        <v>0</v>
      </c>
      <c r="BI229" s="195">
        <f t="shared" si="48"/>
        <v>0</v>
      </c>
      <c r="BJ229" s="14" t="s">
        <v>84</v>
      </c>
      <c r="BK229" s="195">
        <f t="shared" si="49"/>
        <v>0</v>
      </c>
      <c r="BL229" s="14" t="s">
        <v>210</v>
      </c>
      <c r="BM229" s="194" t="s">
        <v>547</v>
      </c>
    </row>
    <row r="230" spans="1:65" s="2" customFormat="1" ht="37.9" customHeight="1">
      <c r="A230" s="31"/>
      <c r="B230" s="32"/>
      <c r="C230" s="183" t="s">
        <v>494</v>
      </c>
      <c r="D230" s="183" t="s">
        <v>146</v>
      </c>
      <c r="E230" s="184" t="s">
        <v>549</v>
      </c>
      <c r="F230" s="185" t="s">
        <v>550</v>
      </c>
      <c r="G230" s="186" t="s">
        <v>243</v>
      </c>
      <c r="H230" s="187">
        <v>57.494</v>
      </c>
      <c r="I230" s="188"/>
      <c r="J230" s="189">
        <f t="shared" si="40"/>
        <v>0</v>
      </c>
      <c r="K230" s="185" t="s">
        <v>150</v>
      </c>
      <c r="L230" s="36"/>
      <c r="M230" s="190" t="s">
        <v>1</v>
      </c>
      <c r="N230" s="191" t="s">
        <v>41</v>
      </c>
      <c r="O230" s="68"/>
      <c r="P230" s="192">
        <f t="shared" si="41"/>
        <v>0</v>
      </c>
      <c r="Q230" s="192">
        <v>0.0006</v>
      </c>
      <c r="R230" s="192">
        <f t="shared" si="42"/>
        <v>0.034496399999999997</v>
      </c>
      <c r="S230" s="192">
        <v>0</v>
      </c>
      <c r="T230" s="193">
        <f t="shared" si="4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4" t="s">
        <v>210</v>
      </c>
      <c r="AT230" s="194" t="s">
        <v>146</v>
      </c>
      <c r="AU230" s="194" t="s">
        <v>86</v>
      </c>
      <c r="AY230" s="14" t="s">
        <v>144</v>
      </c>
      <c r="BE230" s="195">
        <f t="shared" si="44"/>
        <v>0</v>
      </c>
      <c r="BF230" s="195">
        <f t="shared" si="45"/>
        <v>0</v>
      </c>
      <c r="BG230" s="195">
        <f t="shared" si="46"/>
        <v>0</v>
      </c>
      <c r="BH230" s="195">
        <f t="shared" si="47"/>
        <v>0</v>
      </c>
      <c r="BI230" s="195">
        <f t="shared" si="48"/>
        <v>0</v>
      </c>
      <c r="BJ230" s="14" t="s">
        <v>84</v>
      </c>
      <c r="BK230" s="195">
        <f t="shared" si="49"/>
        <v>0</v>
      </c>
      <c r="BL230" s="14" t="s">
        <v>210</v>
      </c>
      <c r="BM230" s="194" t="s">
        <v>551</v>
      </c>
    </row>
    <row r="231" spans="1:65" s="2" customFormat="1" ht="37.9" customHeight="1">
      <c r="A231" s="31"/>
      <c r="B231" s="32"/>
      <c r="C231" s="183" t="s">
        <v>498</v>
      </c>
      <c r="D231" s="183" t="s">
        <v>146</v>
      </c>
      <c r="E231" s="184" t="s">
        <v>553</v>
      </c>
      <c r="F231" s="185" t="s">
        <v>554</v>
      </c>
      <c r="G231" s="186" t="s">
        <v>243</v>
      </c>
      <c r="H231" s="187">
        <v>12.906</v>
      </c>
      <c r="I231" s="188"/>
      <c r="J231" s="189">
        <f t="shared" si="40"/>
        <v>0</v>
      </c>
      <c r="K231" s="185" t="s">
        <v>150</v>
      </c>
      <c r="L231" s="36"/>
      <c r="M231" s="190" t="s">
        <v>1</v>
      </c>
      <c r="N231" s="191" t="s">
        <v>41</v>
      </c>
      <c r="O231" s="68"/>
      <c r="P231" s="192">
        <f t="shared" si="41"/>
        <v>0</v>
      </c>
      <c r="Q231" s="192">
        <v>0.00043</v>
      </c>
      <c r="R231" s="192">
        <f t="shared" si="42"/>
        <v>0.00554958</v>
      </c>
      <c r="S231" s="192">
        <v>0</v>
      </c>
      <c r="T231" s="193">
        <f t="shared" si="4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4" t="s">
        <v>210</v>
      </c>
      <c r="AT231" s="194" t="s">
        <v>146</v>
      </c>
      <c r="AU231" s="194" t="s">
        <v>86</v>
      </c>
      <c r="AY231" s="14" t="s">
        <v>144</v>
      </c>
      <c r="BE231" s="195">
        <f t="shared" si="44"/>
        <v>0</v>
      </c>
      <c r="BF231" s="195">
        <f t="shared" si="45"/>
        <v>0</v>
      </c>
      <c r="BG231" s="195">
        <f t="shared" si="46"/>
        <v>0</v>
      </c>
      <c r="BH231" s="195">
        <f t="shared" si="47"/>
        <v>0</v>
      </c>
      <c r="BI231" s="195">
        <f t="shared" si="48"/>
        <v>0</v>
      </c>
      <c r="BJ231" s="14" t="s">
        <v>84</v>
      </c>
      <c r="BK231" s="195">
        <f t="shared" si="49"/>
        <v>0</v>
      </c>
      <c r="BL231" s="14" t="s">
        <v>210</v>
      </c>
      <c r="BM231" s="194" t="s">
        <v>555</v>
      </c>
    </row>
    <row r="232" spans="1:65" s="2" customFormat="1" ht="33" customHeight="1">
      <c r="A232" s="31"/>
      <c r="B232" s="32"/>
      <c r="C232" s="183" t="s">
        <v>502</v>
      </c>
      <c r="D232" s="183" t="s">
        <v>146</v>
      </c>
      <c r="E232" s="184" t="s">
        <v>557</v>
      </c>
      <c r="F232" s="185" t="s">
        <v>558</v>
      </c>
      <c r="G232" s="186" t="s">
        <v>243</v>
      </c>
      <c r="H232" s="187">
        <v>59.774</v>
      </c>
      <c r="I232" s="188"/>
      <c r="J232" s="189">
        <f t="shared" si="40"/>
        <v>0</v>
      </c>
      <c r="K232" s="185" t="s">
        <v>150</v>
      </c>
      <c r="L232" s="36"/>
      <c r="M232" s="190" t="s">
        <v>1</v>
      </c>
      <c r="N232" s="191" t="s">
        <v>41</v>
      </c>
      <c r="O232" s="68"/>
      <c r="P232" s="192">
        <f t="shared" si="41"/>
        <v>0</v>
      </c>
      <c r="Q232" s="192">
        <v>0.0015</v>
      </c>
      <c r="R232" s="192">
        <f t="shared" si="42"/>
        <v>0.089661</v>
      </c>
      <c r="S232" s="192">
        <v>0</v>
      </c>
      <c r="T232" s="193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4" t="s">
        <v>210</v>
      </c>
      <c r="AT232" s="194" t="s">
        <v>146</v>
      </c>
      <c r="AU232" s="194" t="s">
        <v>86</v>
      </c>
      <c r="AY232" s="14" t="s">
        <v>144</v>
      </c>
      <c r="BE232" s="195">
        <f t="shared" si="44"/>
        <v>0</v>
      </c>
      <c r="BF232" s="195">
        <f t="shared" si="45"/>
        <v>0</v>
      </c>
      <c r="BG232" s="195">
        <f t="shared" si="46"/>
        <v>0</v>
      </c>
      <c r="BH232" s="195">
        <f t="shared" si="47"/>
        <v>0</v>
      </c>
      <c r="BI232" s="195">
        <f t="shared" si="48"/>
        <v>0</v>
      </c>
      <c r="BJ232" s="14" t="s">
        <v>84</v>
      </c>
      <c r="BK232" s="195">
        <f t="shared" si="49"/>
        <v>0</v>
      </c>
      <c r="BL232" s="14" t="s">
        <v>210</v>
      </c>
      <c r="BM232" s="194" t="s">
        <v>559</v>
      </c>
    </row>
    <row r="233" spans="1:65" s="2" customFormat="1" ht="37.9" customHeight="1">
      <c r="A233" s="31"/>
      <c r="B233" s="32"/>
      <c r="C233" s="183" t="s">
        <v>506</v>
      </c>
      <c r="D233" s="183" t="s">
        <v>146</v>
      </c>
      <c r="E233" s="184" t="s">
        <v>561</v>
      </c>
      <c r="F233" s="185" t="s">
        <v>562</v>
      </c>
      <c r="G233" s="186" t="s">
        <v>195</v>
      </c>
      <c r="H233" s="187">
        <v>339.09</v>
      </c>
      <c r="I233" s="188"/>
      <c r="J233" s="189">
        <f t="shared" si="40"/>
        <v>0</v>
      </c>
      <c r="K233" s="185" t="s">
        <v>150</v>
      </c>
      <c r="L233" s="36"/>
      <c r="M233" s="190" t="s">
        <v>1</v>
      </c>
      <c r="N233" s="191" t="s">
        <v>41</v>
      </c>
      <c r="O233" s="68"/>
      <c r="P233" s="192">
        <f t="shared" si="41"/>
        <v>0</v>
      </c>
      <c r="Q233" s="192">
        <v>0.00028</v>
      </c>
      <c r="R233" s="192">
        <f t="shared" si="42"/>
        <v>0.09494519999999998</v>
      </c>
      <c r="S233" s="192">
        <v>0</v>
      </c>
      <c r="T233" s="193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4" t="s">
        <v>210</v>
      </c>
      <c r="AT233" s="194" t="s">
        <v>146</v>
      </c>
      <c r="AU233" s="194" t="s">
        <v>86</v>
      </c>
      <c r="AY233" s="14" t="s">
        <v>144</v>
      </c>
      <c r="BE233" s="195">
        <f t="shared" si="44"/>
        <v>0</v>
      </c>
      <c r="BF233" s="195">
        <f t="shared" si="45"/>
        <v>0</v>
      </c>
      <c r="BG233" s="195">
        <f t="shared" si="46"/>
        <v>0</v>
      </c>
      <c r="BH233" s="195">
        <f t="shared" si="47"/>
        <v>0</v>
      </c>
      <c r="BI233" s="195">
        <f t="shared" si="48"/>
        <v>0</v>
      </c>
      <c r="BJ233" s="14" t="s">
        <v>84</v>
      </c>
      <c r="BK233" s="195">
        <f t="shared" si="49"/>
        <v>0</v>
      </c>
      <c r="BL233" s="14" t="s">
        <v>210</v>
      </c>
      <c r="BM233" s="194" t="s">
        <v>563</v>
      </c>
    </row>
    <row r="234" spans="1:65" s="2" customFormat="1" ht="24.2" customHeight="1">
      <c r="A234" s="31"/>
      <c r="B234" s="32"/>
      <c r="C234" s="196" t="s">
        <v>510</v>
      </c>
      <c r="D234" s="196" t="s">
        <v>189</v>
      </c>
      <c r="E234" s="197" t="s">
        <v>565</v>
      </c>
      <c r="F234" s="198" t="s">
        <v>566</v>
      </c>
      <c r="G234" s="199" t="s">
        <v>195</v>
      </c>
      <c r="H234" s="200">
        <v>395.209</v>
      </c>
      <c r="I234" s="201"/>
      <c r="J234" s="202">
        <f t="shared" si="40"/>
        <v>0</v>
      </c>
      <c r="K234" s="198" t="s">
        <v>150</v>
      </c>
      <c r="L234" s="203"/>
      <c r="M234" s="204" t="s">
        <v>1</v>
      </c>
      <c r="N234" s="205" t="s">
        <v>41</v>
      </c>
      <c r="O234" s="68"/>
      <c r="P234" s="192">
        <f t="shared" si="41"/>
        <v>0</v>
      </c>
      <c r="Q234" s="192">
        <v>0.0019</v>
      </c>
      <c r="R234" s="192">
        <f t="shared" si="42"/>
        <v>0.7508971</v>
      </c>
      <c r="S234" s="192">
        <v>0</v>
      </c>
      <c r="T234" s="193">
        <f t="shared" si="4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4" t="s">
        <v>275</v>
      </c>
      <c r="AT234" s="194" t="s">
        <v>189</v>
      </c>
      <c r="AU234" s="194" t="s">
        <v>86</v>
      </c>
      <c r="AY234" s="14" t="s">
        <v>144</v>
      </c>
      <c r="BE234" s="195">
        <f t="shared" si="44"/>
        <v>0</v>
      </c>
      <c r="BF234" s="195">
        <f t="shared" si="45"/>
        <v>0</v>
      </c>
      <c r="BG234" s="195">
        <f t="shared" si="46"/>
        <v>0</v>
      </c>
      <c r="BH234" s="195">
        <f t="shared" si="47"/>
        <v>0</v>
      </c>
      <c r="BI234" s="195">
        <f t="shared" si="48"/>
        <v>0</v>
      </c>
      <c r="BJ234" s="14" t="s">
        <v>84</v>
      </c>
      <c r="BK234" s="195">
        <f t="shared" si="49"/>
        <v>0</v>
      </c>
      <c r="BL234" s="14" t="s">
        <v>210</v>
      </c>
      <c r="BM234" s="194" t="s">
        <v>567</v>
      </c>
    </row>
    <row r="235" spans="1:65" s="2" customFormat="1" ht="24.2" customHeight="1">
      <c r="A235" s="31"/>
      <c r="B235" s="32"/>
      <c r="C235" s="183" t="s">
        <v>514</v>
      </c>
      <c r="D235" s="183" t="s">
        <v>146</v>
      </c>
      <c r="E235" s="184" t="s">
        <v>569</v>
      </c>
      <c r="F235" s="185" t="s">
        <v>570</v>
      </c>
      <c r="G235" s="186" t="s">
        <v>195</v>
      </c>
      <c r="H235" s="187">
        <v>339.09</v>
      </c>
      <c r="I235" s="188"/>
      <c r="J235" s="189">
        <f t="shared" si="40"/>
        <v>0</v>
      </c>
      <c r="K235" s="185" t="s">
        <v>150</v>
      </c>
      <c r="L235" s="36"/>
      <c r="M235" s="190" t="s">
        <v>1</v>
      </c>
      <c r="N235" s="191" t="s">
        <v>41</v>
      </c>
      <c r="O235" s="68"/>
      <c r="P235" s="192">
        <f t="shared" si="41"/>
        <v>0</v>
      </c>
      <c r="Q235" s="192">
        <v>0</v>
      </c>
      <c r="R235" s="192">
        <f t="shared" si="42"/>
        <v>0</v>
      </c>
      <c r="S235" s="192">
        <v>0</v>
      </c>
      <c r="T235" s="193">
        <f t="shared" si="4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4" t="s">
        <v>210</v>
      </c>
      <c r="AT235" s="194" t="s">
        <v>146</v>
      </c>
      <c r="AU235" s="194" t="s">
        <v>86</v>
      </c>
      <c r="AY235" s="14" t="s">
        <v>144</v>
      </c>
      <c r="BE235" s="195">
        <f t="shared" si="44"/>
        <v>0</v>
      </c>
      <c r="BF235" s="195">
        <f t="shared" si="45"/>
        <v>0</v>
      </c>
      <c r="BG235" s="195">
        <f t="shared" si="46"/>
        <v>0</v>
      </c>
      <c r="BH235" s="195">
        <f t="shared" si="47"/>
        <v>0</v>
      </c>
      <c r="BI235" s="195">
        <f t="shared" si="48"/>
        <v>0</v>
      </c>
      <c r="BJ235" s="14" t="s">
        <v>84</v>
      </c>
      <c r="BK235" s="195">
        <f t="shared" si="49"/>
        <v>0</v>
      </c>
      <c r="BL235" s="14" t="s">
        <v>210</v>
      </c>
      <c r="BM235" s="194" t="s">
        <v>571</v>
      </c>
    </row>
    <row r="236" spans="1:65" s="2" customFormat="1" ht="24.2" customHeight="1">
      <c r="A236" s="31"/>
      <c r="B236" s="32"/>
      <c r="C236" s="196" t="s">
        <v>520</v>
      </c>
      <c r="D236" s="196" t="s">
        <v>189</v>
      </c>
      <c r="E236" s="197" t="s">
        <v>573</v>
      </c>
      <c r="F236" s="198" t="s">
        <v>574</v>
      </c>
      <c r="G236" s="199" t="s">
        <v>195</v>
      </c>
      <c r="H236" s="200">
        <v>391.649</v>
      </c>
      <c r="I236" s="201"/>
      <c r="J236" s="202">
        <f t="shared" si="40"/>
        <v>0</v>
      </c>
      <c r="K236" s="198" t="s">
        <v>150</v>
      </c>
      <c r="L236" s="203"/>
      <c r="M236" s="204" t="s">
        <v>1</v>
      </c>
      <c r="N236" s="205" t="s">
        <v>41</v>
      </c>
      <c r="O236" s="68"/>
      <c r="P236" s="192">
        <f t="shared" si="41"/>
        <v>0</v>
      </c>
      <c r="Q236" s="192">
        <v>0.0003</v>
      </c>
      <c r="R236" s="192">
        <f t="shared" si="42"/>
        <v>0.1174947</v>
      </c>
      <c r="S236" s="192">
        <v>0</v>
      </c>
      <c r="T236" s="193">
        <f t="shared" si="4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4" t="s">
        <v>275</v>
      </c>
      <c r="AT236" s="194" t="s">
        <v>189</v>
      </c>
      <c r="AU236" s="194" t="s">
        <v>86</v>
      </c>
      <c r="AY236" s="14" t="s">
        <v>144</v>
      </c>
      <c r="BE236" s="195">
        <f t="shared" si="44"/>
        <v>0</v>
      </c>
      <c r="BF236" s="195">
        <f t="shared" si="45"/>
        <v>0</v>
      </c>
      <c r="BG236" s="195">
        <f t="shared" si="46"/>
        <v>0</v>
      </c>
      <c r="BH236" s="195">
        <f t="shared" si="47"/>
        <v>0</v>
      </c>
      <c r="BI236" s="195">
        <f t="shared" si="48"/>
        <v>0</v>
      </c>
      <c r="BJ236" s="14" t="s">
        <v>84</v>
      </c>
      <c r="BK236" s="195">
        <f t="shared" si="49"/>
        <v>0</v>
      </c>
      <c r="BL236" s="14" t="s">
        <v>210</v>
      </c>
      <c r="BM236" s="194" t="s">
        <v>575</v>
      </c>
    </row>
    <row r="237" spans="1:65" s="2" customFormat="1" ht="24.2" customHeight="1">
      <c r="A237" s="31"/>
      <c r="B237" s="32"/>
      <c r="C237" s="183" t="s">
        <v>524</v>
      </c>
      <c r="D237" s="183" t="s">
        <v>146</v>
      </c>
      <c r="E237" s="184" t="s">
        <v>577</v>
      </c>
      <c r="F237" s="185" t="s">
        <v>578</v>
      </c>
      <c r="G237" s="186" t="s">
        <v>178</v>
      </c>
      <c r="H237" s="187">
        <v>1.675</v>
      </c>
      <c r="I237" s="188"/>
      <c r="J237" s="189">
        <f t="shared" si="40"/>
        <v>0</v>
      </c>
      <c r="K237" s="185" t="s">
        <v>150</v>
      </c>
      <c r="L237" s="36"/>
      <c r="M237" s="190" t="s">
        <v>1</v>
      </c>
      <c r="N237" s="191" t="s">
        <v>41</v>
      </c>
      <c r="O237" s="68"/>
      <c r="P237" s="192">
        <f t="shared" si="41"/>
        <v>0</v>
      </c>
      <c r="Q237" s="192">
        <v>0</v>
      </c>
      <c r="R237" s="192">
        <f t="shared" si="42"/>
        <v>0</v>
      </c>
      <c r="S237" s="192">
        <v>0</v>
      </c>
      <c r="T237" s="193">
        <f t="shared" si="4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4" t="s">
        <v>210</v>
      </c>
      <c r="AT237" s="194" t="s">
        <v>146</v>
      </c>
      <c r="AU237" s="194" t="s">
        <v>86</v>
      </c>
      <c r="AY237" s="14" t="s">
        <v>144</v>
      </c>
      <c r="BE237" s="195">
        <f t="shared" si="44"/>
        <v>0</v>
      </c>
      <c r="BF237" s="195">
        <f t="shared" si="45"/>
        <v>0</v>
      </c>
      <c r="BG237" s="195">
        <f t="shared" si="46"/>
        <v>0</v>
      </c>
      <c r="BH237" s="195">
        <f t="shared" si="47"/>
        <v>0</v>
      </c>
      <c r="BI237" s="195">
        <f t="shared" si="48"/>
        <v>0</v>
      </c>
      <c r="BJ237" s="14" t="s">
        <v>84</v>
      </c>
      <c r="BK237" s="195">
        <f t="shared" si="49"/>
        <v>0</v>
      </c>
      <c r="BL237" s="14" t="s">
        <v>210</v>
      </c>
      <c r="BM237" s="194" t="s">
        <v>579</v>
      </c>
    </row>
    <row r="238" spans="1:65" s="2" customFormat="1" ht="24.2" customHeight="1">
      <c r="A238" s="31"/>
      <c r="B238" s="32"/>
      <c r="C238" s="183" t="s">
        <v>528</v>
      </c>
      <c r="D238" s="183" t="s">
        <v>146</v>
      </c>
      <c r="E238" s="184" t="s">
        <v>581</v>
      </c>
      <c r="F238" s="185" t="s">
        <v>582</v>
      </c>
      <c r="G238" s="186" t="s">
        <v>178</v>
      </c>
      <c r="H238" s="187">
        <v>1.675</v>
      </c>
      <c r="I238" s="188"/>
      <c r="J238" s="189">
        <f t="shared" si="40"/>
        <v>0</v>
      </c>
      <c r="K238" s="185" t="s">
        <v>150</v>
      </c>
      <c r="L238" s="36"/>
      <c r="M238" s="190" t="s">
        <v>1</v>
      </c>
      <c r="N238" s="191" t="s">
        <v>41</v>
      </c>
      <c r="O238" s="68"/>
      <c r="P238" s="192">
        <f t="shared" si="41"/>
        <v>0</v>
      </c>
      <c r="Q238" s="192">
        <v>0</v>
      </c>
      <c r="R238" s="192">
        <f t="shared" si="42"/>
        <v>0</v>
      </c>
      <c r="S238" s="192">
        <v>0</v>
      </c>
      <c r="T238" s="193">
        <f t="shared" si="4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4" t="s">
        <v>210</v>
      </c>
      <c r="AT238" s="194" t="s">
        <v>146</v>
      </c>
      <c r="AU238" s="194" t="s">
        <v>86</v>
      </c>
      <c r="AY238" s="14" t="s">
        <v>144</v>
      </c>
      <c r="BE238" s="195">
        <f t="shared" si="44"/>
        <v>0</v>
      </c>
      <c r="BF238" s="195">
        <f t="shared" si="45"/>
        <v>0</v>
      </c>
      <c r="BG238" s="195">
        <f t="shared" si="46"/>
        <v>0</v>
      </c>
      <c r="BH238" s="195">
        <f t="shared" si="47"/>
        <v>0</v>
      </c>
      <c r="BI238" s="195">
        <f t="shared" si="48"/>
        <v>0</v>
      </c>
      <c r="BJ238" s="14" t="s">
        <v>84</v>
      </c>
      <c r="BK238" s="195">
        <f t="shared" si="49"/>
        <v>0</v>
      </c>
      <c r="BL238" s="14" t="s">
        <v>210</v>
      </c>
      <c r="BM238" s="194" t="s">
        <v>583</v>
      </c>
    </row>
    <row r="239" spans="1:65" s="2" customFormat="1" ht="24.2" customHeight="1">
      <c r="A239" s="31"/>
      <c r="B239" s="32"/>
      <c r="C239" s="183" t="s">
        <v>530</v>
      </c>
      <c r="D239" s="183" t="s">
        <v>146</v>
      </c>
      <c r="E239" s="184" t="s">
        <v>585</v>
      </c>
      <c r="F239" s="185" t="s">
        <v>586</v>
      </c>
      <c r="G239" s="186" t="s">
        <v>178</v>
      </c>
      <c r="H239" s="187">
        <v>1.675</v>
      </c>
      <c r="I239" s="188"/>
      <c r="J239" s="189">
        <f t="shared" si="40"/>
        <v>0</v>
      </c>
      <c r="K239" s="185" t="s">
        <v>150</v>
      </c>
      <c r="L239" s="36"/>
      <c r="M239" s="190" t="s">
        <v>1</v>
      </c>
      <c r="N239" s="191" t="s">
        <v>41</v>
      </c>
      <c r="O239" s="68"/>
      <c r="P239" s="192">
        <f t="shared" si="41"/>
        <v>0</v>
      </c>
      <c r="Q239" s="192">
        <v>0</v>
      </c>
      <c r="R239" s="192">
        <f t="shared" si="42"/>
        <v>0</v>
      </c>
      <c r="S239" s="192">
        <v>0</v>
      </c>
      <c r="T239" s="193">
        <f t="shared" si="4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4" t="s">
        <v>210</v>
      </c>
      <c r="AT239" s="194" t="s">
        <v>146</v>
      </c>
      <c r="AU239" s="194" t="s">
        <v>86</v>
      </c>
      <c r="AY239" s="14" t="s">
        <v>144</v>
      </c>
      <c r="BE239" s="195">
        <f t="shared" si="44"/>
        <v>0</v>
      </c>
      <c r="BF239" s="195">
        <f t="shared" si="45"/>
        <v>0</v>
      </c>
      <c r="BG239" s="195">
        <f t="shared" si="46"/>
        <v>0</v>
      </c>
      <c r="BH239" s="195">
        <f t="shared" si="47"/>
        <v>0</v>
      </c>
      <c r="BI239" s="195">
        <f t="shared" si="48"/>
        <v>0</v>
      </c>
      <c r="BJ239" s="14" t="s">
        <v>84</v>
      </c>
      <c r="BK239" s="195">
        <f t="shared" si="49"/>
        <v>0</v>
      </c>
      <c r="BL239" s="14" t="s">
        <v>210</v>
      </c>
      <c r="BM239" s="194" t="s">
        <v>587</v>
      </c>
    </row>
    <row r="240" spans="2:63" s="12" customFormat="1" ht="22.9" customHeight="1">
      <c r="B240" s="167"/>
      <c r="C240" s="168"/>
      <c r="D240" s="169" t="s">
        <v>75</v>
      </c>
      <c r="E240" s="181" t="s">
        <v>588</v>
      </c>
      <c r="F240" s="181" t="s">
        <v>589</v>
      </c>
      <c r="G240" s="168"/>
      <c r="H240" s="168"/>
      <c r="I240" s="171"/>
      <c r="J240" s="182">
        <f>BK240</f>
        <v>0</v>
      </c>
      <c r="K240" s="168"/>
      <c r="L240" s="173"/>
      <c r="M240" s="174"/>
      <c r="N240" s="175"/>
      <c r="O240" s="175"/>
      <c r="P240" s="176">
        <f>SUM(P241:P251)</f>
        <v>0</v>
      </c>
      <c r="Q240" s="175"/>
      <c r="R240" s="176">
        <f>SUM(R241:R251)</f>
        <v>3.1752082</v>
      </c>
      <c r="S240" s="175"/>
      <c r="T240" s="177">
        <f>SUM(T241:T251)</f>
        <v>0</v>
      </c>
      <c r="AR240" s="178" t="s">
        <v>86</v>
      </c>
      <c r="AT240" s="179" t="s">
        <v>75</v>
      </c>
      <c r="AU240" s="179" t="s">
        <v>84</v>
      </c>
      <c r="AY240" s="178" t="s">
        <v>144</v>
      </c>
      <c r="BK240" s="180">
        <f>SUM(BK241:BK251)</f>
        <v>0</v>
      </c>
    </row>
    <row r="241" spans="1:65" s="2" customFormat="1" ht="37.9" customHeight="1">
      <c r="A241" s="31"/>
      <c r="B241" s="32"/>
      <c r="C241" s="183" t="s">
        <v>534</v>
      </c>
      <c r="D241" s="183" t="s">
        <v>146</v>
      </c>
      <c r="E241" s="184" t="s">
        <v>591</v>
      </c>
      <c r="F241" s="185" t="s">
        <v>592</v>
      </c>
      <c r="G241" s="186" t="s">
        <v>195</v>
      </c>
      <c r="H241" s="187">
        <v>22.918</v>
      </c>
      <c r="I241" s="188"/>
      <c r="J241" s="189">
        <f aca="true" t="shared" si="50" ref="J241:J251">ROUND(I241*H241,2)</f>
        <v>0</v>
      </c>
      <c r="K241" s="185" t="s">
        <v>150</v>
      </c>
      <c r="L241" s="36"/>
      <c r="M241" s="190" t="s">
        <v>1</v>
      </c>
      <c r="N241" s="191" t="s">
        <v>41</v>
      </c>
      <c r="O241" s="68"/>
      <c r="P241" s="192">
        <f aca="true" t="shared" si="51" ref="P241:P251">O241*H241</f>
        <v>0</v>
      </c>
      <c r="Q241" s="192">
        <v>0.00606</v>
      </c>
      <c r="R241" s="192">
        <f aca="true" t="shared" si="52" ref="R241:R251">Q241*H241</f>
        <v>0.13888308</v>
      </c>
      <c r="S241" s="192">
        <v>0</v>
      </c>
      <c r="T241" s="193">
        <f aca="true" t="shared" si="53" ref="T241:T251"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4" t="s">
        <v>210</v>
      </c>
      <c r="AT241" s="194" t="s">
        <v>146</v>
      </c>
      <c r="AU241" s="194" t="s">
        <v>86</v>
      </c>
      <c r="AY241" s="14" t="s">
        <v>144</v>
      </c>
      <c r="BE241" s="195">
        <f aca="true" t="shared" si="54" ref="BE241:BE251">IF(N241="základní",J241,0)</f>
        <v>0</v>
      </c>
      <c r="BF241" s="195">
        <f aca="true" t="shared" si="55" ref="BF241:BF251">IF(N241="snížená",J241,0)</f>
        <v>0</v>
      </c>
      <c r="BG241" s="195">
        <f aca="true" t="shared" si="56" ref="BG241:BG251">IF(N241="zákl. přenesená",J241,0)</f>
        <v>0</v>
      </c>
      <c r="BH241" s="195">
        <f aca="true" t="shared" si="57" ref="BH241:BH251">IF(N241="sníž. přenesená",J241,0)</f>
        <v>0</v>
      </c>
      <c r="BI241" s="195">
        <f aca="true" t="shared" si="58" ref="BI241:BI251">IF(N241="nulová",J241,0)</f>
        <v>0</v>
      </c>
      <c r="BJ241" s="14" t="s">
        <v>84</v>
      </c>
      <c r="BK241" s="195">
        <f aca="true" t="shared" si="59" ref="BK241:BK251">ROUND(I241*H241,2)</f>
        <v>0</v>
      </c>
      <c r="BL241" s="14" t="s">
        <v>210</v>
      </c>
      <c r="BM241" s="194" t="s">
        <v>593</v>
      </c>
    </row>
    <row r="242" spans="1:65" s="2" customFormat="1" ht="16.5" customHeight="1">
      <c r="A242" s="31"/>
      <c r="B242" s="32"/>
      <c r="C242" s="196" t="s">
        <v>538</v>
      </c>
      <c r="D242" s="196" t="s">
        <v>189</v>
      </c>
      <c r="E242" s="197" t="s">
        <v>595</v>
      </c>
      <c r="F242" s="198" t="s">
        <v>596</v>
      </c>
      <c r="G242" s="199" t="s">
        <v>195</v>
      </c>
      <c r="H242" s="200">
        <v>24.064</v>
      </c>
      <c r="I242" s="201"/>
      <c r="J242" s="202">
        <f t="shared" si="50"/>
        <v>0</v>
      </c>
      <c r="K242" s="198" t="s">
        <v>150</v>
      </c>
      <c r="L242" s="203"/>
      <c r="M242" s="204" t="s">
        <v>1</v>
      </c>
      <c r="N242" s="205" t="s">
        <v>41</v>
      </c>
      <c r="O242" s="68"/>
      <c r="P242" s="192">
        <f t="shared" si="51"/>
        <v>0</v>
      </c>
      <c r="Q242" s="192">
        <v>0.00115</v>
      </c>
      <c r="R242" s="192">
        <f t="shared" si="52"/>
        <v>0.0276736</v>
      </c>
      <c r="S242" s="192">
        <v>0</v>
      </c>
      <c r="T242" s="193">
        <f t="shared" si="5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4" t="s">
        <v>275</v>
      </c>
      <c r="AT242" s="194" t="s">
        <v>189</v>
      </c>
      <c r="AU242" s="194" t="s">
        <v>86</v>
      </c>
      <c r="AY242" s="14" t="s">
        <v>144</v>
      </c>
      <c r="BE242" s="195">
        <f t="shared" si="54"/>
        <v>0</v>
      </c>
      <c r="BF242" s="195">
        <f t="shared" si="55"/>
        <v>0</v>
      </c>
      <c r="BG242" s="195">
        <f t="shared" si="56"/>
        <v>0</v>
      </c>
      <c r="BH242" s="195">
        <f t="shared" si="57"/>
        <v>0</v>
      </c>
      <c r="BI242" s="195">
        <f t="shared" si="58"/>
        <v>0</v>
      </c>
      <c r="BJ242" s="14" t="s">
        <v>84</v>
      </c>
      <c r="BK242" s="195">
        <f t="shared" si="59"/>
        <v>0</v>
      </c>
      <c r="BL242" s="14" t="s">
        <v>210</v>
      </c>
      <c r="BM242" s="194" t="s">
        <v>597</v>
      </c>
    </row>
    <row r="243" spans="1:65" s="2" customFormat="1" ht="37.9" customHeight="1">
      <c r="A243" s="31"/>
      <c r="B243" s="32"/>
      <c r="C243" s="183" t="s">
        <v>540</v>
      </c>
      <c r="D243" s="183" t="s">
        <v>146</v>
      </c>
      <c r="E243" s="184" t="s">
        <v>591</v>
      </c>
      <c r="F243" s="185" t="s">
        <v>592</v>
      </c>
      <c r="G243" s="186" t="s">
        <v>195</v>
      </c>
      <c r="H243" s="187">
        <v>41.51</v>
      </c>
      <c r="I243" s="188"/>
      <c r="J243" s="189">
        <f t="shared" si="50"/>
        <v>0</v>
      </c>
      <c r="K243" s="185" t="s">
        <v>150</v>
      </c>
      <c r="L243" s="36"/>
      <c r="M243" s="190" t="s">
        <v>1</v>
      </c>
      <c r="N243" s="191" t="s">
        <v>41</v>
      </c>
      <c r="O243" s="68"/>
      <c r="P243" s="192">
        <f t="shared" si="51"/>
        <v>0</v>
      </c>
      <c r="Q243" s="192">
        <v>0.00606</v>
      </c>
      <c r="R243" s="192">
        <f t="shared" si="52"/>
        <v>0.2515506</v>
      </c>
      <c r="S243" s="192">
        <v>0</v>
      </c>
      <c r="T243" s="193">
        <f t="shared" si="5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4" t="s">
        <v>210</v>
      </c>
      <c r="AT243" s="194" t="s">
        <v>146</v>
      </c>
      <c r="AU243" s="194" t="s">
        <v>86</v>
      </c>
      <c r="AY243" s="14" t="s">
        <v>144</v>
      </c>
      <c r="BE243" s="195">
        <f t="shared" si="54"/>
        <v>0</v>
      </c>
      <c r="BF243" s="195">
        <f t="shared" si="55"/>
        <v>0</v>
      </c>
      <c r="BG243" s="195">
        <f t="shared" si="56"/>
        <v>0</v>
      </c>
      <c r="BH243" s="195">
        <f t="shared" si="57"/>
        <v>0</v>
      </c>
      <c r="BI243" s="195">
        <f t="shared" si="58"/>
        <v>0</v>
      </c>
      <c r="BJ243" s="14" t="s">
        <v>84</v>
      </c>
      <c r="BK243" s="195">
        <f t="shared" si="59"/>
        <v>0</v>
      </c>
      <c r="BL243" s="14" t="s">
        <v>210</v>
      </c>
      <c r="BM243" s="194" t="s">
        <v>599</v>
      </c>
    </row>
    <row r="244" spans="1:65" s="2" customFormat="1" ht="24.2" customHeight="1">
      <c r="A244" s="31"/>
      <c r="B244" s="32"/>
      <c r="C244" s="196" t="s">
        <v>544</v>
      </c>
      <c r="D244" s="196" t="s">
        <v>189</v>
      </c>
      <c r="E244" s="197" t="s">
        <v>276</v>
      </c>
      <c r="F244" s="198" t="s">
        <v>277</v>
      </c>
      <c r="G244" s="199" t="s">
        <v>195</v>
      </c>
      <c r="H244" s="200">
        <v>43.586</v>
      </c>
      <c r="I244" s="201"/>
      <c r="J244" s="202">
        <f t="shared" si="50"/>
        <v>0</v>
      </c>
      <c r="K244" s="198" t="s">
        <v>150</v>
      </c>
      <c r="L244" s="203"/>
      <c r="M244" s="204" t="s">
        <v>1</v>
      </c>
      <c r="N244" s="205" t="s">
        <v>41</v>
      </c>
      <c r="O244" s="68"/>
      <c r="P244" s="192">
        <f t="shared" si="51"/>
        <v>0</v>
      </c>
      <c r="Q244" s="192">
        <v>0.0045</v>
      </c>
      <c r="R244" s="192">
        <f t="shared" si="52"/>
        <v>0.19613699999999998</v>
      </c>
      <c r="S244" s="192">
        <v>0</v>
      </c>
      <c r="T244" s="193">
        <f t="shared" si="5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4" t="s">
        <v>275</v>
      </c>
      <c r="AT244" s="194" t="s">
        <v>189</v>
      </c>
      <c r="AU244" s="194" t="s">
        <v>86</v>
      </c>
      <c r="AY244" s="14" t="s">
        <v>144</v>
      </c>
      <c r="BE244" s="195">
        <f t="shared" si="54"/>
        <v>0</v>
      </c>
      <c r="BF244" s="195">
        <f t="shared" si="55"/>
        <v>0</v>
      </c>
      <c r="BG244" s="195">
        <f t="shared" si="56"/>
        <v>0</v>
      </c>
      <c r="BH244" s="195">
        <f t="shared" si="57"/>
        <v>0</v>
      </c>
      <c r="BI244" s="195">
        <f t="shared" si="58"/>
        <v>0</v>
      </c>
      <c r="BJ244" s="14" t="s">
        <v>84</v>
      </c>
      <c r="BK244" s="195">
        <f t="shared" si="59"/>
        <v>0</v>
      </c>
      <c r="BL244" s="14" t="s">
        <v>210</v>
      </c>
      <c r="BM244" s="194" t="s">
        <v>601</v>
      </c>
    </row>
    <row r="245" spans="1:65" s="2" customFormat="1" ht="37.9" customHeight="1">
      <c r="A245" s="31"/>
      <c r="B245" s="32"/>
      <c r="C245" s="183" t="s">
        <v>548</v>
      </c>
      <c r="D245" s="183" t="s">
        <v>146</v>
      </c>
      <c r="E245" s="184" t="s">
        <v>591</v>
      </c>
      <c r="F245" s="185" t="s">
        <v>592</v>
      </c>
      <c r="G245" s="186" t="s">
        <v>195</v>
      </c>
      <c r="H245" s="187">
        <v>5.162</v>
      </c>
      <c r="I245" s="188"/>
      <c r="J245" s="189">
        <f t="shared" si="50"/>
        <v>0</v>
      </c>
      <c r="K245" s="185" t="s">
        <v>150</v>
      </c>
      <c r="L245" s="36"/>
      <c r="M245" s="190" t="s">
        <v>1</v>
      </c>
      <c r="N245" s="191" t="s">
        <v>41</v>
      </c>
      <c r="O245" s="68"/>
      <c r="P245" s="192">
        <f t="shared" si="51"/>
        <v>0</v>
      </c>
      <c r="Q245" s="192">
        <v>0.00606</v>
      </c>
      <c r="R245" s="192">
        <f t="shared" si="52"/>
        <v>0.03128172</v>
      </c>
      <c r="S245" s="192">
        <v>0</v>
      </c>
      <c r="T245" s="193">
        <f t="shared" si="5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4" t="s">
        <v>210</v>
      </c>
      <c r="AT245" s="194" t="s">
        <v>146</v>
      </c>
      <c r="AU245" s="194" t="s">
        <v>86</v>
      </c>
      <c r="AY245" s="14" t="s">
        <v>144</v>
      </c>
      <c r="BE245" s="195">
        <f t="shared" si="54"/>
        <v>0</v>
      </c>
      <c r="BF245" s="195">
        <f t="shared" si="55"/>
        <v>0</v>
      </c>
      <c r="BG245" s="195">
        <f t="shared" si="56"/>
        <v>0</v>
      </c>
      <c r="BH245" s="195">
        <f t="shared" si="57"/>
        <v>0</v>
      </c>
      <c r="BI245" s="195">
        <f t="shared" si="58"/>
        <v>0</v>
      </c>
      <c r="BJ245" s="14" t="s">
        <v>84</v>
      </c>
      <c r="BK245" s="195">
        <f t="shared" si="59"/>
        <v>0</v>
      </c>
      <c r="BL245" s="14" t="s">
        <v>210</v>
      </c>
      <c r="BM245" s="194" t="s">
        <v>901</v>
      </c>
    </row>
    <row r="246" spans="1:65" s="2" customFormat="1" ht="16.5" customHeight="1">
      <c r="A246" s="31"/>
      <c r="B246" s="32"/>
      <c r="C246" s="196" t="s">
        <v>552</v>
      </c>
      <c r="D246" s="196" t="s">
        <v>189</v>
      </c>
      <c r="E246" s="197" t="s">
        <v>902</v>
      </c>
      <c r="F246" s="198" t="s">
        <v>903</v>
      </c>
      <c r="G246" s="199" t="s">
        <v>195</v>
      </c>
      <c r="H246" s="200">
        <v>5.42</v>
      </c>
      <c r="I246" s="201"/>
      <c r="J246" s="202">
        <f t="shared" si="50"/>
        <v>0</v>
      </c>
      <c r="K246" s="198" t="s">
        <v>150</v>
      </c>
      <c r="L246" s="203"/>
      <c r="M246" s="204" t="s">
        <v>1</v>
      </c>
      <c r="N246" s="205" t="s">
        <v>41</v>
      </c>
      <c r="O246" s="68"/>
      <c r="P246" s="192">
        <f t="shared" si="51"/>
        <v>0</v>
      </c>
      <c r="Q246" s="192">
        <v>0.00345</v>
      </c>
      <c r="R246" s="192">
        <f t="shared" si="52"/>
        <v>0.018699</v>
      </c>
      <c r="S246" s="192">
        <v>0</v>
      </c>
      <c r="T246" s="193">
        <f t="shared" si="5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4" t="s">
        <v>275</v>
      </c>
      <c r="AT246" s="194" t="s">
        <v>189</v>
      </c>
      <c r="AU246" s="194" t="s">
        <v>86</v>
      </c>
      <c r="AY246" s="14" t="s">
        <v>144</v>
      </c>
      <c r="BE246" s="195">
        <f t="shared" si="54"/>
        <v>0</v>
      </c>
      <c r="BF246" s="195">
        <f t="shared" si="55"/>
        <v>0</v>
      </c>
      <c r="BG246" s="195">
        <f t="shared" si="56"/>
        <v>0</v>
      </c>
      <c r="BH246" s="195">
        <f t="shared" si="57"/>
        <v>0</v>
      </c>
      <c r="BI246" s="195">
        <f t="shared" si="58"/>
        <v>0</v>
      </c>
      <c r="BJ246" s="14" t="s">
        <v>84</v>
      </c>
      <c r="BK246" s="195">
        <f t="shared" si="59"/>
        <v>0</v>
      </c>
      <c r="BL246" s="14" t="s">
        <v>210</v>
      </c>
      <c r="BM246" s="194" t="s">
        <v>904</v>
      </c>
    </row>
    <row r="247" spans="1:65" s="2" customFormat="1" ht="33" customHeight="1">
      <c r="A247" s="31"/>
      <c r="B247" s="32"/>
      <c r="C247" s="183" t="s">
        <v>556</v>
      </c>
      <c r="D247" s="183" t="s">
        <v>146</v>
      </c>
      <c r="E247" s="184" t="s">
        <v>603</v>
      </c>
      <c r="F247" s="185" t="s">
        <v>604</v>
      </c>
      <c r="G247" s="186" t="s">
        <v>195</v>
      </c>
      <c r="H247" s="187">
        <v>595.02</v>
      </c>
      <c r="I247" s="188"/>
      <c r="J247" s="189">
        <f t="shared" si="50"/>
        <v>0</v>
      </c>
      <c r="K247" s="185" t="s">
        <v>150</v>
      </c>
      <c r="L247" s="36"/>
      <c r="M247" s="190" t="s">
        <v>1</v>
      </c>
      <c r="N247" s="191" t="s">
        <v>41</v>
      </c>
      <c r="O247" s="68"/>
      <c r="P247" s="192">
        <f t="shared" si="51"/>
        <v>0</v>
      </c>
      <c r="Q247" s="192">
        <v>0.00116</v>
      </c>
      <c r="R247" s="192">
        <f t="shared" si="52"/>
        <v>0.6902232</v>
      </c>
      <c r="S247" s="192">
        <v>0</v>
      </c>
      <c r="T247" s="193">
        <f t="shared" si="5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4" t="s">
        <v>210</v>
      </c>
      <c r="AT247" s="194" t="s">
        <v>146</v>
      </c>
      <c r="AU247" s="194" t="s">
        <v>86</v>
      </c>
      <c r="AY247" s="14" t="s">
        <v>144</v>
      </c>
      <c r="BE247" s="195">
        <f t="shared" si="54"/>
        <v>0</v>
      </c>
      <c r="BF247" s="195">
        <f t="shared" si="55"/>
        <v>0</v>
      </c>
      <c r="BG247" s="195">
        <f t="shared" si="56"/>
        <v>0</v>
      </c>
      <c r="BH247" s="195">
        <f t="shared" si="57"/>
        <v>0</v>
      </c>
      <c r="BI247" s="195">
        <f t="shared" si="58"/>
        <v>0</v>
      </c>
      <c r="BJ247" s="14" t="s">
        <v>84</v>
      </c>
      <c r="BK247" s="195">
        <f t="shared" si="59"/>
        <v>0</v>
      </c>
      <c r="BL247" s="14" t="s">
        <v>210</v>
      </c>
      <c r="BM247" s="194" t="s">
        <v>605</v>
      </c>
    </row>
    <row r="248" spans="1:65" s="2" customFormat="1" ht="24.2" customHeight="1">
      <c r="A248" s="31"/>
      <c r="B248" s="32"/>
      <c r="C248" s="196" t="s">
        <v>560</v>
      </c>
      <c r="D248" s="196" t="s">
        <v>189</v>
      </c>
      <c r="E248" s="197" t="s">
        <v>607</v>
      </c>
      <c r="F248" s="198" t="s">
        <v>608</v>
      </c>
      <c r="G248" s="199" t="s">
        <v>195</v>
      </c>
      <c r="H248" s="200">
        <v>606.92</v>
      </c>
      <c r="I248" s="201"/>
      <c r="J248" s="202">
        <f t="shared" si="50"/>
        <v>0</v>
      </c>
      <c r="K248" s="198" t="s">
        <v>150</v>
      </c>
      <c r="L248" s="203"/>
      <c r="M248" s="204" t="s">
        <v>1</v>
      </c>
      <c r="N248" s="205" t="s">
        <v>41</v>
      </c>
      <c r="O248" s="68"/>
      <c r="P248" s="192">
        <f t="shared" si="51"/>
        <v>0</v>
      </c>
      <c r="Q248" s="192">
        <v>0.003</v>
      </c>
      <c r="R248" s="192">
        <f t="shared" si="52"/>
        <v>1.82076</v>
      </c>
      <c r="S248" s="192">
        <v>0</v>
      </c>
      <c r="T248" s="193">
        <f t="shared" si="5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4" t="s">
        <v>275</v>
      </c>
      <c r="AT248" s="194" t="s">
        <v>189</v>
      </c>
      <c r="AU248" s="194" t="s">
        <v>86</v>
      </c>
      <c r="AY248" s="14" t="s">
        <v>144</v>
      </c>
      <c r="BE248" s="195">
        <f t="shared" si="54"/>
        <v>0</v>
      </c>
      <c r="BF248" s="195">
        <f t="shared" si="55"/>
        <v>0</v>
      </c>
      <c r="BG248" s="195">
        <f t="shared" si="56"/>
        <v>0</v>
      </c>
      <c r="BH248" s="195">
        <f t="shared" si="57"/>
        <v>0</v>
      </c>
      <c r="BI248" s="195">
        <f t="shared" si="58"/>
        <v>0</v>
      </c>
      <c r="BJ248" s="14" t="s">
        <v>84</v>
      </c>
      <c r="BK248" s="195">
        <f t="shared" si="59"/>
        <v>0</v>
      </c>
      <c r="BL248" s="14" t="s">
        <v>210</v>
      </c>
      <c r="BM248" s="194" t="s">
        <v>609</v>
      </c>
    </row>
    <row r="249" spans="1:65" s="2" customFormat="1" ht="24.2" customHeight="1">
      <c r="A249" s="31"/>
      <c r="B249" s="32"/>
      <c r="C249" s="183" t="s">
        <v>564</v>
      </c>
      <c r="D249" s="183" t="s">
        <v>146</v>
      </c>
      <c r="E249" s="184" t="s">
        <v>611</v>
      </c>
      <c r="F249" s="185" t="s">
        <v>612</v>
      </c>
      <c r="G249" s="186" t="s">
        <v>178</v>
      </c>
      <c r="H249" s="187">
        <v>3.175</v>
      </c>
      <c r="I249" s="188"/>
      <c r="J249" s="189">
        <f t="shared" si="50"/>
        <v>0</v>
      </c>
      <c r="K249" s="185" t="s">
        <v>150</v>
      </c>
      <c r="L249" s="36"/>
      <c r="M249" s="190" t="s">
        <v>1</v>
      </c>
      <c r="N249" s="191" t="s">
        <v>41</v>
      </c>
      <c r="O249" s="68"/>
      <c r="P249" s="192">
        <f t="shared" si="51"/>
        <v>0</v>
      </c>
      <c r="Q249" s="192">
        <v>0</v>
      </c>
      <c r="R249" s="192">
        <f t="shared" si="52"/>
        <v>0</v>
      </c>
      <c r="S249" s="192">
        <v>0</v>
      </c>
      <c r="T249" s="193">
        <f t="shared" si="5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4" t="s">
        <v>210</v>
      </c>
      <c r="AT249" s="194" t="s">
        <v>146</v>
      </c>
      <c r="AU249" s="194" t="s">
        <v>86</v>
      </c>
      <c r="AY249" s="14" t="s">
        <v>144</v>
      </c>
      <c r="BE249" s="195">
        <f t="shared" si="54"/>
        <v>0</v>
      </c>
      <c r="BF249" s="195">
        <f t="shared" si="55"/>
        <v>0</v>
      </c>
      <c r="BG249" s="195">
        <f t="shared" si="56"/>
        <v>0</v>
      </c>
      <c r="BH249" s="195">
        <f t="shared" si="57"/>
        <v>0</v>
      </c>
      <c r="BI249" s="195">
        <f t="shared" si="58"/>
        <v>0</v>
      </c>
      <c r="BJ249" s="14" t="s">
        <v>84</v>
      </c>
      <c r="BK249" s="195">
        <f t="shared" si="59"/>
        <v>0</v>
      </c>
      <c r="BL249" s="14" t="s">
        <v>210</v>
      </c>
      <c r="BM249" s="194" t="s">
        <v>613</v>
      </c>
    </row>
    <row r="250" spans="1:65" s="2" customFormat="1" ht="24.2" customHeight="1">
      <c r="A250" s="31"/>
      <c r="B250" s="32"/>
      <c r="C250" s="183" t="s">
        <v>568</v>
      </c>
      <c r="D250" s="183" t="s">
        <v>146</v>
      </c>
      <c r="E250" s="184" t="s">
        <v>615</v>
      </c>
      <c r="F250" s="185" t="s">
        <v>616</v>
      </c>
      <c r="G250" s="186" t="s">
        <v>178</v>
      </c>
      <c r="H250" s="187">
        <v>3.175</v>
      </c>
      <c r="I250" s="188"/>
      <c r="J250" s="189">
        <f t="shared" si="50"/>
        <v>0</v>
      </c>
      <c r="K250" s="185" t="s">
        <v>150</v>
      </c>
      <c r="L250" s="36"/>
      <c r="M250" s="190" t="s">
        <v>1</v>
      </c>
      <c r="N250" s="191" t="s">
        <v>41</v>
      </c>
      <c r="O250" s="68"/>
      <c r="P250" s="192">
        <f t="shared" si="51"/>
        <v>0</v>
      </c>
      <c r="Q250" s="192">
        <v>0</v>
      </c>
      <c r="R250" s="192">
        <f t="shared" si="52"/>
        <v>0</v>
      </c>
      <c r="S250" s="192">
        <v>0</v>
      </c>
      <c r="T250" s="193">
        <f t="shared" si="5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4" t="s">
        <v>210</v>
      </c>
      <c r="AT250" s="194" t="s">
        <v>146</v>
      </c>
      <c r="AU250" s="194" t="s">
        <v>86</v>
      </c>
      <c r="AY250" s="14" t="s">
        <v>144</v>
      </c>
      <c r="BE250" s="195">
        <f t="shared" si="54"/>
        <v>0</v>
      </c>
      <c r="BF250" s="195">
        <f t="shared" si="55"/>
        <v>0</v>
      </c>
      <c r="BG250" s="195">
        <f t="shared" si="56"/>
        <v>0</v>
      </c>
      <c r="BH250" s="195">
        <f t="shared" si="57"/>
        <v>0</v>
      </c>
      <c r="BI250" s="195">
        <f t="shared" si="58"/>
        <v>0</v>
      </c>
      <c r="BJ250" s="14" t="s">
        <v>84</v>
      </c>
      <c r="BK250" s="195">
        <f t="shared" si="59"/>
        <v>0</v>
      </c>
      <c r="BL250" s="14" t="s">
        <v>210</v>
      </c>
      <c r="BM250" s="194" t="s">
        <v>617</v>
      </c>
    </row>
    <row r="251" spans="1:65" s="2" customFormat="1" ht="24.2" customHeight="1">
      <c r="A251" s="31"/>
      <c r="B251" s="32"/>
      <c r="C251" s="183" t="s">
        <v>572</v>
      </c>
      <c r="D251" s="183" t="s">
        <v>146</v>
      </c>
      <c r="E251" s="184" t="s">
        <v>619</v>
      </c>
      <c r="F251" s="185" t="s">
        <v>620</v>
      </c>
      <c r="G251" s="186" t="s">
        <v>178</v>
      </c>
      <c r="H251" s="187">
        <v>3.175</v>
      </c>
      <c r="I251" s="188"/>
      <c r="J251" s="189">
        <f t="shared" si="50"/>
        <v>0</v>
      </c>
      <c r="K251" s="185" t="s">
        <v>150</v>
      </c>
      <c r="L251" s="36"/>
      <c r="M251" s="190" t="s">
        <v>1</v>
      </c>
      <c r="N251" s="191" t="s">
        <v>41</v>
      </c>
      <c r="O251" s="68"/>
      <c r="P251" s="192">
        <f t="shared" si="51"/>
        <v>0</v>
      </c>
      <c r="Q251" s="192">
        <v>0</v>
      </c>
      <c r="R251" s="192">
        <f t="shared" si="52"/>
        <v>0</v>
      </c>
      <c r="S251" s="192">
        <v>0</v>
      </c>
      <c r="T251" s="193">
        <f t="shared" si="5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4" t="s">
        <v>210</v>
      </c>
      <c r="AT251" s="194" t="s">
        <v>146</v>
      </c>
      <c r="AU251" s="194" t="s">
        <v>86</v>
      </c>
      <c r="AY251" s="14" t="s">
        <v>144</v>
      </c>
      <c r="BE251" s="195">
        <f t="shared" si="54"/>
        <v>0</v>
      </c>
      <c r="BF251" s="195">
        <f t="shared" si="55"/>
        <v>0</v>
      </c>
      <c r="BG251" s="195">
        <f t="shared" si="56"/>
        <v>0</v>
      </c>
      <c r="BH251" s="195">
        <f t="shared" si="57"/>
        <v>0</v>
      </c>
      <c r="BI251" s="195">
        <f t="shared" si="58"/>
        <v>0</v>
      </c>
      <c r="BJ251" s="14" t="s">
        <v>84</v>
      </c>
      <c r="BK251" s="195">
        <f t="shared" si="59"/>
        <v>0</v>
      </c>
      <c r="BL251" s="14" t="s">
        <v>210</v>
      </c>
      <c r="BM251" s="194" t="s">
        <v>621</v>
      </c>
    </row>
    <row r="252" spans="2:63" s="12" customFormat="1" ht="22.9" customHeight="1">
      <c r="B252" s="167"/>
      <c r="C252" s="168"/>
      <c r="D252" s="169" t="s">
        <v>75</v>
      </c>
      <c r="E252" s="181" t="s">
        <v>622</v>
      </c>
      <c r="F252" s="181" t="s">
        <v>623</v>
      </c>
      <c r="G252" s="168"/>
      <c r="H252" s="168"/>
      <c r="I252" s="171"/>
      <c r="J252" s="182">
        <f>BK252</f>
        <v>0</v>
      </c>
      <c r="K252" s="168"/>
      <c r="L252" s="173"/>
      <c r="M252" s="174"/>
      <c r="N252" s="175"/>
      <c r="O252" s="175"/>
      <c r="P252" s="176">
        <f>SUM(P253:P255)</f>
        <v>0</v>
      </c>
      <c r="Q252" s="175"/>
      <c r="R252" s="176">
        <f>SUM(R253:R255)</f>
        <v>0.00592</v>
      </c>
      <c r="S252" s="175"/>
      <c r="T252" s="177">
        <f>SUM(T253:T255)</f>
        <v>0.0341</v>
      </c>
      <c r="AR252" s="178" t="s">
        <v>86</v>
      </c>
      <c r="AT252" s="179" t="s">
        <v>75</v>
      </c>
      <c r="AU252" s="179" t="s">
        <v>84</v>
      </c>
      <c r="AY252" s="178" t="s">
        <v>144</v>
      </c>
      <c r="BK252" s="180">
        <f>SUM(BK253:BK255)</f>
        <v>0</v>
      </c>
    </row>
    <row r="253" spans="1:65" s="2" customFormat="1" ht="16.5" customHeight="1">
      <c r="A253" s="31"/>
      <c r="B253" s="32"/>
      <c r="C253" s="183" t="s">
        <v>576</v>
      </c>
      <c r="D253" s="183" t="s">
        <v>146</v>
      </c>
      <c r="E253" s="184" t="s">
        <v>625</v>
      </c>
      <c r="F253" s="185" t="s">
        <v>626</v>
      </c>
      <c r="G253" s="186" t="s">
        <v>627</v>
      </c>
      <c r="H253" s="187">
        <v>2</v>
      </c>
      <c r="I253" s="188"/>
      <c r="J253" s="189">
        <f>ROUND(I253*H253,2)</f>
        <v>0</v>
      </c>
      <c r="K253" s="185" t="s">
        <v>150</v>
      </c>
      <c r="L253" s="36"/>
      <c r="M253" s="190" t="s">
        <v>1</v>
      </c>
      <c r="N253" s="191" t="s">
        <v>41</v>
      </c>
      <c r="O253" s="68"/>
      <c r="P253" s="192">
        <f>O253*H253</f>
        <v>0</v>
      </c>
      <c r="Q253" s="192">
        <v>0</v>
      </c>
      <c r="R253" s="192">
        <f>Q253*H253</f>
        <v>0</v>
      </c>
      <c r="S253" s="192">
        <v>0.01705</v>
      </c>
      <c r="T253" s="193">
        <f>S253*H253</f>
        <v>0.0341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4" t="s">
        <v>210</v>
      </c>
      <c r="AT253" s="194" t="s">
        <v>146</v>
      </c>
      <c r="AU253" s="194" t="s">
        <v>86</v>
      </c>
      <c r="AY253" s="14" t="s">
        <v>144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4" t="s">
        <v>84</v>
      </c>
      <c r="BK253" s="195">
        <f>ROUND(I253*H253,2)</f>
        <v>0</v>
      </c>
      <c r="BL253" s="14" t="s">
        <v>210</v>
      </c>
      <c r="BM253" s="194" t="s">
        <v>628</v>
      </c>
    </row>
    <row r="254" spans="1:65" s="2" customFormat="1" ht="24.2" customHeight="1">
      <c r="A254" s="31"/>
      <c r="B254" s="32"/>
      <c r="C254" s="183" t="s">
        <v>580</v>
      </c>
      <c r="D254" s="183" t="s">
        <v>146</v>
      </c>
      <c r="E254" s="184" t="s">
        <v>630</v>
      </c>
      <c r="F254" s="185" t="s">
        <v>631</v>
      </c>
      <c r="G254" s="186" t="s">
        <v>627</v>
      </c>
      <c r="H254" s="187">
        <v>2</v>
      </c>
      <c r="I254" s="188"/>
      <c r="J254" s="189">
        <f>ROUND(I254*H254,2)</f>
        <v>0</v>
      </c>
      <c r="K254" s="185" t="s">
        <v>150</v>
      </c>
      <c r="L254" s="36"/>
      <c r="M254" s="190" t="s">
        <v>1</v>
      </c>
      <c r="N254" s="191" t="s">
        <v>41</v>
      </c>
      <c r="O254" s="68"/>
      <c r="P254" s="192">
        <f>O254*H254</f>
        <v>0</v>
      </c>
      <c r="Q254" s="192">
        <v>0.00115</v>
      </c>
      <c r="R254" s="192">
        <f>Q254*H254</f>
        <v>0.0023</v>
      </c>
      <c r="S254" s="192">
        <v>0</v>
      </c>
      <c r="T254" s="193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4" t="s">
        <v>210</v>
      </c>
      <c r="AT254" s="194" t="s">
        <v>146</v>
      </c>
      <c r="AU254" s="194" t="s">
        <v>86</v>
      </c>
      <c r="AY254" s="14" t="s">
        <v>144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4" t="s">
        <v>84</v>
      </c>
      <c r="BK254" s="195">
        <f>ROUND(I254*H254,2)</f>
        <v>0</v>
      </c>
      <c r="BL254" s="14" t="s">
        <v>210</v>
      </c>
      <c r="BM254" s="194" t="s">
        <v>632</v>
      </c>
    </row>
    <row r="255" spans="1:65" s="2" customFormat="1" ht="33" customHeight="1">
      <c r="A255" s="31"/>
      <c r="B255" s="32"/>
      <c r="C255" s="196" t="s">
        <v>584</v>
      </c>
      <c r="D255" s="196" t="s">
        <v>189</v>
      </c>
      <c r="E255" s="197" t="s">
        <v>634</v>
      </c>
      <c r="F255" s="198" t="s">
        <v>635</v>
      </c>
      <c r="G255" s="199" t="s">
        <v>627</v>
      </c>
      <c r="H255" s="200">
        <v>2</v>
      </c>
      <c r="I255" s="201"/>
      <c r="J255" s="202">
        <f>ROUND(I255*H255,2)</f>
        <v>0</v>
      </c>
      <c r="K255" s="198" t="s">
        <v>150</v>
      </c>
      <c r="L255" s="203"/>
      <c r="M255" s="204" t="s">
        <v>1</v>
      </c>
      <c r="N255" s="205" t="s">
        <v>41</v>
      </c>
      <c r="O255" s="68"/>
      <c r="P255" s="192">
        <f>O255*H255</f>
        <v>0</v>
      </c>
      <c r="Q255" s="192">
        <v>0.00181</v>
      </c>
      <c r="R255" s="192">
        <f>Q255*H255</f>
        <v>0.00362</v>
      </c>
      <c r="S255" s="192">
        <v>0</v>
      </c>
      <c r="T255" s="193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4" t="s">
        <v>275</v>
      </c>
      <c r="AT255" s="194" t="s">
        <v>189</v>
      </c>
      <c r="AU255" s="194" t="s">
        <v>86</v>
      </c>
      <c r="AY255" s="14" t="s">
        <v>144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4" t="s">
        <v>84</v>
      </c>
      <c r="BK255" s="195">
        <f>ROUND(I255*H255,2)</f>
        <v>0</v>
      </c>
      <c r="BL255" s="14" t="s">
        <v>210</v>
      </c>
      <c r="BM255" s="194" t="s">
        <v>636</v>
      </c>
    </row>
    <row r="256" spans="2:63" s="12" customFormat="1" ht="22.9" customHeight="1">
      <c r="B256" s="167"/>
      <c r="C256" s="168"/>
      <c r="D256" s="169" t="s">
        <v>75</v>
      </c>
      <c r="E256" s="181" t="s">
        <v>637</v>
      </c>
      <c r="F256" s="181" t="s">
        <v>638</v>
      </c>
      <c r="G256" s="168"/>
      <c r="H256" s="168"/>
      <c r="I256" s="171"/>
      <c r="J256" s="182">
        <f>BK256</f>
        <v>0</v>
      </c>
      <c r="K256" s="168"/>
      <c r="L256" s="173"/>
      <c r="M256" s="174"/>
      <c r="N256" s="175"/>
      <c r="O256" s="175"/>
      <c r="P256" s="176">
        <f>SUM(P257:P259)</f>
        <v>0</v>
      </c>
      <c r="Q256" s="175"/>
      <c r="R256" s="176">
        <f>SUM(R257:R259)</f>
        <v>0</v>
      </c>
      <c r="S256" s="175"/>
      <c r="T256" s="177">
        <f>SUM(T257:T259)</f>
        <v>0</v>
      </c>
      <c r="AR256" s="178" t="s">
        <v>86</v>
      </c>
      <c r="AT256" s="179" t="s">
        <v>75</v>
      </c>
      <c r="AU256" s="179" t="s">
        <v>84</v>
      </c>
      <c r="AY256" s="178" t="s">
        <v>144</v>
      </c>
      <c r="BK256" s="180">
        <f>SUM(BK257:BK259)</f>
        <v>0</v>
      </c>
    </row>
    <row r="257" spans="1:65" s="2" customFormat="1" ht="16.5" customHeight="1">
      <c r="A257" s="31"/>
      <c r="B257" s="32"/>
      <c r="C257" s="183" t="s">
        <v>590</v>
      </c>
      <c r="D257" s="183" t="s">
        <v>146</v>
      </c>
      <c r="E257" s="184" t="s">
        <v>905</v>
      </c>
      <c r="F257" s="185" t="s">
        <v>906</v>
      </c>
      <c r="G257" s="186" t="s">
        <v>642</v>
      </c>
      <c r="H257" s="187">
        <v>1</v>
      </c>
      <c r="I257" s="188"/>
      <c r="J257" s="189">
        <f>ROUND(I257*H257,2)</f>
        <v>0</v>
      </c>
      <c r="K257" s="185" t="s">
        <v>1</v>
      </c>
      <c r="L257" s="36"/>
      <c r="M257" s="190" t="s">
        <v>1</v>
      </c>
      <c r="N257" s="191" t="s">
        <v>41</v>
      </c>
      <c r="O257" s="68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4" t="s">
        <v>210</v>
      </c>
      <c r="AT257" s="194" t="s">
        <v>146</v>
      </c>
      <c r="AU257" s="194" t="s">
        <v>86</v>
      </c>
      <c r="AY257" s="14" t="s">
        <v>144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4" t="s">
        <v>84</v>
      </c>
      <c r="BK257" s="195">
        <f>ROUND(I257*H257,2)</f>
        <v>0</v>
      </c>
      <c r="BL257" s="14" t="s">
        <v>210</v>
      </c>
      <c r="BM257" s="194" t="s">
        <v>907</v>
      </c>
    </row>
    <row r="258" spans="1:65" s="2" customFormat="1" ht="16.5" customHeight="1">
      <c r="A258" s="31"/>
      <c r="B258" s="32"/>
      <c r="C258" s="183" t="s">
        <v>594</v>
      </c>
      <c r="D258" s="183" t="s">
        <v>146</v>
      </c>
      <c r="E258" s="184" t="s">
        <v>640</v>
      </c>
      <c r="F258" s="185" t="s">
        <v>641</v>
      </c>
      <c r="G258" s="186" t="s">
        <v>642</v>
      </c>
      <c r="H258" s="187">
        <v>1</v>
      </c>
      <c r="I258" s="188"/>
      <c r="J258" s="189">
        <f>ROUND(I258*H258,2)</f>
        <v>0</v>
      </c>
      <c r="K258" s="185" t="s">
        <v>1</v>
      </c>
      <c r="L258" s="36"/>
      <c r="M258" s="190" t="s">
        <v>1</v>
      </c>
      <c r="N258" s="191" t="s">
        <v>41</v>
      </c>
      <c r="O258" s="68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4" t="s">
        <v>210</v>
      </c>
      <c r="AT258" s="194" t="s">
        <v>146</v>
      </c>
      <c r="AU258" s="194" t="s">
        <v>86</v>
      </c>
      <c r="AY258" s="14" t="s">
        <v>144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4" t="s">
        <v>84</v>
      </c>
      <c r="BK258" s="195">
        <f>ROUND(I258*H258,2)</f>
        <v>0</v>
      </c>
      <c r="BL258" s="14" t="s">
        <v>210</v>
      </c>
      <c r="BM258" s="194" t="s">
        <v>643</v>
      </c>
    </row>
    <row r="259" spans="1:65" s="2" customFormat="1" ht="24.2" customHeight="1">
      <c r="A259" s="31"/>
      <c r="B259" s="32"/>
      <c r="C259" s="183" t="s">
        <v>598</v>
      </c>
      <c r="D259" s="183" t="s">
        <v>146</v>
      </c>
      <c r="E259" s="184" t="s">
        <v>645</v>
      </c>
      <c r="F259" s="185" t="s">
        <v>646</v>
      </c>
      <c r="G259" s="186" t="s">
        <v>627</v>
      </c>
      <c r="H259" s="187">
        <v>2</v>
      </c>
      <c r="I259" s="188"/>
      <c r="J259" s="189">
        <f>ROUND(I259*H259,2)</f>
        <v>0</v>
      </c>
      <c r="K259" s="185" t="s">
        <v>1</v>
      </c>
      <c r="L259" s="36"/>
      <c r="M259" s="190" t="s">
        <v>1</v>
      </c>
      <c r="N259" s="191" t="s">
        <v>41</v>
      </c>
      <c r="O259" s="68"/>
      <c r="P259" s="192">
        <f>O259*H259</f>
        <v>0</v>
      </c>
      <c r="Q259" s="192">
        <v>0</v>
      </c>
      <c r="R259" s="192">
        <f>Q259*H259</f>
        <v>0</v>
      </c>
      <c r="S259" s="192">
        <v>0</v>
      </c>
      <c r="T259" s="193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4" t="s">
        <v>210</v>
      </c>
      <c r="AT259" s="194" t="s">
        <v>146</v>
      </c>
      <c r="AU259" s="194" t="s">
        <v>86</v>
      </c>
      <c r="AY259" s="14" t="s">
        <v>144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4" t="s">
        <v>84</v>
      </c>
      <c r="BK259" s="195">
        <f>ROUND(I259*H259,2)</f>
        <v>0</v>
      </c>
      <c r="BL259" s="14" t="s">
        <v>210</v>
      </c>
      <c r="BM259" s="194" t="s">
        <v>647</v>
      </c>
    </row>
    <row r="260" spans="2:63" s="12" customFormat="1" ht="22.9" customHeight="1">
      <c r="B260" s="167"/>
      <c r="C260" s="168"/>
      <c r="D260" s="169" t="s">
        <v>75</v>
      </c>
      <c r="E260" s="181" t="s">
        <v>648</v>
      </c>
      <c r="F260" s="181" t="s">
        <v>649</v>
      </c>
      <c r="G260" s="168"/>
      <c r="H260" s="168"/>
      <c r="I260" s="171"/>
      <c r="J260" s="182">
        <f>BK260</f>
        <v>0</v>
      </c>
      <c r="K260" s="168"/>
      <c r="L260" s="173"/>
      <c r="M260" s="174"/>
      <c r="N260" s="175"/>
      <c r="O260" s="175"/>
      <c r="P260" s="176">
        <f>SUM(P261:P264)</f>
        <v>0</v>
      </c>
      <c r="Q260" s="175"/>
      <c r="R260" s="176">
        <f>SUM(R261:R264)</f>
        <v>0.3986976</v>
      </c>
      <c r="S260" s="175"/>
      <c r="T260" s="177">
        <f>SUM(T261:T264)</f>
        <v>0</v>
      </c>
      <c r="AR260" s="178" t="s">
        <v>86</v>
      </c>
      <c r="AT260" s="179" t="s">
        <v>75</v>
      </c>
      <c r="AU260" s="179" t="s">
        <v>84</v>
      </c>
      <c r="AY260" s="178" t="s">
        <v>144</v>
      </c>
      <c r="BK260" s="180">
        <f>SUM(BK261:BK264)</f>
        <v>0</v>
      </c>
    </row>
    <row r="261" spans="1:65" s="2" customFormat="1" ht="24.2" customHeight="1">
      <c r="A261" s="31"/>
      <c r="B261" s="32"/>
      <c r="C261" s="183" t="s">
        <v>600</v>
      </c>
      <c r="D261" s="183" t="s">
        <v>146</v>
      </c>
      <c r="E261" s="184" t="s">
        <v>651</v>
      </c>
      <c r="F261" s="185" t="s">
        <v>652</v>
      </c>
      <c r="G261" s="186" t="s">
        <v>195</v>
      </c>
      <c r="H261" s="187">
        <v>28.56</v>
      </c>
      <c r="I261" s="188"/>
      <c r="J261" s="189">
        <f>ROUND(I261*H261,2)</f>
        <v>0</v>
      </c>
      <c r="K261" s="185" t="s">
        <v>150</v>
      </c>
      <c r="L261" s="36"/>
      <c r="M261" s="190" t="s">
        <v>1</v>
      </c>
      <c r="N261" s="191" t="s">
        <v>41</v>
      </c>
      <c r="O261" s="68"/>
      <c r="P261" s="192">
        <f>O261*H261</f>
        <v>0</v>
      </c>
      <c r="Q261" s="192">
        <v>0.01396</v>
      </c>
      <c r="R261" s="192">
        <f>Q261*H261</f>
        <v>0.3986976</v>
      </c>
      <c r="S261" s="192">
        <v>0</v>
      </c>
      <c r="T261" s="193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4" t="s">
        <v>210</v>
      </c>
      <c r="AT261" s="194" t="s">
        <v>146</v>
      </c>
      <c r="AU261" s="194" t="s">
        <v>86</v>
      </c>
      <c r="AY261" s="14" t="s">
        <v>144</v>
      </c>
      <c r="BE261" s="195">
        <f>IF(N261="základní",J261,0)</f>
        <v>0</v>
      </c>
      <c r="BF261" s="195">
        <f>IF(N261="snížená",J261,0)</f>
        <v>0</v>
      </c>
      <c r="BG261" s="195">
        <f>IF(N261="zákl. přenesená",J261,0)</f>
        <v>0</v>
      </c>
      <c r="BH261" s="195">
        <f>IF(N261="sníž. přenesená",J261,0)</f>
        <v>0</v>
      </c>
      <c r="BI261" s="195">
        <f>IF(N261="nulová",J261,0)</f>
        <v>0</v>
      </c>
      <c r="BJ261" s="14" t="s">
        <v>84</v>
      </c>
      <c r="BK261" s="195">
        <f>ROUND(I261*H261,2)</f>
        <v>0</v>
      </c>
      <c r="BL261" s="14" t="s">
        <v>210</v>
      </c>
      <c r="BM261" s="194" t="s">
        <v>653</v>
      </c>
    </row>
    <row r="262" spans="1:65" s="2" customFormat="1" ht="24.2" customHeight="1">
      <c r="A262" s="31"/>
      <c r="B262" s="32"/>
      <c r="C262" s="183" t="s">
        <v>602</v>
      </c>
      <c r="D262" s="183" t="s">
        <v>146</v>
      </c>
      <c r="E262" s="184" t="s">
        <v>655</v>
      </c>
      <c r="F262" s="185" t="s">
        <v>656</v>
      </c>
      <c r="G262" s="186" t="s">
        <v>178</v>
      </c>
      <c r="H262" s="187">
        <v>0.399</v>
      </c>
      <c r="I262" s="188"/>
      <c r="J262" s="189">
        <f>ROUND(I262*H262,2)</f>
        <v>0</v>
      </c>
      <c r="K262" s="185" t="s">
        <v>150</v>
      </c>
      <c r="L262" s="36"/>
      <c r="M262" s="190" t="s">
        <v>1</v>
      </c>
      <c r="N262" s="191" t="s">
        <v>41</v>
      </c>
      <c r="O262" s="68"/>
      <c r="P262" s="192">
        <f>O262*H262</f>
        <v>0</v>
      </c>
      <c r="Q262" s="192">
        <v>0</v>
      </c>
      <c r="R262" s="192">
        <f>Q262*H262</f>
        <v>0</v>
      </c>
      <c r="S262" s="192">
        <v>0</v>
      </c>
      <c r="T262" s="193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4" t="s">
        <v>210</v>
      </c>
      <c r="AT262" s="194" t="s">
        <v>146</v>
      </c>
      <c r="AU262" s="194" t="s">
        <v>86</v>
      </c>
      <c r="AY262" s="14" t="s">
        <v>144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4" t="s">
        <v>84</v>
      </c>
      <c r="BK262" s="195">
        <f>ROUND(I262*H262,2)</f>
        <v>0</v>
      </c>
      <c r="BL262" s="14" t="s">
        <v>210</v>
      </c>
      <c r="BM262" s="194" t="s">
        <v>657</v>
      </c>
    </row>
    <row r="263" spans="1:65" s="2" customFormat="1" ht="24.2" customHeight="1">
      <c r="A263" s="31"/>
      <c r="B263" s="32"/>
      <c r="C263" s="183" t="s">
        <v>606</v>
      </c>
      <c r="D263" s="183" t="s">
        <v>146</v>
      </c>
      <c r="E263" s="184" t="s">
        <v>659</v>
      </c>
      <c r="F263" s="185" t="s">
        <v>660</v>
      </c>
      <c r="G263" s="186" t="s">
        <v>178</v>
      </c>
      <c r="H263" s="187">
        <v>0.399</v>
      </c>
      <c r="I263" s="188"/>
      <c r="J263" s="189">
        <f>ROUND(I263*H263,2)</f>
        <v>0</v>
      </c>
      <c r="K263" s="185" t="s">
        <v>150</v>
      </c>
      <c r="L263" s="36"/>
      <c r="M263" s="190" t="s">
        <v>1</v>
      </c>
      <c r="N263" s="191" t="s">
        <v>41</v>
      </c>
      <c r="O263" s="68"/>
      <c r="P263" s="192">
        <f>O263*H263</f>
        <v>0</v>
      </c>
      <c r="Q263" s="192">
        <v>0</v>
      </c>
      <c r="R263" s="192">
        <f>Q263*H263</f>
        <v>0</v>
      </c>
      <c r="S263" s="192">
        <v>0</v>
      </c>
      <c r="T263" s="193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4" t="s">
        <v>210</v>
      </c>
      <c r="AT263" s="194" t="s">
        <v>146</v>
      </c>
      <c r="AU263" s="194" t="s">
        <v>86</v>
      </c>
      <c r="AY263" s="14" t="s">
        <v>144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4" t="s">
        <v>84</v>
      </c>
      <c r="BK263" s="195">
        <f>ROUND(I263*H263,2)</f>
        <v>0</v>
      </c>
      <c r="BL263" s="14" t="s">
        <v>210</v>
      </c>
      <c r="BM263" s="194" t="s">
        <v>661</v>
      </c>
    </row>
    <row r="264" spans="1:65" s="2" customFormat="1" ht="24.2" customHeight="1">
      <c r="A264" s="31"/>
      <c r="B264" s="32"/>
      <c r="C264" s="183" t="s">
        <v>610</v>
      </c>
      <c r="D264" s="183" t="s">
        <v>146</v>
      </c>
      <c r="E264" s="184" t="s">
        <v>663</v>
      </c>
      <c r="F264" s="185" t="s">
        <v>664</v>
      </c>
      <c r="G264" s="186" t="s">
        <v>178</v>
      </c>
      <c r="H264" s="187">
        <v>0.399</v>
      </c>
      <c r="I264" s="188"/>
      <c r="J264" s="189">
        <f>ROUND(I264*H264,2)</f>
        <v>0</v>
      </c>
      <c r="K264" s="185" t="s">
        <v>150</v>
      </c>
      <c r="L264" s="36"/>
      <c r="M264" s="190" t="s">
        <v>1</v>
      </c>
      <c r="N264" s="191" t="s">
        <v>41</v>
      </c>
      <c r="O264" s="68"/>
      <c r="P264" s="192">
        <f>O264*H264</f>
        <v>0</v>
      </c>
      <c r="Q264" s="192">
        <v>0</v>
      </c>
      <c r="R264" s="192">
        <f>Q264*H264</f>
        <v>0</v>
      </c>
      <c r="S264" s="192">
        <v>0</v>
      </c>
      <c r="T264" s="193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4" t="s">
        <v>210</v>
      </c>
      <c r="AT264" s="194" t="s">
        <v>146</v>
      </c>
      <c r="AU264" s="194" t="s">
        <v>86</v>
      </c>
      <c r="AY264" s="14" t="s">
        <v>144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14" t="s">
        <v>84</v>
      </c>
      <c r="BK264" s="195">
        <f>ROUND(I264*H264,2)</f>
        <v>0</v>
      </c>
      <c r="BL264" s="14" t="s">
        <v>210</v>
      </c>
      <c r="BM264" s="194" t="s">
        <v>665</v>
      </c>
    </row>
    <row r="265" spans="2:63" s="12" customFormat="1" ht="22.9" customHeight="1">
      <c r="B265" s="167"/>
      <c r="C265" s="168"/>
      <c r="D265" s="169" t="s">
        <v>75</v>
      </c>
      <c r="E265" s="181" t="s">
        <v>666</v>
      </c>
      <c r="F265" s="181" t="s">
        <v>667</v>
      </c>
      <c r="G265" s="168"/>
      <c r="H265" s="168"/>
      <c r="I265" s="171"/>
      <c r="J265" s="182">
        <f>BK265</f>
        <v>0</v>
      </c>
      <c r="K265" s="168"/>
      <c r="L265" s="173"/>
      <c r="M265" s="174"/>
      <c r="N265" s="175"/>
      <c r="O265" s="175"/>
      <c r="P265" s="176">
        <f>SUM(P266:P274)</f>
        <v>0</v>
      </c>
      <c r="Q265" s="175"/>
      <c r="R265" s="176">
        <f>SUM(R266:R274)</f>
        <v>0.13989600000000002</v>
      </c>
      <c r="S265" s="175"/>
      <c r="T265" s="177">
        <f>SUM(T266:T274)</f>
        <v>0.39330050000000005</v>
      </c>
      <c r="AR265" s="178" t="s">
        <v>86</v>
      </c>
      <c r="AT265" s="179" t="s">
        <v>75</v>
      </c>
      <c r="AU265" s="179" t="s">
        <v>84</v>
      </c>
      <c r="AY265" s="178" t="s">
        <v>144</v>
      </c>
      <c r="BK265" s="180">
        <f>SUM(BK266:BK274)</f>
        <v>0</v>
      </c>
    </row>
    <row r="266" spans="1:65" s="2" customFormat="1" ht="24.2" customHeight="1">
      <c r="A266" s="31"/>
      <c r="B266" s="32"/>
      <c r="C266" s="183" t="s">
        <v>614</v>
      </c>
      <c r="D266" s="183" t="s">
        <v>146</v>
      </c>
      <c r="E266" s="184" t="s">
        <v>669</v>
      </c>
      <c r="F266" s="185" t="s">
        <v>670</v>
      </c>
      <c r="G266" s="186" t="s">
        <v>243</v>
      </c>
      <c r="H266" s="187">
        <v>71.4</v>
      </c>
      <c r="I266" s="188"/>
      <c r="J266" s="189">
        <f aca="true" t="shared" si="60" ref="J266:J274">ROUND(I266*H266,2)</f>
        <v>0</v>
      </c>
      <c r="K266" s="185" t="s">
        <v>150</v>
      </c>
      <c r="L266" s="36"/>
      <c r="M266" s="190" t="s">
        <v>1</v>
      </c>
      <c r="N266" s="191" t="s">
        <v>41</v>
      </c>
      <c r="O266" s="68"/>
      <c r="P266" s="192">
        <f aca="true" t="shared" si="61" ref="P266:P274">O266*H266</f>
        <v>0</v>
      </c>
      <c r="Q266" s="192">
        <v>0</v>
      </c>
      <c r="R266" s="192">
        <f aca="true" t="shared" si="62" ref="R266:R274">Q266*H266</f>
        <v>0</v>
      </c>
      <c r="S266" s="192">
        <v>0.00191</v>
      </c>
      <c r="T266" s="193">
        <f aca="true" t="shared" si="63" ref="T266:T274">S266*H266</f>
        <v>0.13637400000000002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4" t="s">
        <v>210</v>
      </c>
      <c r="AT266" s="194" t="s">
        <v>146</v>
      </c>
      <c r="AU266" s="194" t="s">
        <v>86</v>
      </c>
      <c r="AY266" s="14" t="s">
        <v>144</v>
      </c>
      <c r="BE266" s="195">
        <f aca="true" t="shared" si="64" ref="BE266:BE274">IF(N266="základní",J266,0)</f>
        <v>0</v>
      </c>
      <c r="BF266" s="195">
        <f aca="true" t="shared" si="65" ref="BF266:BF274">IF(N266="snížená",J266,0)</f>
        <v>0</v>
      </c>
      <c r="BG266" s="195">
        <f aca="true" t="shared" si="66" ref="BG266:BG274">IF(N266="zákl. přenesená",J266,0)</f>
        <v>0</v>
      </c>
      <c r="BH266" s="195">
        <f aca="true" t="shared" si="67" ref="BH266:BH274">IF(N266="sníž. přenesená",J266,0)</f>
        <v>0</v>
      </c>
      <c r="BI266" s="195">
        <f aca="true" t="shared" si="68" ref="BI266:BI274">IF(N266="nulová",J266,0)</f>
        <v>0</v>
      </c>
      <c r="BJ266" s="14" t="s">
        <v>84</v>
      </c>
      <c r="BK266" s="195">
        <f aca="true" t="shared" si="69" ref="BK266:BK274">ROUND(I266*H266,2)</f>
        <v>0</v>
      </c>
      <c r="BL266" s="14" t="s">
        <v>210</v>
      </c>
      <c r="BM266" s="194" t="s">
        <v>671</v>
      </c>
    </row>
    <row r="267" spans="1:65" s="2" customFormat="1" ht="16.5" customHeight="1">
      <c r="A267" s="31"/>
      <c r="B267" s="32"/>
      <c r="C267" s="183" t="s">
        <v>618</v>
      </c>
      <c r="D267" s="183" t="s">
        <v>146</v>
      </c>
      <c r="E267" s="184" t="s">
        <v>673</v>
      </c>
      <c r="F267" s="185" t="s">
        <v>674</v>
      </c>
      <c r="G267" s="186" t="s">
        <v>243</v>
      </c>
      <c r="H267" s="187">
        <v>32.4</v>
      </c>
      <c r="I267" s="188"/>
      <c r="J267" s="189">
        <f t="shared" si="60"/>
        <v>0</v>
      </c>
      <c r="K267" s="185" t="s">
        <v>150</v>
      </c>
      <c r="L267" s="36"/>
      <c r="M267" s="190" t="s">
        <v>1</v>
      </c>
      <c r="N267" s="191" t="s">
        <v>41</v>
      </c>
      <c r="O267" s="68"/>
      <c r="P267" s="192">
        <f t="shared" si="61"/>
        <v>0</v>
      </c>
      <c r="Q267" s="192">
        <v>0</v>
      </c>
      <c r="R267" s="192">
        <f t="shared" si="62"/>
        <v>0</v>
      </c>
      <c r="S267" s="192">
        <v>0.00167</v>
      </c>
      <c r="T267" s="193">
        <f t="shared" si="63"/>
        <v>0.054107999999999996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4" t="s">
        <v>210</v>
      </c>
      <c r="AT267" s="194" t="s">
        <v>146</v>
      </c>
      <c r="AU267" s="194" t="s">
        <v>86</v>
      </c>
      <c r="AY267" s="14" t="s">
        <v>144</v>
      </c>
      <c r="BE267" s="195">
        <f t="shared" si="64"/>
        <v>0</v>
      </c>
      <c r="BF267" s="195">
        <f t="shared" si="65"/>
        <v>0</v>
      </c>
      <c r="BG267" s="195">
        <f t="shared" si="66"/>
        <v>0</v>
      </c>
      <c r="BH267" s="195">
        <f t="shared" si="67"/>
        <v>0</v>
      </c>
      <c r="BI267" s="195">
        <f t="shared" si="68"/>
        <v>0</v>
      </c>
      <c r="BJ267" s="14" t="s">
        <v>84</v>
      </c>
      <c r="BK267" s="195">
        <f t="shared" si="69"/>
        <v>0</v>
      </c>
      <c r="BL267" s="14" t="s">
        <v>210</v>
      </c>
      <c r="BM267" s="194" t="s">
        <v>675</v>
      </c>
    </row>
    <row r="268" spans="1:65" s="2" customFormat="1" ht="21.75" customHeight="1">
      <c r="A268" s="31"/>
      <c r="B268" s="32"/>
      <c r="C268" s="183" t="s">
        <v>624</v>
      </c>
      <c r="D268" s="183" t="s">
        <v>146</v>
      </c>
      <c r="E268" s="184" t="s">
        <v>677</v>
      </c>
      <c r="F268" s="185" t="s">
        <v>678</v>
      </c>
      <c r="G268" s="186" t="s">
        <v>243</v>
      </c>
      <c r="H268" s="187">
        <v>90.95</v>
      </c>
      <c r="I268" s="188"/>
      <c r="J268" s="189">
        <f t="shared" si="60"/>
        <v>0</v>
      </c>
      <c r="K268" s="185" t="s">
        <v>150</v>
      </c>
      <c r="L268" s="36"/>
      <c r="M268" s="190" t="s">
        <v>1</v>
      </c>
      <c r="N268" s="191" t="s">
        <v>41</v>
      </c>
      <c r="O268" s="68"/>
      <c r="P268" s="192">
        <f t="shared" si="61"/>
        <v>0</v>
      </c>
      <c r="Q268" s="192">
        <v>0</v>
      </c>
      <c r="R268" s="192">
        <f t="shared" si="62"/>
        <v>0</v>
      </c>
      <c r="S268" s="192">
        <v>0.00223</v>
      </c>
      <c r="T268" s="193">
        <f t="shared" si="63"/>
        <v>0.2028185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4" t="s">
        <v>210</v>
      </c>
      <c r="AT268" s="194" t="s">
        <v>146</v>
      </c>
      <c r="AU268" s="194" t="s">
        <v>86</v>
      </c>
      <c r="AY268" s="14" t="s">
        <v>144</v>
      </c>
      <c r="BE268" s="195">
        <f t="shared" si="64"/>
        <v>0</v>
      </c>
      <c r="BF268" s="195">
        <f t="shared" si="65"/>
        <v>0</v>
      </c>
      <c r="BG268" s="195">
        <f t="shared" si="66"/>
        <v>0</v>
      </c>
      <c r="BH268" s="195">
        <f t="shared" si="67"/>
        <v>0</v>
      </c>
      <c r="BI268" s="195">
        <f t="shared" si="68"/>
        <v>0</v>
      </c>
      <c r="BJ268" s="14" t="s">
        <v>84</v>
      </c>
      <c r="BK268" s="195">
        <f t="shared" si="69"/>
        <v>0</v>
      </c>
      <c r="BL268" s="14" t="s">
        <v>210</v>
      </c>
      <c r="BM268" s="194" t="s">
        <v>679</v>
      </c>
    </row>
    <row r="269" spans="1:65" s="2" customFormat="1" ht="24.2" customHeight="1">
      <c r="A269" s="31"/>
      <c r="B269" s="32"/>
      <c r="C269" s="183" t="s">
        <v>629</v>
      </c>
      <c r="D269" s="183" t="s">
        <v>146</v>
      </c>
      <c r="E269" s="184" t="s">
        <v>689</v>
      </c>
      <c r="F269" s="185" t="s">
        <v>690</v>
      </c>
      <c r="G269" s="186" t="s">
        <v>243</v>
      </c>
      <c r="H269" s="187">
        <v>32.4</v>
      </c>
      <c r="I269" s="188"/>
      <c r="J269" s="189">
        <f t="shared" si="60"/>
        <v>0</v>
      </c>
      <c r="K269" s="185" t="s">
        <v>150</v>
      </c>
      <c r="L269" s="36"/>
      <c r="M269" s="190" t="s">
        <v>1</v>
      </c>
      <c r="N269" s="191" t="s">
        <v>41</v>
      </c>
      <c r="O269" s="68"/>
      <c r="P269" s="192">
        <f t="shared" si="61"/>
        <v>0</v>
      </c>
      <c r="Q269" s="192">
        <v>0.00429</v>
      </c>
      <c r="R269" s="192">
        <f t="shared" si="62"/>
        <v>0.138996</v>
      </c>
      <c r="S269" s="192">
        <v>0</v>
      </c>
      <c r="T269" s="193">
        <f t="shared" si="6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4" t="s">
        <v>210</v>
      </c>
      <c r="AT269" s="194" t="s">
        <v>146</v>
      </c>
      <c r="AU269" s="194" t="s">
        <v>86</v>
      </c>
      <c r="AY269" s="14" t="s">
        <v>144</v>
      </c>
      <c r="BE269" s="195">
        <f t="shared" si="64"/>
        <v>0</v>
      </c>
      <c r="BF269" s="195">
        <f t="shared" si="65"/>
        <v>0</v>
      </c>
      <c r="BG269" s="195">
        <f t="shared" si="66"/>
        <v>0</v>
      </c>
      <c r="BH269" s="195">
        <f t="shared" si="67"/>
        <v>0</v>
      </c>
      <c r="BI269" s="195">
        <f t="shared" si="68"/>
        <v>0</v>
      </c>
      <c r="BJ269" s="14" t="s">
        <v>84</v>
      </c>
      <c r="BK269" s="195">
        <f t="shared" si="69"/>
        <v>0</v>
      </c>
      <c r="BL269" s="14" t="s">
        <v>210</v>
      </c>
      <c r="BM269" s="194" t="s">
        <v>691</v>
      </c>
    </row>
    <row r="270" spans="1:65" s="2" customFormat="1" ht="33" customHeight="1">
      <c r="A270" s="31"/>
      <c r="B270" s="32"/>
      <c r="C270" s="183" t="s">
        <v>633</v>
      </c>
      <c r="D270" s="183" t="s">
        <v>146</v>
      </c>
      <c r="E270" s="184" t="s">
        <v>693</v>
      </c>
      <c r="F270" s="185" t="s">
        <v>694</v>
      </c>
      <c r="G270" s="186" t="s">
        <v>627</v>
      </c>
      <c r="H270" s="187">
        <v>24</v>
      </c>
      <c r="I270" s="188"/>
      <c r="J270" s="189">
        <f t="shared" si="60"/>
        <v>0</v>
      </c>
      <c r="K270" s="185" t="s">
        <v>150</v>
      </c>
      <c r="L270" s="36"/>
      <c r="M270" s="190" t="s">
        <v>1</v>
      </c>
      <c r="N270" s="191" t="s">
        <v>41</v>
      </c>
      <c r="O270" s="68"/>
      <c r="P270" s="192">
        <f t="shared" si="61"/>
        <v>0</v>
      </c>
      <c r="Q270" s="192">
        <v>0</v>
      </c>
      <c r="R270" s="192">
        <f t="shared" si="62"/>
        <v>0</v>
      </c>
      <c r="S270" s="192">
        <v>0</v>
      </c>
      <c r="T270" s="193">
        <f t="shared" si="6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4" t="s">
        <v>210</v>
      </c>
      <c r="AT270" s="194" t="s">
        <v>146</v>
      </c>
      <c r="AU270" s="194" t="s">
        <v>86</v>
      </c>
      <c r="AY270" s="14" t="s">
        <v>144</v>
      </c>
      <c r="BE270" s="195">
        <f t="shared" si="64"/>
        <v>0</v>
      </c>
      <c r="BF270" s="195">
        <f t="shared" si="65"/>
        <v>0</v>
      </c>
      <c r="BG270" s="195">
        <f t="shared" si="66"/>
        <v>0</v>
      </c>
      <c r="BH270" s="195">
        <f t="shared" si="67"/>
        <v>0</v>
      </c>
      <c r="BI270" s="195">
        <f t="shared" si="68"/>
        <v>0</v>
      </c>
      <c r="BJ270" s="14" t="s">
        <v>84</v>
      </c>
      <c r="BK270" s="195">
        <f t="shared" si="69"/>
        <v>0</v>
      </c>
      <c r="BL270" s="14" t="s">
        <v>210</v>
      </c>
      <c r="BM270" s="194" t="s">
        <v>695</v>
      </c>
    </row>
    <row r="271" spans="1:65" s="2" customFormat="1" ht="37.9" customHeight="1">
      <c r="A271" s="31"/>
      <c r="B271" s="32"/>
      <c r="C271" s="183" t="s">
        <v>639</v>
      </c>
      <c r="D271" s="183" t="s">
        <v>146</v>
      </c>
      <c r="E271" s="184" t="s">
        <v>701</v>
      </c>
      <c r="F271" s="185" t="s">
        <v>702</v>
      </c>
      <c r="G271" s="186" t="s">
        <v>627</v>
      </c>
      <c r="H271" s="187">
        <v>2</v>
      </c>
      <c r="I271" s="188"/>
      <c r="J271" s="189">
        <f t="shared" si="60"/>
        <v>0</v>
      </c>
      <c r="K271" s="185" t="s">
        <v>150</v>
      </c>
      <c r="L271" s="36"/>
      <c r="M271" s="190" t="s">
        <v>1</v>
      </c>
      <c r="N271" s="191" t="s">
        <v>41</v>
      </c>
      <c r="O271" s="68"/>
      <c r="P271" s="192">
        <f t="shared" si="61"/>
        <v>0</v>
      </c>
      <c r="Q271" s="192">
        <v>0.00045</v>
      </c>
      <c r="R271" s="192">
        <f t="shared" si="62"/>
        <v>0.0009</v>
      </c>
      <c r="S271" s="192">
        <v>0</v>
      </c>
      <c r="T271" s="193">
        <f t="shared" si="6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4" t="s">
        <v>210</v>
      </c>
      <c r="AT271" s="194" t="s">
        <v>146</v>
      </c>
      <c r="AU271" s="194" t="s">
        <v>86</v>
      </c>
      <c r="AY271" s="14" t="s">
        <v>144</v>
      </c>
      <c r="BE271" s="195">
        <f t="shared" si="64"/>
        <v>0</v>
      </c>
      <c r="BF271" s="195">
        <f t="shared" si="65"/>
        <v>0</v>
      </c>
      <c r="BG271" s="195">
        <f t="shared" si="66"/>
        <v>0</v>
      </c>
      <c r="BH271" s="195">
        <f t="shared" si="67"/>
        <v>0</v>
      </c>
      <c r="BI271" s="195">
        <f t="shared" si="68"/>
        <v>0</v>
      </c>
      <c r="BJ271" s="14" t="s">
        <v>84</v>
      </c>
      <c r="BK271" s="195">
        <f t="shared" si="69"/>
        <v>0</v>
      </c>
      <c r="BL271" s="14" t="s">
        <v>210</v>
      </c>
      <c r="BM271" s="194" t="s">
        <v>703</v>
      </c>
    </row>
    <row r="272" spans="1:65" s="2" customFormat="1" ht="24.2" customHeight="1">
      <c r="A272" s="31"/>
      <c r="B272" s="32"/>
      <c r="C272" s="183" t="s">
        <v>644</v>
      </c>
      <c r="D272" s="183" t="s">
        <v>146</v>
      </c>
      <c r="E272" s="184" t="s">
        <v>713</v>
      </c>
      <c r="F272" s="185" t="s">
        <v>714</v>
      </c>
      <c r="G272" s="186" t="s">
        <v>178</v>
      </c>
      <c r="H272" s="187">
        <v>0.14</v>
      </c>
      <c r="I272" s="188"/>
      <c r="J272" s="189">
        <f t="shared" si="60"/>
        <v>0</v>
      </c>
      <c r="K272" s="185" t="s">
        <v>150</v>
      </c>
      <c r="L272" s="36"/>
      <c r="M272" s="190" t="s">
        <v>1</v>
      </c>
      <c r="N272" s="191" t="s">
        <v>41</v>
      </c>
      <c r="O272" s="68"/>
      <c r="P272" s="192">
        <f t="shared" si="61"/>
        <v>0</v>
      </c>
      <c r="Q272" s="192">
        <v>0</v>
      </c>
      <c r="R272" s="192">
        <f t="shared" si="62"/>
        <v>0</v>
      </c>
      <c r="S272" s="192">
        <v>0</v>
      </c>
      <c r="T272" s="193">
        <f t="shared" si="6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4" t="s">
        <v>210</v>
      </c>
      <c r="AT272" s="194" t="s">
        <v>146</v>
      </c>
      <c r="AU272" s="194" t="s">
        <v>86</v>
      </c>
      <c r="AY272" s="14" t="s">
        <v>144</v>
      </c>
      <c r="BE272" s="195">
        <f t="shared" si="64"/>
        <v>0</v>
      </c>
      <c r="BF272" s="195">
        <f t="shared" si="65"/>
        <v>0</v>
      </c>
      <c r="BG272" s="195">
        <f t="shared" si="66"/>
        <v>0</v>
      </c>
      <c r="BH272" s="195">
        <f t="shared" si="67"/>
        <v>0</v>
      </c>
      <c r="BI272" s="195">
        <f t="shared" si="68"/>
        <v>0</v>
      </c>
      <c r="BJ272" s="14" t="s">
        <v>84</v>
      </c>
      <c r="BK272" s="195">
        <f t="shared" si="69"/>
        <v>0</v>
      </c>
      <c r="BL272" s="14" t="s">
        <v>210</v>
      </c>
      <c r="BM272" s="194" t="s">
        <v>715</v>
      </c>
    </row>
    <row r="273" spans="1:65" s="2" customFormat="1" ht="24.2" customHeight="1">
      <c r="A273" s="31"/>
      <c r="B273" s="32"/>
      <c r="C273" s="183" t="s">
        <v>650</v>
      </c>
      <c r="D273" s="183" t="s">
        <v>146</v>
      </c>
      <c r="E273" s="184" t="s">
        <v>717</v>
      </c>
      <c r="F273" s="185" t="s">
        <v>718</v>
      </c>
      <c r="G273" s="186" t="s">
        <v>178</v>
      </c>
      <c r="H273" s="187">
        <v>0.14</v>
      </c>
      <c r="I273" s="188"/>
      <c r="J273" s="189">
        <f t="shared" si="60"/>
        <v>0</v>
      </c>
      <c r="K273" s="185" t="s">
        <v>150</v>
      </c>
      <c r="L273" s="36"/>
      <c r="M273" s="190" t="s">
        <v>1</v>
      </c>
      <c r="N273" s="191" t="s">
        <v>41</v>
      </c>
      <c r="O273" s="68"/>
      <c r="P273" s="192">
        <f t="shared" si="61"/>
        <v>0</v>
      </c>
      <c r="Q273" s="192">
        <v>0</v>
      </c>
      <c r="R273" s="192">
        <f t="shared" si="62"/>
        <v>0</v>
      </c>
      <c r="S273" s="192">
        <v>0</v>
      </c>
      <c r="T273" s="193">
        <f t="shared" si="6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4" t="s">
        <v>210</v>
      </c>
      <c r="AT273" s="194" t="s">
        <v>146</v>
      </c>
      <c r="AU273" s="194" t="s">
        <v>86</v>
      </c>
      <c r="AY273" s="14" t="s">
        <v>144</v>
      </c>
      <c r="BE273" s="195">
        <f t="shared" si="64"/>
        <v>0</v>
      </c>
      <c r="BF273" s="195">
        <f t="shared" si="65"/>
        <v>0</v>
      </c>
      <c r="BG273" s="195">
        <f t="shared" si="66"/>
        <v>0</v>
      </c>
      <c r="BH273" s="195">
        <f t="shared" si="67"/>
        <v>0</v>
      </c>
      <c r="BI273" s="195">
        <f t="shared" si="68"/>
        <v>0</v>
      </c>
      <c r="BJ273" s="14" t="s">
        <v>84</v>
      </c>
      <c r="BK273" s="195">
        <f t="shared" si="69"/>
        <v>0</v>
      </c>
      <c r="BL273" s="14" t="s">
        <v>210</v>
      </c>
      <c r="BM273" s="194" t="s">
        <v>719</v>
      </c>
    </row>
    <row r="274" spans="1:65" s="2" customFormat="1" ht="24.2" customHeight="1">
      <c r="A274" s="31"/>
      <c r="B274" s="32"/>
      <c r="C274" s="183" t="s">
        <v>654</v>
      </c>
      <c r="D274" s="183" t="s">
        <v>146</v>
      </c>
      <c r="E274" s="184" t="s">
        <v>721</v>
      </c>
      <c r="F274" s="185" t="s">
        <v>722</v>
      </c>
      <c r="G274" s="186" t="s">
        <v>178</v>
      </c>
      <c r="H274" s="187">
        <v>0.14</v>
      </c>
      <c r="I274" s="188"/>
      <c r="J274" s="189">
        <f t="shared" si="60"/>
        <v>0</v>
      </c>
      <c r="K274" s="185" t="s">
        <v>150</v>
      </c>
      <c r="L274" s="36"/>
      <c r="M274" s="206" t="s">
        <v>1</v>
      </c>
      <c r="N274" s="207" t="s">
        <v>41</v>
      </c>
      <c r="O274" s="208"/>
      <c r="P274" s="209">
        <f t="shared" si="61"/>
        <v>0</v>
      </c>
      <c r="Q274" s="209">
        <v>0</v>
      </c>
      <c r="R274" s="209">
        <f t="shared" si="62"/>
        <v>0</v>
      </c>
      <c r="S274" s="209">
        <v>0</v>
      </c>
      <c r="T274" s="210">
        <f t="shared" si="6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4" t="s">
        <v>210</v>
      </c>
      <c r="AT274" s="194" t="s">
        <v>146</v>
      </c>
      <c r="AU274" s="194" t="s">
        <v>86</v>
      </c>
      <c r="AY274" s="14" t="s">
        <v>144</v>
      </c>
      <c r="BE274" s="195">
        <f t="shared" si="64"/>
        <v>0</v>
      </c>
      <c r="BF274" s="195">
        <f t="shared" si="65"/>
        <v>0</v>
      </c>
      <c r="BG274" s="195">
        <f t="shared" si="66"/>
        <v>0</v>
      </c>
      <c r="BH274" s="195">
        <f t="shared" si="67"/>
        <v>0</v>
      </c>
      <c r="BI274" s="195">
        <f t="shared" si="68"/>
        <v>0</v>
      </c>
      <c r="BJ274" s="14" t="s">
        <v>84</v>
      </c>
      <c r="BK274" s="195">
        <f t="shared" si="69"/>
        <v>0</v>
      </c>
      <c r="BL274" s="14" t="s">
        <v>210</v>
      </c>
      <c r="BM274" s="194" t="s">
        <v>723</v>
      </c>
    </row>
    <row r="275" spans="1:31" s="2" customFormat="1" ht="6.95" customHeight="1">
      <c r="A275" s="31"/>
      <c r="B275" s="51"/>
      <c r="C275" s="52"/>
      <c r="D275" s="52"/>
      <c r="E275" s="52"/>
      <c r="F275" s="52"/>
      <c r="G275" s="52"/>
      <c r="H275" s="52"/>
      <c r="I275" s="52"/>
      <c r="J275" s="52"/>
      <c r="K275" s="52"/>
      <c r="L275" s="36"/>
      <c r="M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</row>
  </sheetData>
  <sheetProtection algorithmName="SHA-512" hashValue="45teTd0GFX7YxvNx5TNGPJ40lrvzD/elKSiMvk61zS4mKBmAzgyFpAVOWIxwOoK1DOSNrBVW00l4aWXq2/icYQ==" saltValue="9nUC0iTp+UQd4NbFYq5f3vIkfD4JX2IdSvt8VQtzWQaELJH8RdlfBfsiOUNgeTD/Y6vI6+oH49GX/VeIuH5nVA==" spinCount="100000" sheet="1" objects="1" scenarios="1" formatColumns="0" formatRows="0" autoFilter="0"/>
  <autoFilter ref="C131:K274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1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4" t="s">
        <v>92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2:46" s="1" customFormat="1" ht="24.95" customHeight="1">
      <c r="B4" s="17"/>
      <c r="D4" s="107" t="s">
        <v>99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2" t="str">
        <f>'Rekapitulace stavby'!K6</f>
        <v>Pavilon ZUŠ  Čajkovského 2468/2b  - Zateplení a výměna oken</v>
      </c>
      <c r="F7" s="253"/>
      <c r="G7" s="253"/>
      <c r="H7" s="253"/>
      <c r="L7" s="17"/>
    </row>
    <row r="8" spans="1:31" s="2" customFormat="1" ht="12" customHeight="1">
      <c r="A8" s="31"/>
      <c r="B8" s="36"/>
      <c r="C8" s="31"/>
      <c r="D8" s="109" t="s">
        <v>100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4" t="s">
        <v>908</v>
      </c>
      <c r="F9" s="255"/>
      <c r="G9" s="255"/>
      <c r="H9" s="255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25. 1. 2023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6" t="str">
        <f>'Rekapitulace stavby'!E14</f>
        <v>Vyplň údaj</v>
      </c>
      <c r="F18" s="257"/>
      <c r="G18" s="257"/>
      <c r="H18" s="257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31</v>
      </c>
      <c r="F21" s="31"/>
      <c r="G21" s="31"/>
      <c r="H21" s="31"/>
      <c r="I21" s="109" t="s">
        <v>27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34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58" t="s">
        <v>1</v>
      </c>
      <c r="F27" s="258"/>
      <c r="G27" s="258"/>
      <c r="H27" s="258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36</v>
      </c>
      <c r="E30" s="31"/>
      <c r="F30" s="31"/>
      <c r="G30" s="31"/>
      <c r="H30" s="31"/>
      <c r="I30" s="31"/>
      <c r="J30" s="117">
        <f>ROUND(J125,2)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38</v>
      </c>
      <c r="G32" s="31"/>
      <c r="H32" s="31"/>
      <c r="I32" s="118" t="s">
        <v>37</v>
      </c>
      <c r="J32" s="118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40</v>
      </c>
      <c r="E33" s="109" t="s">
        <v>41</v>
      </c>
      <c r="F33" s="120">
        <f>ROUND((SUM(BE125:BE173)),2)</f>
        <v>0</v>
      </c>
      <c r="G33" s="31"/>
      <c r="H33" s="31"/>
      <c r="I33" s="121">
        <v>0.21</v>
      </c>
      <c r="J33" s="120">
        <f>ROUND(((SUM(BE125:BE173))*I33),2)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42</v>
      </c>
      <c r="F34" s="120">
        <f>ROUND((SUM(BF125:BF173)),2)</f>
        <v>0</v>
      </c>
      <c r="G34" s="31"/>
      <c r="H34" s="31"/>
      <c r="I34" s="121">
        <v>0.12</v>
      </c>
      <c r="J34" s="120">
        <f>ROUND(((SUM(BF125:BF173))*I34),2)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43</v>
      </c>
      <c r="F35" s="120">
        <f>ROUND((SUM(BG125:BG173)),2)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44</v>
      </c>
      <c r="F36" s="120">
        <f>ROUND((SUM(BH125:BH173)),2)</f>
        <v>0</v>
      </c>
      <c r="G36" s="31"/>
      <c r="H36" s="31"/>
      <c r="I36" s="121">
        <v>0.12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45</v>
      </c>
      <c r="F37" s="120">
        <f>ROUND((SUM(BI125:BI173)),2)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46</v>
      </c>
      <c r="E39" s="124"/>
      <c r="F39" s="124"/>
      <c r="G39" s="125" t="s">
        <v>47</v>
      </c>
      <c r="H39" s="126" t="s">
        <v>48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49</v>
      </c>
      <c r="E50" s="130"/>
      <c r="F50" s="130"/>
      <c r="G50" s="129" t="s">
        <v>50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51</v>
      </c>
      <c r="E61" s="132"/>
      <c r="F61" s="133" t="s">
        <v>52</v>
      </c>
      <c r="G61" s="131" t="s">
        <v>51</v>
      </c>
      <c r="H61" s="132"/>
      <c r="I61" s="132"/>
      <c r="J61" s="134" t="s">
        <v>52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53</v>
      </c>
      <c r="E65" s="135"/>
      <c r="F65" s="135"/>
      <c r="G65" s="129" t="s">
        <v>54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51</v>
      </c>
      <c r="E76" s="132"/>
      <c r="F76" s="133" t="s">
        <v>52</v>
      </c>
      <c r="G76" s="131" t="s">
        <v>51</v>
      </c>
      <c r="H76" s="132"/>
      <c r="I76" s="132"/>
      <c r="J76" s="134" t="s">
        <v>52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9" t="str">
        <f>E7</f>
        <v>Pavilon ZUŠ  Čajkovského 2468/2b  - Zateplení a výměna oken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11" t="str">
        <f>E9</f>
        <v>SO 03 - Rampa</v>
      </c>
      <c r="F87" s="261"/>
      <c r="G87" s="261"/>
      <c r="H87" s="26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Karviná  - Mizerov</v>
      </c>
      <c r="G89" s="33"/>
      <c r="H89" s="33"/>
      <c r="I89" s="26" t="s">
        <v>22</v>
      </c>
      <c r="J89" s="63" t="str">
        <f>IF(J12="","",J12)</f>
        <v>25. 1. 2023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Statutární město  Karviná</v>
      </c>
      <c r="G91" s="33"/>
      <c r="H91" s="33"/>
      <c r="I91" s="26" t="s">
        <v>30</v>
      </c>
      <c r="J91" s="29" t="str">
        <f>E21</f>
        <v>Karasko CZ 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Martin Pniok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103</v>
      </c>
      <c r="D94" s="141"/>
      <c r="E94" s="141"/>
      <c r="F94" s="141"/>
      <c r="G94" s="141"/>
      <c r="H94" s="141"/>
      <c r="I94" s="141"/>
      <c r="J94" s="142" t="s">
        <v>104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105</v>
      </c>
      <c r="D96" s="33"/>
      <c r="E96" s="33"/>
      <c r="F96" s="33"/>
      <c r="G96" s="33"/>
      <c r="H96" s="33"/>
      <c r="I96" s="33"/>
      <c r="J96" s="81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9" customFormat="1" ht="24.95" customHeight="1">
      <c r="B97" s="144"/>
      <c r="C97" s="145"/>
      <c r="D97" s="146" t="s">
        <v>107</v>
      </c>
      <c r="E97" s="147"/>
      <c r="F97" s="147"/>
      <c r="G97" s="147"/>
      <c r="H97" s="147"/>
      <c r="I97" s="147"/>
      <c r="J97" s="148">
        <f>J126</f>
        <v>0</v>
      </c>
      <c r="K97" s="145"/>
      <c r="L97" s="149"/>
    </row>
    <row r="98" spans="2:12" s="10" customFormat="1" ht="19.9" customHeight="1">
      <c r="B98" s="150"/>
      <c r="C98" s="151"/>
      <c r="D98" s="152" t="s">
        <v>108</v>
      </c>
      <c r="E98" s="153"/>
      <c r="F98" s="153"/>
      <c r="G98" s="153"/>
      <c r="H98" s="153"/>
      <c r="I98" s="153"/>
      <c r="J98" s="154">
        <f>J127</f>
        <v>0</v>
      </c>
      <c r="K98" s="151"/>
      <c r="L98" s="155"/>
    </row>
    <row r="99" spans="2:12" s="10" customFormat="1" ht="19.9" customHeight="1">
      <c r="B99" s="150"/>
      <c r="C99" s="151"/>
      <c r="D99" s="152" t="s">
        <v>909</v>
      </c>
      <c r="E99" s="153"/>
      <c r="F99" s="153"/>
      <c r="G99" s="153"/>
      <c r="H99" s="153"/>
      <c r="I99" s="153"/>
      <c r="J99" s="154">
        <f>J141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109</v>
      </c>
      <c r="E100" s="153"/>
      <c r="F100" s="153"/>
      <c r="G100" s="153"/>
      <c r="H100" s="153"/>
      <c r="I100" s="153"/>
      <c r="J100" s="154">
        <f>J145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110</v>
      </c>
      <c r="E101" s="153"/>
      <c r="F101" s="153"/>
      <c r="G101" s="153"/>
      <c r="H101" s="153"/>
      <c r="I101" s="153"/>
      <c r="J101" s="154">
        <f>J150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112</v>
      </c>
      <c r="E102" s="153"/>
      <c r="F102" s="153"/>
      <c r="G102" s="153"/>
      <c r="H102" s="153"/>
      <c r="I102" s="153"/>
      <c r="J102" s="154">
        <f>J156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114</v>
      </c>
      <c r="E103" s="153"/>
      <c r="F103" s="153"/>
      <c r="G103" s="153"/>
      <c r="H103" s="153"/>
      <c r="I103" s="153"/>
      <c r="J103" s="154">
        <f>J162</f>
        <v>0</v>
      </c>
      <c r="K103" s="151"/>
      <c r="L103" s="155"/>
    </row>
    <row r="104" spans="2:12" s="9" customFormat="1" ht="24.95" customHeight="1">
      <c r="B104" s="144"/>
      <c r="C104" s="145"/>
      <c r="D104" s="146" t="s">
        <v>115</v>
      </c>
      <c r="E104" s="147"/>
      <c r="F104" s="147"/>
      <c r="G104" s="147"/>
      <c r="H104" s="147"/>
      <c r="I104" s="147"/>
      <c r="J104" s="148">
        <f>J164</f>
        <v>0</v>
      </c>
      <c r="K104" s="145"/>
      <c r="L104" s="149"/>
    </row>
    <row r="105" spans="2:12" s="10" customFormat="1" ht="19.9" customHeight="1">
      <c r="B105" s="150"/>
      <c r="C105" s="151"/>
      <c r="D105" s="152" t="s">
        <v>125</v>
      </c>
      <c r="E105" s="153"/>
      <c r="F105" s="153"/>
      <c r="G105" s="153"/>
      <c r="H105" s="153"/>
      <c r="I105" s="153"/>
      <c r="J105" s="154">
        <f>J165</f>
        <v>0</v>
      </c>
      <c r="K105" s="151"/>
      <c r="L105" s="155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129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59" t="str">
        <f>E7</f>
        <v>Pavilon ZUŠ  Čajkovského 2468/2b  - Zateplení a výměna oken</v>
      </c>
      <c r="F115" s="260"/>
      <c r="G115" s="260"/>
      <c r="H115" s="26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100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11" t="str">
        <f>E9</f>
        <v>SO 03 - Rampa</v>
      </c>
      <c r="F117" s="261"/>
      <c r="G117" s="261"/>
      <c r="H117" s="261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3"/>
      <c r="E119" s="33"/>
      <c r="F119" s="24" t="str">
        <f>F12</f>
        <v>Karviná  - Mizerov</v>
      </c>
      <c r="G119" s="33"/>
      <c r="H119" s="33"/>
      <c r="I119" s="26" t="s">
        <v>22</v>
      </c>
      <c r="J119" s="63" t="str">
        <f>IF(J12="","",J12)</f>
        <v>25. 1. 2023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24</v>
      </c>
      <c r="D121" s="33"/>
      <c r="E121" s="33"/>
      <c r="F121" s="24" t="str">
        <f>E15</f>
        <v>Statutární město  Karviná</v>
      </c>
      <c r="G121" s="33"/>
      <c r="H121" s="33"/>
      <c r="I121" s="26" t="s">
        <v>30</v>
      </c>
      <c r="J121" s="29" t="str">
        <f>E21</f>
        <v>Karasko CZ  s.r.o.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28</v>
      </c>
      <c r="D122" s="33"/>
      <c r="E122" s="33"/>
      <c r="F122" s="24" t="str">
        <f>IF(E18="","",E18)</f>
        <v>Vyplň údaj</v>
      </c>
      <c r="G122" s="33"/>
      <c r="H122" s="33"/>
      <c r="I122" s="26" t="s">
        <v>33</v>
      </c>
      <c r="J122" s="29" t="str">
        <f>E24</f>
        <v>Martin Pniok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56"/>
      <c r="B124" s="157"/>
      <c r="C124" s="158" t="s">
        <v>130</v>
      </c>
      <c r="D124" s="159" t="s">
        <v>61</v>
      </c>
      <c r="E124" s="159" t="s">
        <v>57</v>
      </c>
      <c r="F124" s="159" t="s">
        <v>58</v>
      </c>
      <c r="G124" s="159" t="s">
        <v>131</v>
      </c>
      <c r="H124" s="159" t="s">
        <v>132</v>
      </c>
      <c r="I124" s="159" t="s">
        <v>133</v>
      </c>
      <c r="J124" s="159" t="s">
        <v>104</v>
      </c>
      <c r="K124" s="160" t="s">
        <v>134</v>
      </c>
      <c r="L124" s="161"/>
      <c r="M124" s="72" t="s">
        <v>1</v>
      </c>
      <c r="N124" s="73" t="s">
        <v>40</v>
      </c>
      <c r="O124" s="73" t="s">
        <v>135</v>
      </c>
      <c r="P124" s="73" t="s">
        <v>136</v>
      </c>
      <c r="Q124" s="73" t="s">
        <v>137</v>
      </c>
      <c r="R124" s="73" t="s">
        <v>138</v>
      </c>
      <c r="S124" s="73" t="s">
        <v>139</v>
      </c>
      <c r="T124" s="74" t="s">
        <v>140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9" customHeight="1">
      <c r="A125" s="31"/>
      <c r="B125" s="32"/>
      <c r="C125" s="79" t="s">
        <v>141</v>
      </c>
      <c r="D125" s="33"/>
      <c r="E125" s="33"/>
      <c r="F125" s="33"/>
      <c r="G125" s="33"/>
      <c r="H125" s="33"/>
      <c r="I125" s="33"/>
      <c r="J125" s="162">
        <f>BK125</f>
        <v>0</v>
      </c>
      <c r="K125" s="33"/>
      <c r="L125" s="36"/>
      <c r="M125" s="75"/>
      <c r="N125" s="163"/>
      <c r="O125" s="76"/>
      <c r="P125" s="164">
        <f>P126+P164</f>
        <v>0</v>
      </c>
      <c r="Q125" s="76"/>
      <c r="R125" s="164">
        <f>R126+R164</f>
        <v>56.526339650000004</v>
      </c>
      <c r="S125" s="76"/>
      <c r="T125" s="165">
        <f>T126+T164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75</v>
      </c>
      <c r="AU125" s="14" t="s">
        <v>106</v>
      </c>
      <c r="BK125" s="166">
        <f>BK126+BK164</f>
        <v>0</v>
      </c>
    </row>
    <row r="126" spans="2:63" s="12" customFormat="1" ht="25.9" customHeight="1">
      <c r="B126" s="167"/>
      <c r="C126" s="168"/>
      <c r="D126" s="169" t="s">
        <v>75</v>
      </c>
      <c r="E126" s="170" t="s">
        <v>142</v>
      </c>
      <c r="F126" s="170" t="s">
        <v>143</v>
      </c>
      <c r="G126" s="168"/>
      <c r="H126" s="168"/>
      <c r="I126" s="171"/>
      <c r="J126" s="172">
        <f>BK126</f>
        <v>0</v>
      </c>
      <c r="K126" s="168"/>
      <c r="L126" s="173"/>
      <c r="M126" s="174"/>
      <c r="N126" s="175"/>
      <c r="O126" s="175"/>
      <c r="P126" s="176">
        <f>P127+P141+P145+P150+P156+P162</f>
        <v>0</v>
      </c>
      <c r="Q126" s="175"/>
      <c r="R126" s="176">
        <f>R127+R141+R145+R150+R156+R162</f>
        <v>53.83199795</v>
      </c>
      <c r="S126" s="175"/>
      <c r="T126" s="177">
        <f>T127+T141+T145+T150+T156+T162</f>
        <v>0</v>
      </c>
      <c r="AR126" s="178" t="s">
        <v>84</v>
      </c>
      <c r="AT126" s="179" t="s">
        <v>75</v>
      </c>
      <c r="AU126" s="179" t="s">
        <v>76</v>
      </c>
      <c r="AY126" s="178" t="s">
        <v>144</v>
      </c>
      <c r="BK126" s="180">
        <f>BK127+BK141+BK145+BK150+BK156+BK162</f>
        <v>0</v>
      </c>
    </row>
    <row r="127" spans="2:63" s="12" customFormat="1" ht="22.9" customHeight="1">
      <c r="B127" s="167"/>
      <c r="C127" s="168"/>
      <c r="D127" s="169" t="s">
        <v>75</v>
      </c>
      <c r="E127" s="181" t="s">
        <v>84</v>
      </c>
      <c r="F127" s="181" t="s">
        <v>145</v>
      </c>
      <c r="G127" s="168"/>
      <c r="H127" s="168"/>
      <c r="I127" s="171"/>
      <c r="J127" s="182">
        <f>BK127</f>
        <v>0</v>
      </c>
      <c r="K127" s="168"/>
      <c r="L127" s="173"/>
      <c r="M127" s="174"/>
      <c r="N127" s="175"/>
      <c r="O127" s="175"/>
      <c r="P127" s="176">
        <f>SUM(P128:P140)</f>
        <v>0</v>
      </c>
      <c r="Q127" s="175"/>
      <c r="R127" s="176">
        <f>SUM(R128:R140)</f>
        <v>0.0004</v>
      </c>
      <c r="S127" s="175"/>
      <c r="T127" s="177">
        <f>SUM(T128:T140)</f>
        <v>0</v>
      </c>
      <c r="AR127" s="178" t="s">
        <v>84</v>
      </c>
      <c r="AT127" s="179" t="s">
        <v>75</v>
      </c>
      <c r="AU127" s="179" t="s">
        <v>84</v>
      </c>
      <c r="AY127" s="178" t="s">
        <v>144</v>
      </c>
      <c r="BK127" s="180">
        <f>SUM(BK128:BK140)</f>
        <v>0</v>
      </c>
    </row>
    <row r="128" spans="1:65" s="2" customFormat="1" ht="24.2" customHeight="1">
      <c r="A128" s="31"/>
      <c r="B128" s="32"/>
      <c r="C128" s="183" t="s">
        <v>84</v>
      </c>
      <c r="D128" s="183" t="s">
        <v>146</v>
      </c>
      <c r="E128" s="184" t="s">
        <v>910</v>
      </c>
      <c r="F128" s="185" t="s">
        <v>911</v>
      </c>
      <c r="G128" s="186" t="s">
        <v>195</v>
      </c>
      <c r="H128" s="187">
        <v>62.975</v>
      </c>
      <c r="I128" s="188"/>
      <c r="J128" s="189">
        <f aca="true" t="shared" si="0" ref="J128:J140">ROUND(I128*H128,2)</f>
        <v>0</v>
      </c>
      <c r="K128" s="185" t="s">
        <v>150</v>
      </c>
      <c r="L128" s="36"/>
      <c r="M128" s="190" t="s">
        <v>1</v>
      </c>
      <c r="N128" s="191" t="s">
        <v>41</v>
      </c>
      <c r="O128" s="68"/>
      <c r="P128" s="192">
        <f aca="true" t="shared" si="1" ref="P128:P140">O128*H128</f>
        <v>0</v>
      </c>
      <c r="Q128" s="192">
        <v>0</v>
      </c>
      <c r="R128" s="192">
        <f aca="true" t="shared" si="2" ref="R128:R140">Q128*H128</f>
        <v>0</v>
      </c>
      <c r="S128" s="192">
        <v>0</v>
      </c>
      <c r="T128" s="193">
        <f aca="true" t="shared" si="3" ref="T128:T140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4" t="s">
        <v>151</v>
      </c>
      <c r="AT128" s="194" t="s">
        <v>146</v>
      </c>
      <c r="AU128" s="194" t="s">
        <v>86</v>
      </c>
      <c r="AY128" s="14" t="s">
        <v>144</v>
      </c>
      <c r="BE128" s="195">
        <f aca="true" t="shared" si="4" ref="BE128:BE140">IF(N128="základní",J128,0)</f>
        <v>0</v>
      </c>
      <c r="BF128" s="195">
        <f aca="true" t="shared" si="5" ref="BF128:BF140">IF(N128="snížená",J128,0)</f>
        <v>0</v>
      </c>
      <c r="BG128" s="195">
        <f aca="true" t="shared" si="6" ref="BG128:BG140">IF(N128="zákl. přenesená",J128,0)</f>
        <v>0</v>
      </c>
      <c r="BH128" s="195">
        <f aca="true" t="shared" si="7" ref="BH128:BH140">IF(N128="sníž. přenesená",J128,0)</f>
        <v>0</v>
      </c>
      <c r="BI128" s="195">
        <f aca="true" t="shared" si="8" ref="BI128:BI140">IF(N128="nulová",J128,0)</f>
        <v>0</v>
      </c>
      <c r="BJ128" s="14" t="s">
        <v>84</v>
      </c>
      <c r="BK128" s="195">
        <f aca="true" t="shared" si="9" ref="BK128:BK140">ROUND(I128*H128,2)</f>
        <v>0</v>
      </c>
      <c r="BL128" s="14" t="s">
        <v>151</v>
      </c>
      <c r="BM128" s="194" t="s">
        <v>912</v>
      </c>
    </row>
    <row r="129" spans="1:65" s="2" customFormat="1" ht="33" customHeight="1">
      <c r="A129" s="31"/>
      <c r="B129" s="32"/>
      <c r="C129" s="183" t="s">
        <v>86</v>
      </c>
      <c r="D129" s="183" t="s">
        <v>146</v>
      </c>
      <c r="E129" s="184" t="s">
        <v>913</v>
      </c>
      <c r="F129" s="185" t="s">
        <v>914</v>
      </c>
      <c r="G129" s="186" t="s">
        <v>149</v>
      </c>
      <c r="H129" s="187">
        <v>2.19</v>
      </c>
      <c r="I129" s="188"/>
      <c r="J129" s="189">
        <f t="shared" si="0"/>
        <v>0</v>
      </c>
      <c r="K129" s="185" t="s">
        <v>150</v>
      </c>
      <c r="L129" s="36"/>
      <c r="M129" s="190" t="s">
        <v>1</v>
      </c>
      <c r="N129" s="191" t="s">
        <v>41</v>
      </c>
      <c r="O129" s="68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4" t="s">
        <v>151</v>
      </c>
      <c r="AT129" s="194" t="s">
        <v>146</v>
      </c>
      <c r="AU129" s="194" t="s">
        <v>86</v>
      </c>
      <c r="AY129" s="14" t="s">
        <v>144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4" t="s">
        <v>84</v>
      </c>
      <c r="BK129" s="195">
        <f t="shared" si="9"/>
        <v>0</v>
      </c>
      <c r="BL129" s="14" t="s">
        <v>151</v>
      </c>
      <c r="BM129" s="194" t="s">
        <v>915</v>
      </c>
    </row>
    <row r="130" spans="1:65" s="2" customFormat="1" ht="33" customHeight="1">
      <c r="A130" s="31"/>
      <c r="B130" s="32"/>
      <c r="C130" s="183" t="s">
        <v>156</v>
      </c>
      <c r="D130" s="183" t="s">
        <v>146</v>
      </c>
      <c r="E130" s="184" t="s">
        <v>916</v>
      </c>
      <c r="F130" s="185" t="s">
        <v>917</v>
      </c>
      <c r="G130" s="186" t="s">
        <v>149</v>
      </c>
      <c r="H130" s="187">
        <v>3.024</v>
      </c>
      <c r="I130" s="188"/>
      <c r="J130" s="189">
        <f t="shared" si="0"/>
        <v>0</v>
      </c>
      <c r="K130" s="185" t="s">
        <v>150</v>
      </c>
      <c r="L130" s="36"/>
      <c r="M130" s="190" t="s">
        <v>1</v>
      </c>
      <c r="N130" s="191" t="s">
        <v>41</v>
      </c>
      <c r="O130" s="68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4" t="s">
        <v>151</v>
      </c>
      <c r="AT130" s="194" t="s">
        <v>146</v>
      </c>
      <c r="AU130" s="194" t="s">
        <v>86</v>
      </c>
      <c r="AY130" s="14" t="s">
        <v>144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4" t="s">
        <v>84</v>
      </c>
      <c r="BK130" s="195">
        <f t="shared" si="9"/>
        <v>0</v>
      </c>
      <c r="BL130" s="14" t="s">
        <v>151</v>
      </c>
      <c r="BM130" s="194" t="s">
        <v>918</v>
      </c>
    </row>
    <row r="131" spans="1:65" s="2" customFormat="1" ht="37.9" customHeight="1">
      <c r="A131" s="31"/>
      <c r="B131" s="32"/>
      <c r="C131" s="183" t="s">
        <v>151</v>
      </c>
      <c r="D131" s="183" t="s">
        <v>146</v>
      </c>
      <c r="E131" s="184" t="s">
        <v>160</v>
      </c>
      <c r="F131" s="185" t="s">
        <v>161</v>
      </c>
      <c r="G131" s="186" t="s">
        <v>149</v>
      </c>
      <c r="H131" s="187">
        <v>19.689</v>
      </c>
      <c r="I131" s="188"/>
      <c r="J131" s="189">
        <f t="shared" si="0"/>
        <v>0</v>
      </c>
      <c r="K131" s="185" t="s">
        <v>150</v>
      </c>
      <c r="L131" s="36"/>
      <c r="M131" s="190" t="s">
        <v>1</v>
      </c>
      <c r="N131" s="191" t="s">
        <v>41</v>
      </c>
      <c r="O131" s="68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4" t="s">
        <v>151</v>
      </c>
      <c r="AT131" s="194" t="s">
        <v>146</v>
      </c>
      <c r="AU131" s="194" t="s">
        <v>86</v>
      </c>
      <c r="AY131" s="14" t="s">
        <v>144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4" t="s">
        <v>84</v>
      </c>
      <c r="BK131" s="195">
        <f t="shared" si="9"/>
        <v>0</v>
      </c>
      <c r="BL131" s="14" t="s">
        <v>151</v>
      </c>
      <c r="BM131" s="194" t="s">
        <v>919</v>
      </c>
    </row>
    <row r="132" spans="1:65" s="2" customFormat="1" ht="37.9" customHeight="1">
      <c r="A132" s="31"/>
      <c r="B132" s="32"/>
      <c r="C132" s="183" t="s">
        <v>163</v>
      </c>
      <c r="D132" s="183" t="s">
        <v>146</v>
      </c>
      <c r="E132" s="184" t="s">
        <v>164</v>
      </c>
      <c r="F132" s="185" t="s">
        <v>165</v>
      </c>
      <c r="G132" s="186" t="s">
        <v>149</v>
      </c>
      <c r="H132" s="187">
        <v>78.756</v>
      </c>
      <c r="I132" s="188"/>
      <c r="J132" s="189">
        <f t="shared" si="0"/>
        <v>0</v>
      </c>
      <c r="K132" s="185" t="s">
        <v>150</v>
      </c>
      <c r="L132" s="36"/>
      <c r="M132" s="190" t="s">
        <v>1</v>
      </c>
      <c r="N132" s="191" t="s">
        <v>41</v>
      </c>
      <c r="O132" s="68"/>
      <c r="P132" s="192">
        <f t="shared" si="1"/>
        <v>0</v>
      </c>
      <c r="Q132" s="192">
        <v>0</v>
      </c>
      <c r="R132" s="192">
        <f t="shared" si="2"/>
        <v>0</v>
      </c>
      <c r="S132" s="192">
        <v>0</v>
      </c>
      <c r="T132" s="19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4" t="s">
        <v>151</v>
      </c>
      <c r="AT132" s="194" t="s">
        <v>146</v>
      </c>
      <c r="AU132" s="194" t="s">
        <v>86</v>
      </c>
      <c r="AY132" s="14" t="s">
        <v>144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14" t="s">
        <v>84</v>
      </c>
      <c r="BK132" s="195">
        <f t="shared" si="9"/>
        <v>0</v>
      </c>
      <c r="BL132" s="14" t="s">
        <v>151</v>
      </c>
      <c r="BM132" s="194" t="s">
        <v>920</v>
      </c>
    </row>
    <row r="133" spans="1:65" s="2" customFormat="1" ht="33" customHeight="1">
      <c r="A133" s="31"/>
      <c r="B133" s="32"/>
      <c r="C133" s="183" t="s">
        <v>167</v>
      </c>
      <c r="D133" s="183" t="s">
        <v>146</v>
      </c>
      <c r="E133" s="184" t="s">
        <v>176</v>
      </c>
      <c r="F133" s="185" t="s">
        <v>177</v>
      </c>
      <c r="G133" s="186" t="s">
        <v>178</v>
      </c>
      <c r="H133" s="187">
        <v>37.409</v>
      </c>
      <c r="I133" s="188"/>
      <c r="J133" s="189">
        <f t="shared" si="0"/>
        <v>0</v>
      </c>
      <c r="K133" s="185" t="s">
        <v>150</v>
      </c>
      <c r="L133" s="36"/>
      <c r="M133" s="190" t="s">
        <v>1</v>
      </c>
      <c r="N133" s="191" t="s">
        <v>41</v>
      </c>
      <c r="O133" s="68"/>
      <c r="P133" s="192">
        <f t="shared" si="1"/>
        <v>0</v>
      </c>
      <c r="Q133" s="192">
        <v>0</v>
      </c>
      <c r="R133" s="192">
        <f t="shared" si="2"/>
        <v>0</v>
      </c>
      <c r="S133" s="192">
        <v>0</v>
      </c>
      <c r="T133" s="19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4" t="s">
        <v>151</v>
      </c>
      <c r="AT133" s="194" t="s">
        <v>146</v>
      </c>
      <c r="AU133" s="194" t="s">
        <v>86</v>
      </c>
      <c r="AY133" s="14" t="s">
        <v>144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4" t="s">
        <v>84</v>
      </c>
      <c r="BK133" s="195">
        <f t="shared" si="9"/>
        <v>0</v>
      </c>
      <c r="BL133" s="14" t="s">
        <v>151</v>
      </c>
      <c r="BM133" s="194" t="s">
        <v>921</v>
      </c>
    </row>
    <row r="134" spans="1:65" s="2" customFormat="1" ht="16.5" customHeight="1">
      <c r="A134" s="31"/>
      <c r="B134" s="32"/>
      <c r="C134" s="183" t="s">
        <v>171</v>
      </c>
      <c r="D134" s="183" t="s">
        <v>146</v>
      </c>
      <c r="E134" s="184" t="s">
        <v>181</v>
      </c>
      <c r="F134" s="185" t="s">
        <v>182</v>
      </c>
      <c r="G134" s="186" t="s">
        <v>149</v>
      </c>
      <c r="H134" s="187">
        <v>19.689</v>
      </c>
      <c r="I134" s="188"/>
      <c r="J134" s="189">
        <f t="shared" si="0"/>
        <v>0</v>
      </c>
      <c r="K134" s="185" t="s">
        <v>150</v>
      </c>
      <c r="L134" s="36"/>
      <c r="M134" s="190" t="s">
        <v>1</v>
      </c>
      <c r="N134" s="191" t="s">
        <v>41</v>
      </c>
      <c r="O134" s="68"/>
      <c r="P134" s="192">
        <f t="shared" si="1"/>
        <v>0</v>
      </c>
      <c r="Q134" s="192">
        <v>0</v>
      </c>
      <c r="R134" s="192">
        <f t="shared" si="2"/>
        <v>0</v>
      </c>
      <c r="S134" s="192">
        <v>0</v>
      </c>
      <c r="T134" s="19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4" t="s">
        <v>151</v>
      </c>
      <c r="AT134" s="194" t="s">
        <v>146</v>
      </c>
      <c r="AU134" s="194" t="s">
        <v>86</v>
      </c>
      <c r="AY134" s="14" t="s">
        <v>144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4" t="s">
        <v>84</v>
      </c>
      <c r="BK134" s="195">
        <f t="shared" si="9"/>
        <v>0</v>
      </c>
      <c r="BL134" s="14" t="s">
        <v>151</v>
      </c>
      <c r="BM134" s="194" t="s">
        <v>922</v>
      </c>
    </row>
    <row r="135" spans="1:65" s="2" customFormat="1" ht="37.9" customHeight="1">
      <c r="A135" s="31"/>
      <c r="B135" s="32"/>
      <c r="C135" s="183" t="s">
        <v>175</v>
      </c>
      <c r="D135" s="183" t="s">
        <v>146</v>
      </c>
      <c r="E135" s="184" t="s">
        <v>193</v>
      </c>
      <c r="F135" s="185" t="s">
        <v>194</v>
      </c>
      <c r="G135" s="186" t="s">
        <v>195</v>
      </c>
      <c r="H135" s="187">
        <v>20</v>
      </c>
      <c r="I135" s="188"/>
      <c r="J135" s="189">
        <f t="shared" si="0"/>
        <v>0</v>
      </c>
      <c r="K135" s="185" t="s">
        <v>150</v>
      </c>
      <c r="L135" s="36"/>
      <c r="M135" s="190" t="s">
        <v>1</v>
      </c>
      <c r="N135" s="191" t="s">
        <v>41</v>
      </c>
      <c r="O135" s="68"/>
      <c r="P135" s="192">
        <f t="shared" si="1"/>
        <v>0</v>
      </c>
      <c r="Q135" s="192">
        <v>0</v>
      </c>
      <c r="R135" s="192">
        <f t="shared" si="2"/>
        <v>0</v>
      </c>
      <c r="S135" s="192">
        <v>0</v>
      </c>
      <c r="T135" s="19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4" t="s">
        <v>151</v>
      </c>
      <c r="AT135" s="194" t="s">
        <v>146</v>
      </c>
      <c r="AU135" s="194" t="s">
        <v>86</v>
      </c>
      <c r="AY135" s="14" t="s">
        <v>144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14" t="s">
        <v>84</v>
      </c>
      <c r="BK135" s="195">
        <f t="shared" si="9"/>
        <v>0</v>
      </c>
      <c r="BL135" s="14" t="s">
        <v>151</v>
      </c>
      <c r="BM135" s="194" t="s">
        <v>923</v>
      </c>
    </row>
    <row r="136" spans="1:65" s="2" customFormat="1" ht="24.2" customHeight="1">
      <c r="A136" s="31"/>
      <c r="B136" s="32"/>
      <c r="C136" s="183" t="s">
        <v>180</v>
      </c>
      <c r="D136" s="183" t="s">
        <v>146</v>
      </c>
      <c r="E136" s="184" t="s">
        <v>198</v>
      </c>
      <c r="F136" s="185" t="s">
        <v>199</v>
      </c>
      <c r="G136" s="186" t="s">
        <v>195</v>
      </c>
      <c r="H136" s="187">
        <v>9.813</v>
      </c>
      <c r="I136" s="188"/>
      <c r="J136" s="189">
        <f t="shared" si="0"/>
        <v>0</v>
      </c>
      <c r="K136" s="185" t="s">
        <v>150</v>
      </c>
      <c r="L136" s="36"/>
      <c r="M136" s="190" t="s">
        <v>1</v>
      </c>
      <c r="N136" s="191" t="s">
        <v>41</v>
      </c>
      <c r="O136" s="68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4" t="s">
        <v>151</v>
      </c>
      <c r="AT136" s="194" t="s">
        <v>146</v>
      </c>
      <c r="AU136" s="194" t="s">
        <v>86</v>
      </c>
      <c r="AY136" s="14" t="s">
        <v>144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4" t="s">
        <v>84</v>
      </c>
      <c r="BK136" s="195">
        <f t="shared" si="9"/>
        <v>0</v>
      </c>
      <c r="BL136" s="14" t="s">
        <v>151</v>
      </c>
      <c r="BM136" s="194" t="s">
        <v>924</v>
      </c>
    </row>
    <row r="137" spans="1:65" s="2" customFormat="1" ht="24.2" customHeight="1">
      <c r="A137" s="31"/>
      <c r="B137" s="32"/>
      <c r="C137" s="183" t="s">
        <v>184</v>
      </c>
      <c r="D137" s="183" t="s">
        <v>146</v>
      </c>
      <c r="E137" s="184" t="s">
        <v>202</v>
      </c>
      <c r="F137" s="185" t="s">
        <v>203</v>
      </c>
      <c r="G137" s="186" t="s">
        <v>195</v>
      </c>
      <c r="H137" s="187">
        <v>20</v>
      </c>
      <c r="I137" s="188"/>
      <c r="J137" s="189">
        <f t="shared" si="0"/>
        <v>0</v>
      </c>
      <c r="K137" s="185" t="s">
        <v>150</v>
      </c>
      <c r="L137" s="36"/>
      <c r="M137" s="190" t="s">
        <v>1</v>
      </c>
      <c r="N137" s="191" t="s">
        <v>41</v>
      </c>
      <c r="O137" s="68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4" t="s">
        <v>151</v>
      </c>
      <c r="AT137" s="194" t="s">
        <v>146</v>
      </c>
      <c r="AU137" s="194" t="s">
        <v>86</v>
      </c>
      <c r="AY137" s="14" t="s">
        <v>144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14" t="s">
        <v>84</v>
      </c>
      <c r="BK137" s="195">
        <f t="shared" si="9"/>
        <v>0</v>
      </c>
      <c r="BL137" s="14" t="s">
        <v>151</v>
      </c>
      <c r="BM137" s="194" t="s">
        <v>925</v>
      </c>
    </row>
    <row r="138" spans="1:65" s="2" customFormat="1" ht="16.5" customHeight="1">
      <c r="A138" s="31"/>
      <c r="B138" s="32"/>
      <c r="C138" s="196" t="s">
        <v>188</v>
      </c>
      <c r="D138" s="196" t="s">
        <v>189</v>
      </c>
      <c r="E138" s="197" t="s">
        <v>206</v>
      </c>
      <c r="F138" s="198" t="s">
        <v>207</v>
      </c>
      <c r="G138" s="199" t="s">
        <v>208</v>
      </c>
      <c r="H138" s="200">
        <v>0.4</v>
      </c>
      <c r="I138" s="201"/>
      <c r="J138" s="202">
        <f t="shared" si="0"/>
        <v>0</v>
      </c>
      <c r="K138" s="198" t="s">
        <v>150</v>
      </c>
      <c r="L138" s="203"/>
      <c r="M138" s="204" t="s">
        <v>1</v>
      </c>
      <c r="N138" s="205" t="s">
        <v>41</v>
      </c>
      <c r="O138" s="68"/>
      <c r="P138" s="192">
        <f t="shared" si="1"/>
        <v>0</v>
      </c>
      <c r="Q138" s="192">
        <v>0.001</v>
      </c>
      <c r="R138" s="192">
        <f t="shared" si="2"/>
        <v>0.0004</v>
      </c>
      <c r="S138" s="192">
        <v>0</v>
      </c>
      <c r="T138" s="19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4" t="s">
        <v>175</v>
      </c>
      <c r="AT138" s="194" t="s">
        <v>189</v>
      </c>
      <c r="AU138" s="194" t="s">
        <v>86</v>
      </c>
      <c r="AY138" s="14" t="s">
        <v>144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4" t="s">
        <v>84</v>
      </c>
      <c r="BK138" s="195">
        <f t="shared" si="9"/>
        <v>0</v>
      </c>
      <c r="BL138" s="14" t="s">
        <v>151</v>
      </c>
      <c r="BM138" s="194" t="s">
        <v>926</v>
      </c>
    </row>
    <row r="139" spans="1:65" s="2" customFormat="1" ht="24.2" customHeight="1">
      <c r="A139" s="31"/>
      <c r="B139" s="32"/>
      <c r="C139" s="183" t="s">
        <v>8</v>
      </c>
      <c r="D139" s="183" t="s">
        <v>146</v>
      </c>
      <c r="E139" s="184" t="s">
        <v>927</v>
      </c>
      <c r="F139" s="185" t="s">
        <v>928</v>
      </c>
      <c r="G139" s="186" t="s">
        <v>195</v>
      </c>
      <c r="H139" s="187">
        <v>62.975</v>
      </c>
      <c r="I139" s="188"/>
      <c r="J139" s="189">
        <f t="shared" si="0"/>
        <v>0</v>
      </c>
      <c r="K139" s="185" t="s">
        <v>150</v>
      </c>
      <c r="L139" s="36"/>
      <c r="M139" s="190" t="s">
        <v>1</v>
      </c>
      <c r="N139" s="191" t="s">
        <v>41</v>
      </c>
      <c r="O139" s="68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4" t="s">
        <v>151</v>
      </c>
      <c r="AT139" s="194" t="s">
        <v>146</v>
      </c>
      <c r="AU139" s="194" t="s">
        <v>86</v>
      </c>
      <c r="AY139" s="14" t="s">
        <v>144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4" t="s">
        <v>84</v>
      </c>
      <c r="BK139" s="195">
        <f t="shared" si="9"/>
        <v>0</v>
      </c>
      <c r="BL139" s="14" t="s">
        <v>151</v>
      </c>
      <c r="BM139" s="194" t="s">
        <v>929</v>
      </c>
    </row>
    <row r="140" spans="1:65" s="2" customFormat="1" ht="33" customHeight="1">
      <c r="A140" s="31"/>
      <c r="B140" s="32"/>
      <c r="C140" s="183" t="s">
        <v>197</v>
      </c>
      <c r="D140" s="183" t="s">
        <v>146</v>
      </c>
      <c r="E140" s="184" t="s">
        <v>211</v>
      </c>
      <c r="F140" s="185" t="s">
        <v>212</v>
      </c>
      <c r="G140" s="186" t="s">
        <v>195</v>
      </c>
      <c r="H140" s="187">
        <v>20</v>
      </c>
      <c r="I140" s="188"/>
      <c r="J140" s="189">
        <f t="shared" si="0"/>
        <v>0</v>
      </c>
      <c r="K140" s="185" t="s">
        <v>150</v>
      </c>
      <c r="L140" s="36"/>
      <c r="M140" s="190" t="s">
        <v>1</v>
      </c>
      <c r="N140" s="191" t="s">
        <v>41</v>
      </c>
      <c r="O140" s="68"/>
      <c r="P140" s="192">
        <f t="shared" si="1"/>
        <v>0</v>
      </c>
      <c r="Q140" s="192">
        <v>0</v>
      </c>
      <c r="R140" s="192">
        <f t="shared" si="2"/>
        <v>0</v>
      </c>
      <c r="S140" s="192">
        <v>0</v>
      </c>
      <c r="T140" s="19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4" t="s">
        <v>151</v>
      </c>
      <c r="AT140" s="194" t="s">
        <v>146</v>
      </c>
      <c r="AU140" s="194" t="s">
        <v>86</v>
      </c>
      <c r="AY140" s="14" t="s">
        <v>144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14" t="s">
        <v>84</v>
      </c>
      <c r="BK140" s="195">
        <f t="shared" si="9"/>
        <v>0</v>
      </c>
      <c r="BL140" s="14" t="s">
        <v>151</v>
      </c>
      <c r="BM140" s="194" t="s">
        <v>930</v>
      </c>
    </row>
    <row r="141" spans="2:63" s="12" customFormat="1" ht="22.9" customHeight="1">
      <c r="B141" s="167"/>
      <c r="C141" s="168"/>
      <c r="D141" s="169" t="s">
        <v>75</v>
      </c>
      <c r="E141" s="181" t="s">
        <v>86</v>
      </c>
      <c r="F141" s="181" t="s">
        <v>931</v>
      </c>
      <c r="G141" s="168"/>
      <c r="H141" s="168"/>
      <c r="I141" s="171"/>
      <c r="J141" s="182">
        <f>BK141</f>
        <v>0</v>
      </c>
      <c r="K141" s="168"/>
      <c r="L141" s="173"/>
      <c r="M141" s="174"/>
      <c r="N141" s="175"/>
      <c r="O141" s="175"/>
      <c r="P141" s="176">
        <f>SUM(P142:P144)</f>
        <v>0</v>
      </c>
      <c r="Q141" s="175"/>
      <c r="R141" s="176">
        <f>SUM(R142:R144)</f>
        <v>7.955792449999999</v>
      </c>
      <c r="S141" s="175"/>
      <c r="T141" s="177">
        <f>SUM(T142:T144)</f>
        <v>0</v>
      </c>
      <c r="AR141" s="178" t="s">
        <v>84</v>
      </c>
      <c r="AT141" s="179" t="s">
        <v>75</v>
      </c>
      <c r="AU141" s="179" t="s">
        <v>84</v>
      </c>
      <c r="AY141" s="178" t="s">
        <v>144</v>
      </c>
      <c r="BK141" s="180">
        <f>SUM(BK142:BK144)</f>
        <v>0</v>
      </c>
    </row>
    <row r="142" spans="1:65" s="2" customFormat="1" ht="16.5" customHeight="1">
      <c r="A142" s="31"/>
      <c r="B142" s="32"/>
      <c r="C142" s="183" t="s">
        <v>201</v>
      </c>
      <c r="D142" s="183" t="s">
        <v>146</v>
      </c>
      <c r="E142" s="184" t="s">
        <v>932</v>
      </c>
      <c r="F142" s="185" t="s">
        <v>933</v>
      </c>
      <c r="G142" s="186" t="s">
        <v>149</v>
      </c>
      <c r="H142" s="187">
        <v>3.175</v>
      </c>
      <c r="I142" s="188"/>
      <c r="J142" s="189">
        <f>ROUND(I142*H142,2)</f>
        <v>0</v>
      </c>
      <c r="K142" s="185" t="s">
        <v>150</v>
      </c>
      <c r="L142" s="36"/>
      <c r="M142" s="190" t="s">
        <v>1</v>
      </c>
      <c r="N142" s="191" t="s">
        <v>41</v>
      </c>
      <c r="O142" s="68"/>
      <c r="P142" s="192">
        <f>O142*H142</f>
        <v>0</v>
      </c>
      <c r="Q142" s="192">
        <v>2.50187</v>
      </c>
      <c r="R142" s="192">
        <f>Q142*H142</f>
        <v>7.943437249999999</v>
      </c>
      <c r="S142" s="192">
        <v>0</v>
      </c>
      <c r="T142" s="19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4" t="s">
        <v>151</v>
      </c>
      <c r="AT142" s="194" t="s">
        <v>146</v>
      </c>
      <c r="AU142" s="194" t="s">
        <v>86</v>
      </c>
      <c r="AY142" s="14" t="s">
        <v>144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4" t="s">
        <v>84</v>
      </c>
      <c r="BK142" s="195">
        <f>ROUND(I142*H142,2)</f>
        <v>0</v>
      </c>
      <c r="BL142" s="14" t="s">
        <v>151</v>
      </c>
      <c r="BM142" s="194" t="s">
        <v>934</v>
      </c>
    </row>
    <row r="143" spans="1:65" s="2" customFormat="1" ht="16.5" customHeight="1">
      <c r="A143" s="31"/>
      <c r="B143" s="32"/>
      <c r="C143" s="183" t="s">
        <v>205</v>
      </c>
      <c r="D143" s="183" t="s">
        <v>146</v>
      </c>
      <c r="E143" s="184" t="s">
        <v>935</v>
      </c>
      <c r="F143" s="185" t="s">
        <v>936</v>
      </c>
      <c r="G143" s="186" t="s">
        <v>195</v>
      </c>
      <c r="H143" s="187">
        <v>4.68</v>
      </c>
      <c r="I143" s="188"/>
      <c r="J143" s="189">
        <f>ROUND(I143*H143,2)</f>
        <v>0</v>
      </c>
      <c r="K143" s="185" t="s">
        <v>150</v>
      </c>
      <c r="L143" s="36"/>
      <c r="M143" s="190" t="s">
        <v>1</v>
      </c>
      <c r="N143" s="191" t="s">
        <v>41</v>
      </c>
      <c r="O143" s="68"/>
      <c r="P143" s="192">
        <f>O143*H143</f>
        <v>0</v>
      </c>
      <c r="Q143" s="192">
        <v>0.00264</v>
      </c>
      <c r="R143" s="192">
        <f>Q143*H143</f>
        <v>0.012355199999999998</v>
      </c>
      <c r="S143" s="192">
        <v>0</v>
      </c>
      <c r="T143" s="193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4" t="s">
        <v>151</v>
      </c>
      <c r="AT143" s="194" t="s">
        <v>146</v>
      </c>
      <c r="AU143" s="194" t="s">
        <v>86</v>
      </c>
      <c r="AY143" s="14" t="s">
        <v>144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14" t="s">
        <v>84</v>
      </c>
      <c r="BK143" s="195">
        <f>ROUND(I143*H143,2)</f>
        <v>0</v>
      </c>
      <c r="BL143" s="14" t="s">
        <v>151</v>
      </c>
      <c r="BM143" s="194" t="s">
        <v>937</v>
      </c>
    </row>
    <row r="144" spans="1:65" s="2" customFormat="1" ht="16.5" customHeight="1">
      <c r="A144" s="31"/>
      <c r="B144" s="32"/>
      <c r="C144" s="183" t="s">
        <v>210</v>
      </c>
      <c r="D144" s="183" t="s">
        <v>146</v>
      </c>
      <c r="E144" s="184" t="s">
        <v>938</v>
      </c>
      <c r="F144" s="185" t="s">
        <v>939</v>
      </c>
      <c r="G144" s="186" t="s">
        <v>195</v>
      </c>
      <c r="H144" s="187">
        <v>4.68</v>
      </c>
      <c r="I144" s="188"/>
      <c r="J144" s="189">
        <f>ROUND(I144*H144,2)</f>
        <v>0</v>
      </c>
      <c r="K144" s="185" t="s">
        <v>150</v>
      </c>
      <c r="L144" s="36"/>
      <c r="M144" s="190" t="s">
        <v>1</v>
      </c>
      <c r="N144" s="191" t="s">
        <v>41</v>
      </c>
      <c r="O144" s="68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4" t="s">
        <v>151</v>
      </c>
      <c r="AT144" s="194" t="s">
        <v>146</v>
      </c>
      <c r="AU144" s="194" t="s">
        <v>86</v>
      </c>
      <c r="AY144" s="14" t="s">
        <v>144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4" t="s">
        <v>84</v>
      </c>
      <c r="BK144" s="195">
        <f>ROUND(I144*H144,2)</f>
        <v>0</v>
      </c>
      <c r="BL144" s="14" t="s">
        <v>151</v>
      </c>
      <c r="BM144" s="194" t="s">
        <v>940</v>
      </c>
    </row>
    <row r="145" spans="2:63" s="12" customFormat="1" ht="22.9" customHeight="1">
      <c r="B145" s="167"/>
      <c r="C145" s="168"/>
      <c r="D145" s="169" t="s">
        <v>75</v>
      </c>
      <c r="E145" s="181" t="s">
        <v>156</v>
      </c>
      <c r="F145" s="181" t="s">
        <v>214</v>
      </c>
      <c r="G145" s="168"/>
      <c r="H145" s="168"/>
      <c r="I145" s="171"/>
      <c r="J145" s="182">
        <f>BK145</f>
        <v>0</v>
      </c>
      <c r="K145" s="168"/>
      <c r="L145" s="173"/>
      <c r="M145" s="174"/>
      <c r="N145" s="175"/>
      <c r="O145" s="175"/>
      <c r="P145" s="176">
        <f>SUM(P146:P149)</f>
        <v>0</v>
      </c>
      <c r="Q145" s="175"/>
      <c r="R145" s="176">
        <f>SUM(R146:R149)</f>
        <v>3.48786</v>
      </c>
      <c r="S145" s="175"/>
      <c r="T145" s="177">
        <f>SUM(T146:T149)</f>
        <v>0</v>
      </c>
      <c r="AR145" s="178" t="s">
        <v>84</v>
      </c>
      <c r="AT145" s="179" t="s">
        <v>75</v>
      </c>
      <c r="AU145" s="179" t="s">
        <v>84</v>
      </c>
      <c r="AY145" s="178" t="s">
        <v>144</v>
      </c>
      <c r="BK145" s="180">
        <f>SUM(BK146:BK149)</f>
        <v>0</v>
      </c>
    </row>
    <row r="146" spans="1:65" s="2" customFormat="1" ht="24.2" customHeight="1">
      <c r="A146" s="31"/>
      <c r="B146" s="32"/>
      <c r="C146" s="183" t="s">
        <v>215</v>
      </c>
      <c r="D146" s="183" t="s">
        <v>146</v>
      </c>
      <c r="E146" s="184" t="s">
        <v>941</v>
      </c>
      <c r="F146" s="185" t="s">
        <v>942</v>
      </c>
      <c r="G146" s="186" t="s">
        <v>627</v>
      </c>
      <c r="H146" s="187">
        <v>18</v>
      </c>
      <c r="I146" s="188"/>
      <c r="J146" s="189">
        <f>ROUND(I146*H146,2)</f>
        <v>0</v>
      </c>
      <c r="K146" s="185" t="s">
        <v>150</v>
      </c>
      <c r="L146" s="36"/>
      <c r="M146" s="190" t="s">
        <v>1</v>
      </c>
      <c r="N146" s="191" t="s">
        <v>41</v>
      </c>
      <c r="O146" s="68"/>
      <c r="P146" s="192">
        <f>O146*H146</f>
        <v>0</v>
      </c>
      <c r="Q146" s="192">
        <v>0.03351</v>
      </c>
      <c r="R146" s="192">
        <f>Q146*H146</f>
        <v>0.6031799999999999</v>
      </c>
      <c r="S146" s="192">
        <v>0</v>
      </c>
      <c r="T146" s="19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4" t="s">
        <v>151</v>
      </c>
      <c r="AT146" s="194" t="s">
        <v>146</v>
      </c>
      <c r="AU146" s="194" t="s">
        <v>86</v>
      </c>
      <c r="AY146" s="14" t="s">
        <v>144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4" t="s">
        <v>84</v>
      </c>
      <c r="BK146" s="195">
        <f>ROUND(I146*H146,2)</f>
        <v>0</v>
      </c>
      <c r="BL146" s="14" t="s">
        <v>151</v>
      </c>
      <c r="BM146" s="194" t="s">
        <v>943</v>
      </c>
    </row>
    <row r="147" spans="1:65" s="2" customFormat="1" ht="24.2" customHeight="1">
      <c r="A147" s="31"/>
      <c r="B147" s="32"/>
      <c r="C147" s="196" t="s">
        <v>219</v>
      </c>
      <c r="D147" s="196" t="s">
        <v>189</v>
      </c>
      <c r="E147" s="197" t="s">
        <v>944</v>
      </c>
      <c r="F147" s="198" t="s">
        <v>945</v>
      </c>
      <c r="G147" s="199" t="s">
        <v>627</v>
      </c>
      <c r="H147" s="200">
        <v>18</v>
      </c>
      <c r="I147" s="201"/>
      <c r="J147" s="202">
        <f>ROUND(I147*H147,2)</f>
        <v>0</v>
      </c>
      <c r="K147" s="198" t="s">
        <v>150</v>
      </c>
      <c r="L147" s="203"/>
      <c r="M147" s="204" t="s">
        <v>1</v>
      </c>
      <c r="N147" s="205" t="s">
        <v>41</v>
      </c>
      <c r="O147" s="68"/>
      <c r="P147" s="192">
        <f>O147*H147</f>
        <v>0</v>
      </c>
      <c r="Q147" s="192">
        <v>0.011</v>
      </c>
      <c r="R147" s="192">
        <f>Q147*H147</f>
        <v>0.19799999999999998</v>
      </c>
      <c r="S147" s="192">
        <v>0</v>
      </c>
      <c r="T147" s="193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4" t="s">
        <v>175</v>
      </c>
      <c r="AT147" s="194" t="s">
        <v>189</v>
      </c>
      <c r="AU147" s="194" t="s">
        <v>86</v>
      </c>
      <c r="AY147" s="14" t="s">
        <v>144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4" t="s">
        <v>84</v>
      </c>
      <c r="BK147" s="195">
        <f>ROUND(I147*H147,2)</f>
        <v>0</v>
      </c>
      <c r="BL147" s="14" t="s">
        <v>151</v>
      </c>
      <c r="BM147" s="194" t="s">
        <v>946</v>
      </c>
    </row>
    <row r="148" spans="1:65" s="2" customFormat="1" ht="24.2" customHeight="1">
      <c r="A148" s="31"/>
      <c r="B148" s="32"/>
      <c r="C148" s="183" t="s">
        <v>224</v>
      </c>
      <c r="D148" s="183" t="s">
        <v>146</v>
      </c>
      <c r="E148" s="184" t="s">
        <v>947</v>
      </c>
      <c r="F148" s="185" t="s">
        <v>948</v>
      </c>
      <c r="G148" s="186" t="s">
        <v>627</v>
      </c>
      <c r="H148" s="187">
        <v>34</v>
      </c>
      <c r="I148" s="188"/>
      <c r="J148" s="189">
        <f>ROUND(I148*H148,2)</f>
        <v>0</v>
      </c>
      <c r="K148" s="185" t="s">
        <v>150</v>
      </c>
      <c r="L148" s="36"/>
      <c r="M148" s="190" t="s">
        <v>1</v>
      </c>
      <c r="N148" s="191" t="s">
        <v>41</v>
      </c>
      <c r="O148" s="68"/>
      <c r="P148" s="192">
        <f>O148*H148</f>
        <v>0</v>
      </c>
      <c r="Q148" s="192">
        <v>0.06702</v>
      </c>
      <c r="R148" s="192">
        <f>Q148*H148</f>
        <v>2.27868</v>
      </c>
      <c r="S148" s="192">
        <v>0</v>
      </c>
      <c r="T148" s="193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4" t="s">
        <v>151</v>
      </c>
      <c r="AT148" s="194" t="s">
        <v>146</v>
      </c>
      <c r="AU148" s="194" t="s">
        <v>86</v>
      </c>
      <c r="AY148" s="14" t="s">
        <v>144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4" t="s">
        <v>84</v>
      </c>
      <c r="BK148" s="195">
        <f>ROUND(I148*H148,2)</f>
        <v>0</v>
      </c>
      <c r="BL148" s="14" t="s">
        <v>151</v>
      </c>
      <c r="BM148" s="194" t="s">
        <v>949</v>
      </c>
    </row>
    <row r="149" spans="1:65" s="2" customFormat="1" ht="24.2" customHeight="1">
      <c r="A149" s="31"/>
      <c r="B149" s="32"/>
      <c r="C149" s="196" t="s">
        <v>229</v>
      </c>
      <c r="D149" s="196" t="s">
        <v>189</v>
      </c>
      <c r="E149" s="197" t="s">
        <v>950</v>
      </c>
      <c r="F149" s="198" t="s">
        <v>951</v>
      </c>
      <c r="G149" s="199" t="s">
        <v>627</v>
      </c>
      <c r="H149" s="200">
        <v>34</v>
      </c>
      <c r="I149" s="201"/>
      <c r="J149" s="202">
        <f>ROUND(I149*H149,2)</f>
        <v>0</v>
      </c>
      <c r="K149" s="198" t="s">
        <v>150</v>
      </c>
      <c r="L149" s="203"/>
      <c r="M149" s="204" t="s">
        <v>1</v>
      </c>
      <c r="N149" s="205" t="s">
        <v>41</v>
      </c>
      <c r="O149" s="68"/>
      <c r="P149" s="192">
        <f>O149*H149</f>
        <v>0</v>
      </c>
      <c r="Q149" s="192">
        <v>0.012</v>
      </c>
      <c r="R149" s="192">
        <f>Q149*H149</f>
        <v>0.40800000000000003</v>
      </c>
      <c r="S149" s="192">
        <v>0</v>
      </c>
      <c r="T149" s="193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4" t="s">
        <v>175</v>
      </c>
      <c r="AT149" s="194" t="s">
        <v>189</v>
      </c>
      <c r="AU149" s="194" t="s">
        <v>86</v>
      </c>
      <c r="AY149" s="14" t="s">
        <v>144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4" t="s">
        <v>84</v>
      </c>
      <c r="BK149" s="195">
        <f>ROUND(I149*H149,2)</f>
        <v>0</v>
      </c>
      <c r="BL149" s="14" t="s">
        <v>151</v>
      </c>
      <c r="BM149" s="194" t="s">
        <v>952</v>
      </c>
    </row>
    <row r="150" spans="2:63" s="12" customFormat="1" ht="22.9" customHeight="1">
      <c r="B150" s="167"/>
      <c r="C150" s="168"/>
      <c r="D150" s="169" t="s">
        <v>75</v>
      </c>
      <c r="E150" s="181" t="s">
        <v>163</v>
      </c>
      <c r="F150" s="181" t="s">
        <v>223</v>
      </c>
      <c r="G150" s="168"/>
      <c r="H150" s="168"/>
      <c r="I150" s="171"/>
      <c r="J150" s="182">
        <f>BK150</f>
        <v>0</v>
      </c>
      <c r="K150" s="168"/>
      <c r="L150" s="173"/>
      <c r="M150" s="174"/>
      <c r="N150" s="175"/>
      <c r="O150" s="175"/>
      <c r="P150" s="176">
        <f>SUM(P151:P155)</f>
        <v>0</v>
      </c>
      <c r="Q150" s="175"/>
      <c r="R150" s="176">
        <f>SUM(R151:R155)</f>
        <v>29.83003</v>
      </c>
      <c r="S150" s="175"/>
      <c r="T150" s="177">
        <f>SUM(T151:T155)</f>
        <v>0</v>
      </c>
      <c r="AR150" s="178" t="s">
        <v>84</v>
      </c>
      <c r="AT150" s="179" t="s">
        <v>75</v>
      </c>
      <c r="AU150" s="179" t="s">
        <v>84</v>
      </c>
      <c r="AY150" s="178" t="s">
        <v>144</v>
      </c>
      <c r="BK150" s="180">
        <f>SUM(BK151:BK155)</f>
        <v>0</v>
      </c>
    </row>
    <row r="151" spans="1:65" s="2" customFormat="1" ht="21.75" customHeight="1">
      <c r="A151" s="31"/>
      <c r="B151" s="32"/>
      <c r="C151" s="183" t="s">
        <v>7</v>
      </c>
      <c r="D151" s="183" t="s">
        <v>146</v>
      </c>
      <c r="E151" s="184" t="s">
        <v>953</v>
      </c>
      <c r="F151" s="185" t="s">
        <v>954</v>
      </c>
      <c r="G151" s="186" t="s">
        <v>195</v>
      </c>
      <c r="H151" s="187">
        <v>14.9</v>
      </c>
      <c r="I151" s="188"/>
      <c r="J151" s="189">
        <f>ROUND(I151*H151,2)</f>
        <v>0</v>
      </c>
      <c r="K151" s="185" t="s">
        <v>150</v>
      </c>
      <c r="L151" s="36"/>
      <c r="M151" s="190" t="s">
        <v>1</v>
      </c>
      <c r="N151" s="191" t="s">
        <v>41</v>
      </c>
      <c r="O151" s="68"/>
      <c r="P151" s="192">
        <f>O151*H151</f>
        <v>0</v>
      </c>
      <c r="Q151" s="192">
        <v>0.23</v>
      </c>
      <c r="R151" s="192">
        <f>Q151*H151</f>
        <v>3.427</v>
      </c>
      <c r="S151" s="192">
        <v>0</v>
      </c>
      <c r="T151" s="193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4" t="s">
        <v>151</v>
      </c>
      <c r="AT151" s="194" t="s">
        <v>146</v>
      </c>
      <c r="AU151" s="194" t="s">
        <v>86</v>
      </c>
      <c r="AY151" s="14" t="s">
        <v>144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4" t="s">
        <v>84</v>
      </c>
      <c r="BK151" s="195">
        <f>ROUND(I151*H151,2)</f>
        <v>0</v>
      </c>
      <c r="BL151" s="14" t="s">
        <v>151</v>
      </c>
      <c r="BM151" s="194" t="s">
        <v>955</v>
      </c>
    </row>
    <row r="152" spans="1:65" s="2" customFormat="1" ht="21.75" customHeight="1">
      <c r="A152" s="31"/>
      <c r="B152" s="32"/>
      <c r="C152" s="183" t="s">
        <v>236</v>
      </c>
      <c r="D152" s="183" t="s">
        <v>146</v>
      </c>
      <c r="E152" s="184" t="s">
        <v>956</v>
      </c>
      <c r="F152" s="185" t="s">
        <v>957</v>
      </c>
      <c r="G152" s="186" t="s">
        <v>195</v>
      </c>
      <c r="H152" s="187">
        <v>28.2</v>
      </c>
      <c r="I152" s="188"/>
      <c r="J152" s="189">
        <f>ROUND(I152*H152,2)</f>
        <v>0</v>
      </c>
      <c r="K152" s="185" t="s">
        <v>150</v>
      </c>
      <c r="L152" s="36"/>
      <c r="M152" s="190" t="s">
        <v>1</v>
      </c>
      <c r="N152" s="191" t="s">
        <v>41</v>
      </c>
      <c r="O152" s="68"/>
      <c r="P152" s="192">
        <f>O152*H152</f>
        <v>0</v>
      </c>
      <c r="Q152" s="192">
        <v>0.345</v>
      </c>
      <c r="R152" s="192">
        <f>Q152*H152</f>
        <v>9.729</v>
      </c>
      <c r="S152" s="192">
        <v>0</v>
      </c>
      <c r="T152" s="193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4" t="s">
        <v>151</v>
      </c>
      <c r="AT152" s="194" t="s">
        <v>146</v>
      </c>
      <c r="AU152" s="194" t="s">
        <v>86</v>
      </c>
      <c r="AY152" s="14" t="s">
        <v>144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4" t="s">
        <v>84</v>
      </c>
      <c r="BK152" s="195">
        <f>ROUND(I152*H152,2)</f>
        <v>0</v>
      </c>
      <c r="BL152" s="14" t="s">
        <v>151</v>
      </c>
      <c r="BM152" s="194" t="s">
        <v>958</v>
      </c>
    </row>
    <row r="153" spans="1:65" s="2" customFormat="1" ht="24.2" customHeight="1">
      <c r="A153" s="31"/>
      <c r="B153" s="32"/>
      <c r="C153" s="183" t="s">
        <v>240</v>
      </c>
      <c r="D153" s="183" t="s">
        <v>146</v>
      </c>
      <c r="E153" s="184" t="s">
        <v>225</v>
      </c>
      <c r="F153" s="185" t="s">
        <v>226</v>
      </c>
      <c r="G153" s="186" t="s">
        <v>195</v>
      </c>
      <c r="H153" s="187">
        <v>25.375</v>
      </c>
      <c r="I153" s="188"/>
      <c r="J153" s="189">
        <f>ROUND(I153*H153,2)</f>
        <v>0</v>
      </c>
      <c r="K153" s="185" t="s">
        <v>150</v>
      </c>
      <c r="L153" s="36"/>
      <c r="M153" s="190" t="s">
        <v>1</v>
      </c>
      <c r="N153" s="191" t="s">
        <v>41</v>
      </c>
      <c r="O153" s="68"/>
      <c r="P153" s="192">
        <f>O153*H153</f>
        <v>0</v>
      </c>
      <c r="Q153" s="192">
        <v>0.408</v>
      </c>
      <c r="R153" s="192">
        <f>Q153*H153</f>
        <v>10.353</v>
      </c>
      <c r="S153" s="192">
        <v>0</v>
      </c>
      <c r="T153" s="193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4" t="s">
        <v>151</v>
      </c>
      <c r="AT153" s="194" t="s">
        <v>146</v>
      </c>
      <c r="AU153" s="194" t="s">
        <v>86</v>
      </c>
      <c r="AY153" s="14" t="s">
        <v>144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4" t="s">
        <v>84</v>
      </c>
      <c r="BK153" s="195">
        <f>ROUND(I153*H153,2)</f>
        <v>0</v>
      </c>
      <c r="BL153" s="14" t="s">
        <v>151</v>
      </c>
      <c r="BM153" s="194" t="s">
        <v>959</v>
      </c>
    </row>
    <row r="154" spans="1:65" s="2" customFormat="1" ht="24.2" customHeight="1">
      <c r="A154" s="31"/>
      <c r="B154" s="32"/>
      <c r="C154" s="183" t="s">
        <v>245</v>
      </c>
      <c r="D154" s="183" t="s">
        <v>146</v>
      </c>
      <c r="E154" s="184" t="s">
        <v>960</v>
      </c>
      <c r="F154" s="185" t="s">
        <v>961</v>
      </c>
      <c r="G154" s="186" t="s">
        <v>195</v>
      </c>
      <c r="H154" s="187">
        <v>28.2</v>
      </c>
      <c r="I154" s="188"/>
      <c r="J154" s="189">
        <f>ROUND(I154*H154,2)</f>
        <v>0</v>
      </c>
      <c r="K154" s="185" t="s">
        <v>150</v>
      </c>
      <c r="L154" s="36"/>
      <c r="M154" s="190" t="s">
        <v>1</v>
      </c>
      <c r="N154" s="191" t="s">
        <v>41</v>
      </c>
      <c r="O154" s="68"/>
      <c r="P154" s="192">
        <f>O154*H154</f>
        <v>0</v>
      </c>
      <c r="Q154" s="192">
        <v>0.08922</v>
      </c>
      <c r="R154" s="192">
        <f>Q154*H154</f>
        <v>2.5160039999999997</v>
      </c>
      <c r="S154" s="192">
        <v>0</v>
      </c>
      <c r="T154" s="193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4" t="s">
        <v>151</v>
      </c>
      <c r="AT154" s="194" t="s">
        <v>146</v>
      </c>
      <c r="AU154" s="194" t="s">
        <v>86</v>
      </c>
      <c r="AY154" s="14" t="s">
        <v>144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4" t="s">
        <v>84</v>
      </c>
      <c r="BK154" s="195">
        <f>ROUND(I154*H154,2)</f>
        <v>0</v>
      </c>
      <c r="BL154" s="14" t="s">
        <v>151</v>
      </c>
      <c r="BM154" s="194" t="s">
        <v>962</v>
      </c>
    </row>
    <row r="155" spans="1:65" s="2" customFormat="1" ht="21.75" customHeight="1">
      <c r="A155" s="31"/>
      <c r="B155" s="32"/>
      <c r="C155" s="196" t="s">
        <v>249</v>
      </c>
      <c r="D155" s="196" t="s">
        <v>189</v>
      </c>
      <c r="E155" s="197" t="s">
        <v>963</v>
      </c>
      <c r="F155" s="198" t="s">
        <v>964</v>
      </c>
      <c r="G155" s="199" t="s">
        <v>195</v>
      </c>
      <c r="H155" s="200">
        <v>29.046</v>
      </c>
      <c r="I155" s="201"/>
      <c r="J155" s="202">
        <f>ROUND(I155*H155,2)</f>
        <v>0</v>
      </c>
      <c r="K155" s="198" t="s">
        <v>150</v>
      </c>
      <c r="L155" s="203"/>
      <c r="M155" s="204" t="s">
        <v>1</v>
      </c>
      <c r="N155" s="205" t="s">
        <v>41</v>
      </c>
      <c r="O155" s="68"/>
      <c r="P155" s="192">
        <f>O155*H155</f>
        <v>0</v>
      </c>
      <c r="Q155" s="192">
        <v>0.131</v>
      </c>
      <c r="R155" s="192">
        <f>Q155*H155</f>
        <v>3.8050260000000002</v>
      </c>
      <c r="S155" s="192">
        <v>0</v>
      </c>
      <c r="T155" s="193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4" t="s">
        <v>175</v>
      </c>
      <c r="AT155" s="194" t="s">
        <v>189</v>
      </c>
      <c r="AU155" s="194" t="s">
        <v>86</v>
      </c>
      <c r="AY155" s="14" t="s">
        <v>144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4" t="s">
        <v>84</v>
      </c>
      <c r="BK155" s="195">
        <f>ROUND(I155*H155,2)</f>
        <v>0</v>
      </c>
      <c r="BL155" s="14" t="s">
        <v>151</v>
      </c>
      <c r="BM155" s="194" t="s">
        <v>965</v>
      </c>
    </row>
    <row r="156" spans="2:63" s="12" customFormat="1" ht="22.9" customHeight="1">
      <c r="B156" s="167"/>
      <c r="C156" s="168"/>
      <c r="D156" s="169" t="s">
        <v>75</v>
      </c>
      <c r="E156" s="181" t="s">
        <v>180</v>
      </c>
      <c r="F156" s="181" t="s">
        <v>381</v>
      </c>
      <c r="G156" s="168"/>
      <c r="H156" s="168"/>
      <c r="I156" s="171"/>
      <c r="J156" s="182">
        <f>BK156</f>
        <v>0</v>
      </c>
      <c r="K156" s="168"/>
      <c r="L156" s="173"/>
      <c r="M156" s="174"/>
      <c r="N156" s="175"/>
      <c r="O156" s="175"/>
      <c r="P156" s="176">
        <f>SUM(P157:P161)</f>
        <v>0</v>
      </c>
      <c r="Q156" s="175"/>
      <c r="R156" s="176">
        <f>SUM(R157:R161)</f>
        <v>12.557915499999998</v>
      </c>
      <c r="S156" s="175"/>
      <c r="T156" s="177">
        <f>SUM(T157:T161)</f>
        <v>0</v>
      </c>
      <c r="AR156" s="178" t="s">
        <v>84</v>
      </c>
      <c r="AT156" s="179" t="s">
        <v>75</v>
      </c>
      <c r="AU156" s="179" t="s">
        <v>84</v>
      </c>
      <c r="AY156" s="178" t="s">
        <v>144</v>
      </c>
      <c r="BK156" s="180">
        <f>SUM(BK157:BK161)</f>
        <v>0</v>
      </c>
    </row>
    <row r="157" spans="1:65" s="2" customFormat="1" ht="33" customHeight="1">
      <c r="A157" s="31"/>
      <c r="B157" s="32"/>
      <c r="C157" s="183" t="s">
        <v>253</v>
      </c>
      <c r="D157" s="183" t="s">
        <v>146</v>
      </c>
      <c r="E157" s="184" t="s">
        <v>383</v>
      </c>
      <c r="F157" s="185" t="s">
        <v>384</v>
      </c>
      <c r="G157" s="186" t="s">
        <v>243</v>
      </c>
      <c r="H157" s="187">
        <v>37.25</v>
      </c>
      <c r="I157" s="188"/>
      <c r="J157" s="189">
        <f>ROUND(I157*H157,2)</f>
        <v>0</v>
      </c>
      <c r="K157" s="185" t="s">
        <v>150</v>
      </c>
      <c r="L157" s="36"/>
      <c r="M157" s="190" t="s">
        <v>1</v>
      </c>
      <c r="N157" s="191" t="s">
        <v>41</v>
      </c>
      <c r="O157" s="68"/>
      <c r="P157" s="192">
        <f>O157*H157</f>
        <v>0</v>
      </c>
      <c r="Q157" s="192">
        <v>0.1295</v>
      </c>
      <c r="R157" s="192">
        <f>Q157*H157</f>
        <v>4.823875</v>
      </c>
      <c r="S157" s="192">
        <v>0</v>
      </c>
      <c r="T157" s="193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4" t="s">
        <v>151</v>
      </c>
      <c r="AT157" s="194" t="s">
        <v>146</v>
      </c>
      <c r="AU157" s="194" t="s">
        <v>86</v>
      </c>
      <c r="AY157" s="14" t="s">
        <v>144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4" t="s">
        <v>84</v>
      </c>
      <c r="BK157" s="195">
        <f>ROUND(I157*H157,2)</f>
        <v>0</v>
      </c>
      <c r="BL157" s="14" t="s">
        <v>151</v>
      </c>
      <c r="BM157" s="194" t="s">
        <v>966</v>
      </c>
    </row>
    <row r="158" spans="1:65" s="2" customFormat="1" ht="16.5" customHeight="1">
      <c r="A158" s="31"/>
      <c r="B158" s="32"/>
      <c r="C158" s="196" t="s">
        <v>255</v>
      </c>
      <c r="D158" s="196" t="s">
        <v>189</v>
      </c>
      <c r="E158" s="197" t="s">
        <v>967</v>
      </c>
      <c r="F158" s="198" t="s">
        <v>968</v>
      </c>
      <c r="G158" s="199" t="s">
        <v>243</v>
      </c>
      <c r="H158" s="200">
        <v>2</v>
      </c>
      <c r="I158" s="201"/>
      <c r="J158" s="202">
        <f>ROUND(I158*H158,2)</f>
        <v>0</v>
      </c>
      <c r="K158" s="198" t="s">
        <v>150</v>
      </c>
      <c r="L158" s="203"/>
      <c r="M158" s="204" t="s">
        <v>1</v>
      </c>
      <c r="N158" s="205" t="s">
        <v>41</v>
      </c>
      <c r="O158" s="68"/>
      <c r="P158" s="192">
        <f>O158*H158</f>
        <v>0</v>
      </c>
      <c r="Q158" s="192">
        <v>0.05612</v>
      </c>
      <c r="R158" s="192">
        <f>Q158*H158</f>
        <v>0.11224</v>
      </c>
      <c r="S158" s="192">
        <v>0</v>
      </c>
      <c r="T158" s="193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4" t="s">
        <v>175</v>
      </c>
      <c r="AT158" s="194" t="s">
        <v>189</v>
      </c>
      <c r="AU158" s="194" t="s">
        <v>86</v>
      </c>
      <c r="AY158" s="14" t="s">
        <v>144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4" t="s">
        <v>84</v>
      </c>
      <c r="BK158" s="195">
        <f>ROUND(I158*H158,2)</f>
        <v>0</v>
      </c>
      <c r="BL158" s="14" t="s">
        <v>151</v>
      </c>
      <c r="BM158" s="194" t="s">
        <v>969</v>
      </c>
    </row>
    <row r="159" spans="1:65" s="2" customFormat="1" ht="16.5" customHeight="1">
      <c r="A159" s="31"/>
      <c r="B159" s="32"/>
      <c r="C159" s="196" t="s">
        <v>259</v>
      </c>
      <c r="D159" s="196" t="s">
        <v>189</v>
      </c>
      <c r="E159" s="197" t="s">
        <v>387</v>
      </c>
      <c r="F159" s="198" t="s">
        <v>388</v>
      </c>
      <c r="G159" s="199" t="s">
        <v>243</v>
      </c>
      <c r="H159" s="200">
        <v>36</v>
      </c>
      <c r="I159" s="201"/>
      <c r="J159" s="202">
        <f>ROUND(I159*H159,2)</f>
        <v>0</v>
      </c>
      <c r="K159" s="198" t="s">
        <v>150</v>
      </c>
      <c r="L159" s="203"/>
      <c r="M159" s="204" t="s">
        <v>1</v>
      </c>
      <c r="N159" s="205" t="s">
        <v>41</v>
      </c>
      <c r="O159" s="68"/>
      <c r="P159" s="192">
        <f>O159*H159</f>
        <v>0</v>
      </c>
      <c r="Q159" s="192">
        <v>0.028</v>
      </c>
      <c r="R159" s="192">
        <f>Q159*H159</f>
        <v>1.008</v>
      </c>
      <c r="S159" s="192">
        <v>0</v>
      </c>
      <c r="T159" s="193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4" t="s">
        <v>175</v>
      </c>
      <c r="AT159" s="194" t="s">
        <v>189</v>
      </c>
      <c r="AU159" s="194" t="s">
        <v>86</v>
      </c>
      <c r="AY159" s="14" t="s">
        <v>144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4" t="s">
        <v>84</v>
      </c>
      <c r="BK159" s="195">
        <f>ROUND(I159*H159,2)</f>
        <v>0</v>
      </c>
      <c r="BL159" s="14" t="s">
        <v>151</v>
      </c>
      <c r="BM159" s="194" t="s">
        <v>970</v>
      </c>
    </row>
    <row r="160" spans="1:65" s="2" customFormat="1" ht="24.2" customHeight="1">
      <c r="A160" s="31"/>
      <c r="B160" s="32"/>
      <c r="C160" s="183" t="s">
        <v>263</v>
      </c>
      <c r="D160" s="183" t="s">
        <v>146</v>
      </c>
      <c r="E160" s="184" t="s">
        <v>391</v>
      </c>
      <c r="F160" s="185" t="s">
        <v>392</v>
      </c>
      <c r="G160" s="186" t="s">
        <v>149</v>
      </c>
      <c r="H160" s="187">
        <v>2.925</v>
      </c>
      <c r="I160" s="188"/>
      <c r="J160" s="189">
        <f>ROUND(I160*H160,2)</f>
        <v>0</v>
      </c>
      <c r="K160" s="185" t="s">
        <v>150</v>
      </c>
      <c r="L160" s="36"/>
      <c r="M160" s="190" t="s">
        <v>1</v>
      </c>
      <c r="N160" s="191" t="s">
        <v>41</v>
      </c>
      <c r="O160" s="68"/>
      <c r="P160" s="192">
        <f>O160*H160</f>
        <v>0</v>
      </c>
      <c r="Q160" s="192">
        <v>2.25634</v>
      </c>
      <c r="R160" s="192">
        <f>Q160*H160</f>
        <v>6.599794499999999</v>
      </c>
      <c r="S160" s="192">
        <v>0</v>
      </c>
      <c r="T160" s="193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4" t="s">
        <v>151</v>
      </c>
      <c r="AT160" s="194" t="s">
        <v>146</v>
      </c>
      <c r="AU160" s="194" t="s">
        <v>86</v>
      </c>
      <c r="AY160" s="14" t="s">
        <v>144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14" t="s">
        <v>84</v>
      </c>
      <c r="BK160" s="195">
        <f>ROUND(I160*H160,2)</f>
        <v>0</v>
      </c>
      <c r="BL160" s="14" t="s">
        <v>151</v>
      </c>
      <c r="BM160" s="194" t="s">
        <v>971</v>
      </c>
    </row>
    <row r="161" spans="1:65" s="2" customFormat="1" ht="24.2" customHeight="1">
      <c r="A161" s="31"/>
      <c r="B161" s="32"/>
      <c r="C161" s="183" t="s">
        <v>267</v>
      </c>
      <c r="D161" s="183" t="s">
        <v>146</v>
      </c>
      <c r="E161" s="184" t="s">
        <v>395</v>
      </c>
      <c r="F161" s="185" t="s">
        <v>396</v>
      </c>
      <c r="G161" s="186" t="s">
        <v>195</v>
      </c>
      <c r="H161" s="187">
        <v>29.8</v>
      </c>
      <c r="I161" s="188"/>
      <c r="J161" s="189">
        <f>ROUND(I161*H161,2)</f>
        <v>0</v>
      </c>
      <c r="K161" s="185" t="s">
        <v>150</v>
      </c>
      <c r="L161" s="36"/>
      <c r="M161" s="190" t="s">
        <v>1</v>
      </c>
      <c r="N161" s="191" t="s">
        <v>41</v>
      </c>
      <c r="O161" s="68"/>
      <c r="P161" s="192">
        <f>O161*H161</f>
        <v>0</v>
      </c>
      <c r="Q161" s="192">
        <v>0.00047</v>
      </c>
      <c r="R161" s="192">
        <f>Q161*H161</f>
        <v>0.014006</v>
      </c>
      <c r="S161" s="192">
        <v>0</v>
      </c>
      <c r="T161" s="193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4" t="s">
        <v>151</v>
      </c>
      <c r="AT161" s="194" t="s">
        <v>146</v>
      </c>
      <c r="AU161" s="194" t="s">
        <v>86</v>
      </c>
      <c r="AY161" s="14" t="s">
        <v>144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4" t="s">
        <v>84</v>
      </c>
      <c r="BK161" s="195">
        <f>ROUND(I161*H161,2)</f>
        <v>0</v>
      </c>
      <c r="BL161" s="14" t="s">
        <v>151</v>
      </c>
      <c r="BM161" s="194" t="s">
        <v>972</v>
      </c>
    </row>
    <row r="162" spans="2:63" s="12" customFormat="1" ht="22.9" customHeight="1">
      <c r="B162" s="167"/>
      <c r="C162" s="168"/>
      <c r="D162" s="169" t="s">
        <v>75</v>
      </c>
      <c r="E162" s="181" t="s">
        <v>472</v>
      </c>
      <c r="F162" s="181" t="s">
        <v>473</v>
      </c>
      <c r="G162" s="168"/>
      <c r="H162" s="168"/>
      <c r="I162" s="171"/>
      <c r="J162" s="182">
        <f>BK162</f>
        <v>0</v>
      </c>
      <c r="K162" s="168"/>
      <c r="L162" s="173"/>
      <c r="M162" s="174"/>
      <c r="N162" s="175"/>
      <c r="O162" s="175"/>
      <c r="P162" s="176">
        <f>P163</f>
        <v>0</v>
      </c>
      <c r="Q162" s="175"/>
      <c r="R162" s="176">
        <f>R163</f>
        <v>0</v>
      </c>
      <c r="S162" s="175"/>
      <c r="T162" s="177">
        <f>T163</f>
        <v>0</v>
      </c>
      <c r="AR162" s="178" t="s">
        <v>84</v>
      </c>
      <c r="AT162" s="179" t="s">
        <v>75</v>
      </c>
      <c r="AU162" s="179" t="s">
        <v>84</v>
      </c>
      <c r="AY162" s="178" t="s">
        <v>144</v>
      </c>
      <c r="BK162" s="180">
        <f>BK163</f>
        <v>0</v>
      </c>
    </row>
    <row r="163" spans="1:65" s="2" customFormat="1" ht="33" customHeight="1">
      <c r="A163" s="31"/>
      <c r="B163" s="32"/>
      <c r="C163" s="183" t="s">
        <v>271</v>
      </c>
      <c r="D163" s="183" t="s">
        <v>146</v>
      </c>
      <c r="E163" s="184" t="s">
        <v>973</v>
      </c>
      <c r="F163" s="185" t="s">
        <v>974</v>
      </c>
      <c r="G163" s="186" t="s">
        <v>178</v>
      </c>
      <c r="H163" s="187">
        <v>53.832</v>
      </c>
      <c r="I163" s="188"/>
      <c r="J163" s="189">
        <f>ROUND(I163*H163,2)</f>
        <v>0</v>
      </c>
      <c r="K163" s="185" t="s">
        <v>150</v>
      </c>
      <c r="L163" s="36"/>
      <c r="M163" s="190" t="s">
        <v>1</v>
      </c>
      <c r="N163" s="191" t="s">
        <v>41</v>
      </c>
      <c r="O163" s="68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4" t="s">
        <v>151</v>
      </c>
      <c r="AT163" s="194" t="s">
        <v>146</v>
      </c>
      <c r="AU163" s="194" t="s">
        <v>86</v>
      </c>
      <c r="AY163" s="14" t="s">
        <v>144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4" t="s">
        <v>84</v>
      </c>
      <c r="BK163" s="195">
        <f>ROUND(I163*H163,2)</f>
        <v>0</v>
      </c>
      <c r="BL163" s="14" t="s">
        <v>151</v>
      </c>
      <c r="BM163" s="194" t="s">
        <v>975</v>
      </c>
    </row>
    <row r="164" spans="2:63" s="12" customFormat="1" ht="25.9" customHeight="1">
      <c r="B164" s="167"/>
      <c r="C164" s="168"/>
      <c r="D164" s="169" t="s">
        <v>75</v>
      </c>
      <c r="E164" s="170" t="s">
        <v>478</v>
      </c>
      <c r="F164" s="170" t="s">
        <v>479</v>
      </c>
      <c r="G164" s="168"/>
      <c r="H164" s="168"/>
      <c r="I164" s="171"/>
      <c r="J164" s="172">
        <f>BK164</f>
        <v>0</v>
      </c>
      <c r="K164" s="168"/>
      <c r="L164" s="173"/>
      <c r="M164" s="174"/>
      <c r="N164" s="175"/>
      <c r="O164" s="175"/>
      <c r="P164" s="176">
        <f>P165</f>
        <v>0</v>
      </c>
      <c r="Q164" s="175"/>
      <c r="R164" s="176">
        <f>R165</f>
        <v>2.6943417</v>
      </c>
      <c r="S164" s="175"/>
      <c r="T164" s="177">
        <f>T165</f>
        <v>0</v>
      </c>
      <c r="AR164" s="178" t="s">
        <v>86</v>
      </c>
      <c r="AT164" s="179" t="s">
        <v>75</v>
      </c>
      <c r="AU164" s="179" t="s">
        <v>76</v>
      </c>
      <c r="AY164" s="178" t="s">
        <v>144</v>
      </c>
      <c r="BK164" s="180">
        <f>BK165</f>
        <v>0</v>
      </c>
    </row>
    <row r="165" spans="2:63" s="12" customFormat="1" ht="22.9" customHeight="1">
      <c r="B165" s="167"/>
      <c r="C165" s="168"/>
      <c r="D165" s="169" t="s">
        <v>75</v>
      </c>
      <c r="E165" s="181" t="s">
        <v>785</v>
      </c>
      <c r="F165" s="181" t="s">
        <v>786</v>
      </c>
      <c r="G165" s="168"/>
      <c r="H165" s="168"/>
      <c r="I165" s="171"/>
      <c r="J165" s="182">
        <f>BK165</f>
        <v>0</v>
      </c>
      <c r="K165" s="168"/>
      <c r="L165" s="173"/>
      <c r="M165" s="174"/>
      <c r="N165" s="175"/>
      <c r="O165" s="175"/>
      <c r="P165" s="176">
        <f>SUM(P166:P173)</f>
        <v>0</v>
      </c>
      <c r="Q165" s="175"/>
      <c r="R165" s="176">
        <f>SUM(R166:R173)</f>
        <v>2.6943417</v>
      </c>
      <c r="S165" s="175"/>
      <c r="T165" s="177">
        <f>SUM(T166:T173)</f>
        <v>0</v>
      </c>
      <c r="AR165" s="178" t="s">
        <v>86</v>
      </c>
      <c r="AT165" s="179" t="s">
        <v>75</v>
      </c>
      <c r="AU165" s="179" t="s">
        <v>84</v>
      </c>
      <c r="AY165" s="178" t="s">
        <v>144</v>
      </c>
      <c r="BK165" s="180">
        <f>SUM(BK166:BK173)</f>
        <v>0</v>
      </c>
    </row>
    <row r="166" spans="1:65" s="2" customFormat="1" ht="16.5" customHeight="1">
      <c r="A166" s="31"/>
      <c r="B166" s="32"/>
      <c r="C166" s="183" t="s">
        <v>275</v>
      </c>
      <c r="D166" s="183" t="s">
        <v>146</v>
      </c>
      <c r="E166" s="184" t="s">
        <v>976</v>
      </c>
      <c r="F166" s="185" t="s">
        <v>977</v>
      </c>
      <c r="G166" s="186" t="s">
        <v>642</v>
      </c>
      <c r="H166" s="187">
        <v>1</v>
      </c>
      <c r="I166" s="188"/>
      <c r="J166" s="189">
        <f aca="true" t="shared" si="10" ref="J166:J173">ROUND(I166*H166,2)</f>
        <v>0</v>
      </c>
      <c r="K166" s="185" t="s">
        <v>1</v>
      </c>
      <c r="L166" s="36"/>
      <c r="M166" s="190" t="s">
        <v>1</v>
      </c>
      <c r="N166" s="191" t="s">
        <v>41</v>
      </c>
      <c r="O166" s="68"/>
      <c r="P166" s="192">
        <f aca="true" t="shared" si="11" ref="P166:P173">O166*H166</f>
        <v>0</v>
      </c>
      <c r="Q166" s="192">
        <v>0</v>
      </c>
      <c r="R166" s="192">
        <f aca="true" t="shared" si="12" ref="R166:R173">Q166*H166</f>
        <v>0</v>
      </c>
      <c r="S166" s="192">
        <v>0</v>
      </c>
      <c r="T166" s="193">
        <f aca="true" t="shared" si="13" ref="T166:T173"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4" t="s">
        <v>210</v>
      </c>
      <c r="AT166" s="194" t="s">
        <v>146</v>
      </c>
      <c r="AU166" s="194" t="s">
        <v>86</v>
      </c>
      <c r="AY166" s="14" t="s">
        <v>144</v>
      </c>
      <c r="BE166" s="195">
        <f aca="true" t="shared" si="14" ref="BE166:BE173">IF(N166="základní",J166,0)</f>
        <v>0</v>
      </c>
      <c r="BF166" s="195">
        <f aca="true" t="shared" si="15" ref="BF166:BF173">IF(N166="snížená",J166,0)</f>
        <v>0</v>
      </c>
      <c r="BG166" s="195">
        <f aca="true" t="shared" si="16" ref="BG166:BG173">IF(N166="zákl. přenesená",J166,0)</f>
        <v>0</v>
      </c>
      <c r="BH166" s="195">
        <f aca="true" t="shared" si="17" ref="BH166:BH173">IF(N166="sníž. přenesená",J166,0)</f>
        <v>0</v>
      </c>
      <c r="BI166" s="195">
        <f aca="true" t="shared" si="18" ref="BI166:BI173">IF(N166="nulová",J166,0)</f>
        <v>0</v>
      </c>
      <c r="BJ166" s="14" t="s">
        <v>84</v>
      </c>
      <c r="BK166" s="195">
        <f aca="true" t="shared" si="19" ref="BK166:BK173">ROUND(I166*H166,2)</f>
        <v>0</v>
      </c>
      <c r="BL166" s="14" t="s">
        <v>210</v>
      </c>
      <c r="BM166" s="194" t="s">
        <v>978</v>
      </c>
    </row>
    <row r="167" spans="1:65" s="2" customFormat="1" ht="37.9" customHeight="1">
      <c r="A167" s="31"/>
      <c r="B167" s="32"/>
      <c r="C167" s="183" t="s">
        <v>279</v>
      </c>
      <c r="D167" s="183" t="s">
        <v>146</v>
      </c>
      <c r="E167" s="184" t="s">
        <v>979</v>
      </c>
      <c r="F167" s="185" t="s">
        <v>980</v>
      </c>
      <c r="G167" s="186" t="s">
        <v>195</v>
      </c>
      <c r="H167" s="187">
        <v>21.75</v>
      </c>
      <c r="I167" s="188"/>
      <c r="J167" s="189">
        <f t="shared" si="10"/>
        <v>0</v>
      </c>
      <c r="K167" s="185" t="s">
        <v>150</v>
      </c>
      <c r="L167" s="36"/>
      <c r="M167" s="190" t="s">
        <v>1</v>
      </c>
      <c r="N167" s="191" t="s">
        <v>41</v>
      </c>
      <c r="O167" s="68"/>
      <c r="P167" s="192">
        <f t="shared" si="11"/>
        <v>0</v>
      </c>
      <c r="Q167" s="192">
        <v>0.00049</v>
      </c>
      <c r="R167" s="192">
        <f t="shared" si="12"/>
        <v>0.0106575</v>
      </c>
      <c r="S167" s="192">
        <v>0</v>
      </c>
      <c r="T167" s="193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4" t="s">
        <v>210</v>
      </c>
      <c r="AT167" s="194" t="s">
        <v>146</v>
      </c>
      <c r="AU167" s="194" t="s">
        <v>86</v>
      </c>
      <c r="AY167" s="14" t="s">
        <v>144</v>
      </c>
      <c r="BE167" s="195">
        <f t="shared" si="14"/>
        <v>0</v>
      </c>
      <c r="BF167" s="195">
        <f t="shared" si="15"/>
        <v>0</v>
      </c>
      <c r="BG167" s="195">
        <f t="shared" si="16"/>
        <v>0</v>
      </c>
      <c r="BH167" s="195">
        <f t="shared" si="17"/>
        <v>0</v>
      </c>
      <c r="BI167" s="195">
        <f t="shared" si="18"/>
        <v>0</v>
      </c>
      <c r="BJ167" s="14" t="s">
        <v>84</v>
      </c>
      <c r="BK167" s="195">
        <f t="shared" si="19"/>
        <v>0</v>
      </c>
      <c r="BL167" s="14" t="s">
        <v>210</v>
      </c>
      <c r="BM167" s="194" t="s">
        <v>981</v>
      </c>
    </row>
    <row r="168" spans="1:65" s="2" customFormat="1" ht="24.2" customHeight="1">
      <c r="A168" s="31"/>
      <c r="B168" s="32"/>
      <c r="C168" s="196" t="s">
        <v>281</v>
      </c>
      <c r="D168" s="196" t="s">
        <v>189</v>
      </c>
      <c r="E168" s="197" t="s">
        <v>982</v>
      </c>
      <c r="F168" s="198" t="s">
        <v>983</v>
      </c>
      <c r="G168" s="199" t="s">
        <v>195</v>
      </c>
      <c r="H168" s="200">
        <v>21.75</v>
      </c>
      <c r="I168" s="201"/>
      <c r="J168" s="202">
        <f t="shared" si="10"/>
        <v>0</v>
      </c>
      <c r="K168" s="198" t="s">
        <v>1</v>
      </c>
      <c r="L168" s="203"/>
      <c r="M168" s="204" t="s">
        <v>1</v>
      </c>
      <c r="N168" s="205" t="s">
        <v>41</v>
      </c>
      <c r="O168" s="68"/>
      <c r="P168" s="192">
        <f t="shared" si="11"/>
        <v>0</v>
      </c>
      <c r="Q168" s="192">
        <v>0.048</v>
      </c>
      <c r="R168" s="192">
        <f t="shared" si="12"/>
        <v>1.044</v>
      </c>
      <c r="S168" s="192">
        <v>0</v>
      </c>
      <c r="T168" s="193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4" t="s">
        <v>275</v>
      </c>
      <c r="AT168" s="194" t="s">
        <v>189</v>
      </c>
      <c r="AU168" s="194" t="s">
        <v>86</v>
      </c>
      <c r="AY168" s="14" t="s">
        <v>144</v>
      </c>
      <c r="BE168" s="195">
        <f t="shared" si="14"/>
        <v>0</v>
      </c>
      <c r="BF168" s="195">
        <f t="shared" si="15"/>
        <v>0</v>
      </c>
      <c r="BG168" s="195">
        <f t="shared" si="16"/>
        <v>0</v>
      </c>
      <c r="BH168" s="195">
        <f t="shared" si="17"/>
        <v>0</v>
      </c>
      <c r="BI168" s="195">
        <f t="shared" si="18"/>
        <v>0</v>
      </c>
      <c r="BJ168" s="14" t="s">
        <v>84</v>
      </c>
      <c r="BK168" s="195">
        <f t="shared" si="19"/>
        <v>0</v>
      </c>
      <c r="BL168" s="14" t="s">
        <v>210</v>
      </c>
      <c r="BM168" s="194" t="s">
        <v>984</v>
      </c>
    </row>
    <row r="169" spans="1:65" s="2" customFormat="1" ht="24.2" customHeight="1">
      <c r="A169" s="31"/>
      <c r="B169" s="32"/>
      <c r="C169" s="183" t="s">
        <v>285</v>
      </c>
      <c r="D169" s="183" t="s">
        <v>146</v>
      </c>
      <c r="E169" s="184" t="s">
        <v>985</v>
      </c>
      <c r="F169" s="185" t="s">
        <v>986</v>
      </c>
      <c r="G169" s="186" t="s">
        <v>208</v>
      </c>
      <c r="H169" s="187">
        <v>1561.604</v>
      </c>
      <c r="I169" s="188"/>
      <c r="J169" s="189">
        <f t="shared" si="10"/>
        <v>0</v>
      </c>
      <c r="K169" s="185" t="s">
        <v>150</v>
      </c>
      <c r="L169" s="36"/>
      <c r="M169" s="190" t="s">
        <v>1</v>
      </c>
      <c r="N169" s="191" t="s">
        <v>41</v>
      </c>
      <c r="O169" s="68"/>
      <c r="P169" s="192">
        <f t="shared" si="11"/>
        <v>0</v>
      </c>
      <c r="Q169" s="192">
        <v>5E-05</v>
      </c>
      <c r="R169" s="192">
        <f t="shared" si="12"/>
        <v>0.0780802</v>
      </c>
      <c r="S169" s="192">
        <v>0</v>
      </c>
      <c r="T169" s="193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4" t="s">
        <v>210</v>
      </c>
      <c r="AT169" s="194" t="s">
        <v>146</v>
      </c>
      <c r="AU169" s="194" t="s">
        <v>86</v>
      </c>
      <c r="AY169" s="14" t="s">
        <v>144</v>
      </c>
      <c r="BE169" s="195">
        <f t="shared" si="14"/>
        <v>0</v>
      </c>
      <c r="BF169" s="195">
        <f t="shared" si="15"/>
        <v>0</v>
      </c>
      <c r="BG169" s="195">
        <f t="shared" si="16"/>
        <v>0</v>
      </c>
      <c r="BH169" s="195">
        <f t="shared" si="17"/>
        <v>0</v>
      </c>
      <c r="BI169" s="195">
        <f t="shared" si="18"/>
        <v>0</v>
      </c>
      <c r="BJ169" s="14" t="s">
        <v>84</v>
      </c>
      <c r="BK169" s="195">
        <f t="shared" si="19"/>
        <v>0</v>
      </c>
      <c r="BL169" s="14" t="s">
        <v>210</v>
      </c>
      <c r="BM169" s="194" t="s">
        <v>987</v>
      </c>
    </row>
    <row r="170" spans="1:65" s="2" customFormat="1" ht="16.5" customHeight="1">
      <c r="A170" s="31"/>
      <c r="B170" s="32"/>
      <c r="C170" s="196" t="s">
        <v>289</v>
      </c>
      <c r="D170" s="196" t="s">
        <v>189</v>
      </c>
      <c r="E170" s="197" t="s">
        <v>988</v>
      </c>
      <c r="F170" s="198" t="s">
        <v>989</v>
      </c>
      <c r="G170" s="199" t="s">
        <v>208</v>
      </c>
      <c r="H170" s="200">
        <v>1561.604</v>
      </c>
      <c r="I170" s="201"/>
      <c r="J170" s="202">
        <f t="shared" si="10"/>
        <v>0</v>
      </c>
      <c r="K170" s="198" t="s">
        <v>1</v>
      </c>
      <c r="L170" s="203"/>
      <c r="M170" s="204" t="s">
        <v>1</v>
      </c>
      <c r="N170" s="205" t="s">
        <v>41</v>
      </c>
      <c r="O170" s="68"/>
      <c r="P170" s="192">
        <f t="shared" si="11"/>
        <v>0</v>
      </c>
      <c r="Q170" s="192">
        <v>0.001</v>
      </c>
      <c r="R170" s="192">
        <f t="shared" si="12"/>
        <v>1.561604</v>
      </c>
      <c r="S170" s="192">
        <v>0</v>
      </c>
      <c r="T170" s="193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4" t="s">
        <v>275</v>
      </c>
      <c r="AT170" s="194" t="s">
        <v>189</v>
      </c>
      <c r="AU170" s="194" t="s">
        <v>86</v>
      </c>
      <c r="AY170" s="14" t="s">
        <v>144</v>
      </c>
      <c r="BE170" s="195">
        <f t="shared" si="14"/>
        <v>0</v>
      </c>
      <c r="BF170" s="195">
        <f t="shared" si="15"/>
        <v>0</v>
      </c>
      <c r="BG170" s="195">
        <f t="shared" si="16"/>
        <v>0</v>
      </c>
      <c r="BH170" s="195">
        <f t="shared" si="17"/>
        <v>0</v>
      </c>
      <c r="BI170" s="195">
        <f t="shared" si="18"/>
        <v>0</v>
      </c>
      <c r="BJ170" s="14" t="s">
        <v>84</v>
      </c>
      <c r="BK170" s="195">
        <f t="shared" si="19"/>
        <v>0</v>
      </c>
      <c r="BL170" s="14" t="s">
        <v>210</v>
      </c>
      <c r="BM170" s="194" t="s">
        <v>990</v>
      </c>
    </row>
    <row r="171" spans="1:65" s="2" customFormat="1" ht="24.2" customHeight="1">
      <c r="A171" s="31"/>
      <c r="B171" s="32"/>
      <c r="C171" s="183" t="s">
        <v>293</v>
      </c>
      <c r="D171" s="183" t="s">
        <v>146</v>
      </c>
      <c r="E171" s="184" t="s">
        <v>991</v>
      </c>
      <c r="F171" s="185" t="s">
        <v>992</v>
      </c>
      <c r="G171" s="186" t="s">
        <v>178</v>
      </c>
      <c r="H171" s="187">
        <v>2.694</v>
      </c>
      <c r="I171" s="188"/>
      <c r="J171" s="189">
        <f t="shared" si="10"/>
        <v>0</v>
      </c>
      <c r="K171" s="185" t="s">
        <v>150</v>
      </c>
      <c r="L171" s="36"/>
      <c r="M171" s="190" t="s">
        <v>1</v>
      </c>
      <c r="N171" s="191" t="s">
        <v>41</v>
      </c>
      <c r="O171" s="68"/>
      <c r="P171" s="192">
        <f t="shared" si="11"/>
        <v>0</v>
      </c>
      <c r="Q171" s="192">
        <v>0</v>
      </c>
      <c r="R171" s="192">
        <f t="shared" si="12"/>
        <v>0</v>
      </c>
      <c r="S171" s="192">
        <v>0</v>
      </c>
      <c r="T171" s="193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4" t="s">
        <v>210</v>
      </c>
      <c r="AT171" s="194" t="s">
        <v>146</v>
      </c>
      <c r="AU171" s="194" t="s">
        <v>86</v>
      </c>
      <c r="AY171" s="14" t="s">
        <v>144</v>
      </c>
      <c r="BE171" s="195">
        <f t="shared" si="14"/>
        <v>0</v>
      </c>
      <c r="BF171" s="195">
        <f t="shared" si="15"/>
        <v>0</v>
      </c>
      <c r="BG171" s="195">
        <f t="shared" si="16"/>
        <v>0</v>
      </c>
      <c r="BH171" s="195">
        <f t="shared" si="17"/>
        <v>0</v>
      </c>
      <c r="BI171" s="195">
        <f t="shared" si="18"/>
        <v>0</v>
      </c>
      <c r="BJ171" s="14" t="s">
        <v>84</v>
      </c>
      <c r="BK171" s="195">
        <f t="shared" si="19"/>
        <v>0</v>
      </c>
      <c r="BL171" s="14" t="s">
        <v>210</v>
      </c>
      <c r="BM171" s="194" t="s">
        <v>993</v>
      </c>
    </row>
    <row r="172" spans="1:65" s="2" customFormat="1" ht="24.2" customHeight="1">
      <c r="A172" s="31"/>
      <c r="B172" s="32"/>
      <c r="C172" s="183" t="s">
        <v>297</v>
      </c>
      <c r="D172" s="183" t="s">
        <v>146</v>
      </c>
      <c r="E172" s="184" t="s">
        <v>829</v>
      </c>
      <c r="F172" s="185" t="s">
        <v>830</v>
      </c>
      <c r="G172" s="186" t="s">
        <v>178</v>
      </c>
      <c r="H172" s="187">
        <v>2.694</v>
      </c>
      <c r="I172" s="188"/>
      <c r="J172" s="189">
        <f t="shared" si="10"/>
        <v>0</v>
      </c>
      <c r="K172" s="185" t="s">
        <v>150</v>
      </c>
      <c r="L172" s="36"/>
      <c r="M172" s="190" t="s">
        <v>1</v>
      </c>
      <c r="N172" s="191" t="s">
        <v>41</v>
      </c>
      <c r="O172" s="68"/>
      <c r="P172" s="192">
        <f t="shared" si="11"/>
        <v>0</v>
      </c>
      <c r="Q172" s="192">
        <v>0</v>
      </c>
      <c r="R172" s="192">
        <f t="shared" si="12"/>
        <v>0</v>
      </c>
      <c r="S172" s="192">
        <v>0</v>
      </c>
      <c r="T172" s="193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4" t="s">
        <v>210</v>
      </c>
      <c r="AT172" s="194" t="s">
        <v>146</v>
      </c>
      <c r="AU172" s="194" t="s">
        <v>86</v>
      </c>
      <c r="AY172" s="14" t="s">
        <v>144</v>
      </c>
      <c r="BE172" s="195">
        <f t="shared" si="14"/>
        <v>0</v>
      </c>
      <c r="BF172" s="195">
        <f t="shared" si="15"/>
        <v>0</v>
      </c>
      <c r="BG172" s="195">
        <f t="shared" si="16"/>
        <v>0</v>
      </c>
      <c r="BH172" s="195">
        <f t="shared" si="17"/>
        <v>0</v>
      </c>
      <c r="BI172" s="195">
        <f t="shared" si="18"/>
        <v>0</v>
      </c>
      <c r="BJ172" s="14" t="s">
        <v>84</v>
      </c>
      <c r="BK172" s="195">
        <f t="shared" si="19"/>
        <v>0</v>
      </c>
      <c r="BL172" s="14" t="s">
        <v>210</v>
      </c>
      <c r="BM172" s="194" t="s">
        <v>994</v>
      </c>
    </row>
    <row r="173" spans="1:65" s="2" customFormat="1" ht="24.2" customHeight="1">
      <c r="A173" s="31"/>
      <c r="B173" s="32"/>
      <c r="C173" s="183" t="s">
        <v>301</v>
      </c>
      <c r="D173" s="183" t="s">
        <v>146</v>
      </c>
      <c r="E173" s="184" t="s">
        <v>833</v>
      </c>
      <c r="F173" s="185" t="s">
        <v>834</v>
      </c>
      <c r="G173" s="186" t="s">
        <v>178</v>
      </c>
      <c r="H173" s="187">
        <v>2.694</v>
      </c>
      <c r="I173" s="188"/>
      <c r="J173" s="189">
        <f t="shared" si="10"/>
        <v>0</v>
      </c>
      <c r="K173" s="185" t="s">
        <v>150</v>
      </c>
      <c r="L173" s="36"/>
      <c r="M173" s="206" t="s">
        <v>1</v>
      </c>
      <c r="N173" s="207" t="s">
        <v>41</v>
      </c>
      <c r="O173" s="208"/>
      <c r="P173" s="209">
        <f t="shared" si="11"/>
        <v>0</v>
      </c>
      <c r="Q173" s="209">
        <v>0</v>
      </c>
      <c r="R173" s="209">
        <f t="shared" si="12"/>
        <v>0</v>
      </c>
      <c r="S173" s="209">
        <v>0</v>
      </c>
      <c r="T173" s="210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4" t="s">
        <v>210</v>
      </c>
      <c r="AT173" s="194" t="s">
        <v>146</v>
      </c>
      <c r="AU173" s="194" t="s">
        <v>86</v>
      </c>
      <c r="AY173" s="14" t="s">
        <v>144</v>
      </c>
      <c r="BE173" s="195">
        <f t="shared" si="14"/>
        <v>0</v>
      </c>
      <c r="BF173" s="195">
        <f t="shared" si="15"/>
        <v>0</v>
      </c>
      <c r="BG173" s="195">
        <f t="shared" si="16"/>
        <v>0</v>
      </c>
      <c r="BH173" s="195">
        <f t="shared" si="17"/>
        <v>0</v>
      </c>
      <c r="BI173" s="195">
        <f t="shared" si="18"/>
        <v>0</v>
      </c>
      <c r="BJ173" s="14" t="s">
        <v>84</v>
      </c>
      <c r="BK173" s="195">
        <f t="shared" si="19"/>
        <v>0</v>
      </c>
      <c r="BL173" s="14" t="s">
        <v>210</v>
      </c>
      <c r="BM173" s="194" t="s">
        <v>995</v>
      </c>
    </row>
    <row r="174" spans="1:31" s="2" customFormat="1" ht="6.95" customHeight="1">
      <c r="A174" s="31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36"/>
      <c r="M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</sheetData>
  <sheetProtection algorithmName="SHA-512" hashValue="adIlYwE16XupPh6hSBlFwxedtLeTvXbgcNNmfv3hw8azyoKNsL77zZV279klDF1gga04d1kOf8che/rpVeE0jw==" saltValue="+4ZuVEwlsk36+F92vHCWB/xROxR2Orb0tQgJoyNEf+zG4BJ7h7SVybHClR3RNH+Yt6Tf8niXV6LfItPJT3fOig==" spinCount="100000" sheet="1" objects="1" scenarios="1" formatColumns="0" formatRows="0" autoFilter="0"/>
  <autoFilter ref="C124:K17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1"/>
  <sheetViews>
    <sheetView showGridLines="0" workbookViewId="0" topLeftCell="A27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4" t="s">
        <v>95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2:46" s="1" customFormat="1" ht="24.95" customHeight="1">
      <c r="B4" s="17"/>
      <c r="D4" s="107" t="s">
        <v>99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2" t="str">
        <f>'Rekapitulace stavby'!K6</f>
        <v>Pavilon ZUŠ  Čajkovského 2468/2b  - Zateplení a výměna oken</v>
      </c>
      <c r="F7" s="253"/>
      <c r="G7" s="253"/>
      <c r="H7" s="253"/>
      <c r="L7" s="17"/>
    </row>
    <row r="8" spans="1:31" s="2" customFormat="1" ht="12" customHeight="1">
      <c r="A8" s="31"/>
      <c r="B8" s="36"/>
      <c r="C8" s="31"/>
      <c r="D8" s="109" t="s">
        <v>100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4" t="s">
        <v>996</v>
      </c>
      <c r="F9" s="255"/>
      <c r="G9" s="255"/>
      <c r="H9" s="255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25. 1. 2023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6" t="str">
        <f>'Rekapitulace stavby'!E14</f>
        <v>Vyplň údaj</v>
      </c>
      <c r="F18" s="257"/>
      <c r="G18" s="257"/>
      <c r="H18" s="257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31</v>
      </c>
      <c r="F21" s="31"/>
      <c r="G21" s="31"/>
      <c r="H21" s="31"/>
      <c r="I21" s="109" t="s">
        <v>27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34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58" t="s">
        <v>1</v>
      </c>
      <c r="F27" s="258"/>
      <c r="G27" s="258"/>
      <c r="H27" s="258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36</v>
      </c>
      <c r="E30" s="31"/>
      <c r="F30" s="31"/>
      <c r="G30" s="31"/>
      <c r="H30" s="31"/>
      <c r="I30" s="31"/>
      <c r="J30" s="117">
        <f>ROUND(J126,2)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38</v>
      </c>
      <c r="G32" s="31"/>
      <c r="H32" s="31"/>
      <c r="I32" s="118" t="s">
        <v>37</v>
      </c>
      <c r="J32" s="118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40</v>
      </c>
      <c r="E33" s="109" t="s">
        <v>41</v>
      </c>
      <c r="F33" s="120">
        <f>ROUND((SUM(BE126:BE320)),2)</f>
        <v>0</v>
      </c>
      <c r="G33" s="31"/>
      <c r="H33" s="31"/>
      <c r="I33" s="121">
        <v>0.21</v>
      </c>
      <c r="J33" s="120">
        <f>ROUND(((SUM(BE126:BE320))*I33),2)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42</v>
      </c>
      <c r="F34" s="120">
        <f>ROUND((SUM(BF126:BF320)),2)</f>
        <v>0</v>
      </c>
      <c r="G34" s="31"/>
      <c r="H34" s="31"/>
      <c r="I34" s="121">
        <v>0.12</v>
      </c>
      <c r="J34" s="120">
        <f>ROUND(((SUM(BF126:BF320))*I34),2)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43</v>
      </c>
      <c r="F35" s="120">
        <f>ROUND((SUM(BG126:BG320)),2)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44</v>
      </c>
      <c r="F36" s="120">
        <f>ROUND((SUM(BH126:BH320)),2)</f>
        <v>0</v>
      </c>
      <c r="G36" s="31"/>
      <c r="H36" s="31"/>
      <c r="I36" s="121">
        <v>0.12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45</v>
      </c>
      <c r="F37" s="120">
        <f>ROUND((SUM(BI126:BI320)),2)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46</v>
      </c>
      <c r="E39" s="124"/>
      <c r="F39" s="124"/>
      <c r="G39" s="125" t="s">
        <v>47</v>
      </c>
      <c r="H39" s="126" t="s">
        <v>48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49</v>
      </c>
      <c r="E50" s="130"/>
      <c r="F50" s="130"/>
      <c r="G50" s="129" t="s">
        <v>50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51</v>
      </c>
      <c r="E61" s="132"/>
      <c r="F61" s="133" t="s">
        <v>52</v>
      </c>
      <c r="G61" s="131" t="s">
        <v>51</v>
      </c>
      <c r="H61" s="132"/>
      <c r="I61" s="132"/>
      <c r="J61" s="134" t="s">
        <v>52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53</v>
      </c>
      <c r="E65" s="135"/>
      <c r="F65" s="135"/>
      <c r="G65" s="129" t="s">
        <v>54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51</v>
      </c>
      <c r="E76" s="132"/>
      <c r="F76" s="133" t="s">
        <v>52</v>
      </c>
      <c r="G76" s="131" t="s">
        <v>51</v>
      </c>
      <c r="H76" s="132"/>
      <c r="I76" s="132"/>
      <c r="J76" s="134" t="s">
        <v>52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9" t="str">
        <f>E7</f>
        <v>Pavilon ZUŠ  Čajkovského 2468/2b  - Zateplení a výměna oken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11" t="str">
        <f>E9</f>
        <v>SO 04 - Hromosvod a uzemnění</v>
      </c>
      <c r="F87" s="261"/>
      <c r="G87" s="261"/>
      <c r="H87" s="26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Karviná  - Mizerov</v>
      </c>
      <c r="G89" s="33"/>
      <c r="H89" s="33"/>
      <c r="I89" s="26" t="s">
        <v>22</v>
      </c>
      <c r="J89" s="63" t="str">
        <f>IF(J12="","",J12)</f>
        <v>25. 1. 2023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Statutární město  Karviná</v>
      </c>
      <c r="G91" s="33"/>
      <c r="H91" s="33"/>
      <c r="I91" s="26" t="s">
        <v>30</v>
      </c>
      <c r="J91" s="29" t="str">
        <f>E21</f>
        <v>Karasko CZ 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Martin Pniok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103</v>
      </c>
      <c r="D94" s="141"/>
      <c r="E94" s="141"/>
      <c r="F94" s="141"/>
      <c r="G94" s="141"/>
      <c r="H94" s="141"/>
      <c r="I94" s="141"/>
      <c r="J94" s="142" t="s">
        <v>104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105</v>
      </c>
      <c r="D96" s="33"/>
      <c r="E96" s="33"/>
      <c r="F96" s="33"/>
      <c r="G96" s="33"/>
      <c r="H96" s="33"/>
      <c r="I96" s="33"/>
      <c r="J96" s="81">
        <f>J126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9" customFormat="1" ht="24.95" customHeight="1">
      <c r="B97" s="144"/>
      <c r="C97" s="145"/>
      <c r="D97" s="146" t="s">
        <v>997</v>
      </c>
      <c r="E97" s="147"/>
      <c r="F97" s="147"/>
      <c r="G97" s="147"/>
      <c r="H97" s="147"/>
      <c r="I97" s="147"/>
      <c r="J97" s="148">
        <f>J127</f>
        <v>0</v>
      </c>
      <c r="K97" s="145"/>
      <c r="L97" s="149"/>
    </row>
    <row r="98" spans="2:12" s="10" customFormat="1" ht="19.9" customHeight="1">
      <c r="B98" s="150"/>
      <c r="C98" s="151"/>
      <c r="D98" s="152" t="s">
        <v>998</v>
      </c>
      <c r="E98" s="153"/>
      <c r="F98" s="153"/>
      <c r="G98" s="153"/>
      <c r="H98" s="153"/>
      <c r="I98" s="153"/>
      <c r="J98" s="154">
        <f>J128</f>
        <v>0</v>
      </c>
      <c r="K98" s="151"/>
      <c r="L98" s="155"/>
    </row>
    <row r="99" spans="2:12" s="10" customFormat="1" ht="19.9" customHeight="1">
      <c r="B99" s="150"/>
      <c r="C99" s="151"/>
      <c r="D99" s="152" t="s">
        <v>999</v>
      </c>
      <c r="E99" s="153"/>
      <c r="F99" s="153"/>
      <c r="G99" s="153"/>
      <c r="H99" s="153"/>
      <c r="I99" s="153"/>
      <c r="J99" s="154">
        <f>J153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1000</v>
      </c>
      <c r="E100" s="153"/>
      <c r="F100" s="153"/>
      <c r="G100" s="153"/>
      <c r="H100" s="153"/>
      <c r="I100" s="153"/>
      <c r="J100" s="154">
        <f>J178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1001</v>
      </c>
      <c r="E101" s="153"/>
      <c r="F101" s="153"/>
      <c r="G101" s="153"/>
      <c r="H101" s="153"/>
      <c r="I101" s="153"/>
      <c r="J101" s="154">
        <f>J203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1002</v>
      </c>
      <c r="E102" s="153"/>
      <c r="F102" s="153"/>
      <c r="G102" s="153"/>
      <c r="H102" s="153"/>
      <c r="I102" s="153"/>
      <c r="J102" s="154">
        <f>J228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1003</v>
      </c>
      <c r="E103" s="153"/>
      <c r="F103" s="153"/>
      <c r="G103" s="153"/>
      <c r="H103" s="153"/>
      <c r="I103" s="153"/>
      <c r="J103" s="154">
        <f>J253</f>
        <v>0</v>
      </c>
      <c r="K103" s="151"/>
      <c r="L103" s="155"/>
    </row>
    <row r="104" spans="2:12" s="9" customFormat="1" ht="24.95" customHeight="1">
      <c r="B104" s="144"/>
      <c r="C104" s="145"/>
      <c r="D104" s="146" t="s">
        <v>1004</v>
      </c>
      <c r="E104" s="147"/>
      <c r="F104" s="147"/>
      <c r="G104" s="147"/>
      <c r="H104" s="147"/>
      <c r="I104" s="147"/>
      <c r="J104" s="148">
        <f>J278</f>
        <v>0</v>
      </c>
      <c r="K104" s="145"/>
      <c r="L104" s="149"/>
    </row>
    <row r="105" spans="2:12" s="9" customFormat="1" ht="24.95" customHeight="1">
      <c r="B105" s="144"/>
      <c r="C105" s="145"/>
      <c r="D105" s="146" t="s">
        <v>1005</v>
      </c>
      <c r="E105" s="147"/>
      <c r="F105" s="147"/>
      <c r="G105" s="147"/>
      <c r="H105" s="147"/>
      <c r="I105" s="147"/>
      <c r="J105" s="148">
        <f>J303</f>
        <v>0</v>
      </c>
      <c r="K105" s="145"/>
      <c r="L105" s="149"/>
    </row>
    <row r="106" spans="2:12" s="9" customFormat="1" ht="24.95" customHeight="1">
      <c r="B106" s="144"/>
      <c r="C106" s="145"/>
      <c r="D106" s="146" t="s">
        <v>1006</v>
      </c>
      <c r="E106" s="147"/>
      <c r="F106" s="147"/>
      <c r="G106" s="147"/>
      <c r="H106" s="147"/>
      <c r="I106" s="147"/>
      <c r="J106" s="148">
        <f>J316</f>
        <v>0</v>
      </c>
      <c r="K106" s="145"/>
      <c r="L106" s="149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0" t="s">
        <v>129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59" t="str">
        <f>E7</f>
        <v>Pavilon ZUŠ  Čajkovského 2468/2b  - Zateplení a výměna oken</v>
      </c>
      <c r="F116" s="260"/>
      <c r="G116" s="260"/>
      <c r="H116" s="260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100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11" t="str">
        <f>E9</f>
        <v>SO 04 - Hromosvod a uzemnění</v>
      </c>
      <c r="F118" s="261"/>
      <c r="G118" s="261"/>
      <c r="H118" s="261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20</v>
      </c>
      <c r="D120" s="33"/>
      <c r="E120" s="33"/>
      <c r="F120" s="24" t="str">
        <f>F12</f>
        <v>Karviná  - Mizerov</v>
      </c>
      <c r="G120" s="33"/>
      <c r="H120" s="33"/>
      <c r="I120" s="26" t="s">
        <v>22</v>
      </c>
      <c r="J120" s="63" t="str">
        <f>IF(J12="","",J12)</f>
        <v>25. 1. 2023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24</v>
      </c>
      <c r="D122" s="33"/>
      <c r="E122" s="33"/>
      <c r="F122" s="24" t="str">
        <f>E15</f>
        <v>Statutární město  Karviná</v>
      </c>
      <c r="G122" s="33"/>
      <c r="H122" s="33"/>
      <c r="I122" s="26" t="s">
        <v>30</v>
      </c>
      <c r="J122" s="29" t="str">
        <f>E21</f>
        <v>Karasko CZ  s.r.o.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6" t="s">
        <v>28</v>
      </c>
      <c r="D123" s="33"/>
      <c r="E123" s="33"/>
      <c r="F123" s="24" t="str">
        <f>IF(E18="","",E18)</f>
        <v>Vyplň údaj</v>
      </c>
      <c r="G123" s="33"/>
      <c r="H123" s="33"/>
      <c r="I123" s="26" t="s">
        <v>33</v>
      </c>
      <c r="J123" s="29" t="str">
        <f>E24</f>
        <v>Martin Pniok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1" customFormat="1" ht="29.25" customHeight="1">
      <c r="A125" s="156"/>
      <c r="B125" s="157"/>
      <c r="C125" s="158" t="s">
        <v>130</v>
      </c>
      <c r="D125" s="159" t="s">
        <v>61</v>
      </c>
      <c r="E125" s="159" t="s">
        <v>57</v>
      </c>
      <c r="F125" s="159" t="s">
        <v>58</v>
      </c>
      <c r="G125" s="159" t="s">
        <v>131</v>
      </c>
      <c r="H125" s="159" t="s">
        <v>132</v>
      </c>
      <c r="I125" s="159" t="s">
        <v>133</v>
      </c>
      <c r="J125" s="159" t="s">
        <v>104</v>
      </c>
      <c r="K125" s="160" t="s">
        <v>134</v>
      </c>
      <c r="L125" s="161"/>
      <c r="M125" s="72" t="s">
        <v>1</v>
      </c>
      <c r="N125" s="73" t="s">
        <v>40</v>
      </c>
      <c r="O125" s="73" t="s">
        <v>135</v>
      </c>
      <c r="P125" s="73" t="s">
        <v>136</v>
      </c>
      <c r="Q125" s="73" t="s">
        <v>137</v>
      </c>
      <c r="R125" s="73" t="s">
        <v>138</v>
      </c>
      <c r="S125" s="73" t="s">
        <v>139</v>
      </c>
      <c r="T125" s="74" t="s">
        <v>140</v>
      </c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</row>
    <row r="126" spans="1:63" s="2" customFormat="1" ht="22.9" customHeight="1">
      <c r="A126" s="31"/>
      <c r="B126" s="32"/>
      <c r="C126" s="79" t="s">
        <v>141</v>
      </c>
      <c r="D126" s="33"/>
      <c r="E126" s="33"/>
      <c r="F126" s="33"/>
      <c r="G126" s="33"/>
      <c r="H126" s="33"/>
      <c r="I126" s="33"/>
      <c r="J126" s="162">
        <f>BK126</f>
        <v>0</v>
      </c>
      <c r="K126" s="33"/>
      <c r="L126" s="36"/>
      <c r="M126" s="75"/>
      <c r="N126" s="163"/>
      <c r="O126" s="76"/>
      <c r="P126" s="164">
        <f>P127+P278+P303+P316</f>
        <v>0</v>
      </c>
      <c r="Q126" s="76"/>
      <c r="R126" s="164">
        <f>R127+R278+R303+R316</f>
        <v>0</v>
      </c>
      <c r="S126" s="76"/>
      <c r="T126" s="165">
        <f>T127+T278+T303+T316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75</v>
      </c>
      <c r="AU126" s="14" t="s">
        <v>106</v>
      </c>
      <c r="BK126" s="166">
        <f>BK127+BK278+BK303+BK316</f>
        <v>0</v>
      </c>
    </row>
    <row r="127" spans="2:63" s="12" customFormat="1" ht="25.9" customHeight="1">
      <c r="B127" s="167"/>
      <c r="C127" s="168"/>
      <c r="D127" s="169" t="s">
        <v>75</v>
      </c>
      <c r="E127" s="170" t="s">
        <v>84</v>
      </c>
      <c r="F127" s="170" t="s">
        <v>1007</v>
      </c>
      <c r="G127" s="168"/>
      <c r="H127" s="168"/>
      <c r="I127" s="171"/>
      <c r="J127" s="172">
        <f>BK127</f>
        <v>0</v>
      </c>
      <c r="K127" s="168"/>
      <c r="L127" s="173"/>
      <c r="M127" s="174"/>
      <c r="N127" s="175"/>
      <c r="O127" s="175"/>
      <c r="P127" s="176">
        <f>P128+P153+P178+P203+P228+P253</f>
        <v>0</v>
      </c>
      <c r="Q127" s="175"/>
      <c r="R127" s="176">
        <f>R128+R153+R178+R203+R228+R253</f>
        <v>0</v>
      </c>
      <c r="S127" s="175"/>
      <c r="T127" s="177">
        <f>T128+T153+T178+T203+T228+T253</f>
        <v>0</v>
      </c>
      <c r="AR127" s="178" t="s">
        <v>84</v>
      </c>
      <c r="AT127" s="179" t="s">
        <v>75</v>
      </c>
      <c r="AU127" s="179" t="s">
        <v>76</v>
      </c>
      <c r="AY127" s="178" t="s">
        <v>144</v>
      </c>
      <c r="BK127" s="180">
        <f>BK128+BK153+BK178+BK203+BK228+BK253</f>
        <v>0</v>
      </c>
    </row>
    <row r="128" spans="2:63" s="12" customFormat="1" ht="22.9" customHeight="1">
      <c r="B128" s="167"/>
      <c r="C128" s="168"/>
      <c r="D128" s="169" t="s">
        <v>75</v>
      </c>
      <c r="E128" s="181" t="s">
        <v>1008</v>
      </c>
      <c r="F128" s="181" t="s">
        <v>1009</v>
      </c>
      <c r="G128" s="168"/>
      <c r="H128" s="168"/>
      <c r="I128" s="171"/>
      <c r="J128" s="182">
        <f>BK128</f>
        <v>0</v>
      </c>
      <c r="K128" s="168"/>
      <c r="L128" s="173"/>
      <c r="M128" s="174"/>
      <c r="N128" s="175"/>
      <c r="O128" s="175"/>
      <c r="P128" s="176">
        <f>SUM(P129:P152)</f>
        <v>0</v>
      </c>
      <c r="Q128" s="175"/>
      <c r="R128" s="176">
        <f>SUM(R129:R152)</f>
        <v>0</v>
      </c>
      <c r="S128" s="175"/>
      <c r="T128" s="177">
        <f>SUM(T129:T152)</f>
        <v>0</v>
      </c>
      <c r="AR128" s="178" t="s">
        <v>84</v>
      </c>
      <c r="AT128" s="179" t="s">
        <v>75</v>
      </c>
      <c r="AU128" s="179" t="s">
        <v>84</v>
      </c>
      <c r="AY128" s="178" t="s">
        <v>144</v>
      </c>
      <c r="BK128" s="180">
        <f>SUM(BK129:BK152)</f>
        <v>0</v>
      </c>
    </row>
    <row r="129" spans="1:65" s="2" customFormat="1" ht="16.5" customHeight="1">
      <c r="A129" s="31"/>
      <c r="B129" s="32"/>
      <c r="C129" s="183" t="s">
        <v>84</v>
      </c>
      <c r="D129" s="183" t="s">
        <v>146</v>
      </c>
      <c r="E129" s="184" t="s">
        <v>1010</v>
      </c>
      <c r="F129" s="185" t="s">
        <v>1011</v>
      </c>
      <c r="G129" s="186" t="s">
        <v>1012</v>
      </c>
      <c r="H129" s="187">
        <v>1</v>
      </c>
      <c r="I129" s="188"/>
      <c r="J129" s="189">
        <f aca="true" t="shared" si="0" ref="J129:J152">ROUND(I129*H129,2)</f>
        <v>0</v>
      </c>
      <c r="K129" s="185" t="s">
        <v>1</v>
      </c>
      <c r="L129" s="36"/>
      <c r="M129" s="190" t="s">
        <v>1</v>
      </c>
      <c r="N129" s="191" t="s">
        <v>41</v>
      </c>
      <c r="O129" s="68"/>
      <c r="P129" s="192">
        <f aca="true" t="shared" si="1" ref="P129:P152">O129*H129</f>
        <v>0</v>
      </c>
      <c r="Q129" s="192">
        <v>0</v>
      </c>
      <c r="R129" s="192">
        <f aca="true" t="shared" si="2" ref="R129:R152">Q129*H129</f>
        <v>0</v>
      </c>
      <c r="S129" s="192">
        <v>0</v>
      </c>
      <c r="T129" s="193">
        <f aca="true" t="shared" si="3" ref="T129:T152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4" t="s">
        <v>394</v>
      </c>
      <c r="AT129" s="194" t="s">
        <v>146</v>
      </c>
      <c r="AU129" s="194" t="s">
        <v>86</v>
      </c>
      <c r="AY129" s="14" t="s">
        <v>144</v>
      </c>
      <c r="BE129" s="195">
        <f aca="true" t="shared" si="4" ref="BE129:BE152">IF(N129="základní",J129,0)</f>
        <v>0</v>
      </c>
      <c r="BF129" s="195">
        <f aca="true" t="shared" si="5" ref="BF129:BF152">IF(N129="snížená",J129,0)</f>
        <v>0</v>
      </c>
      <c r="BG129" s="195">
        <f aca="true" t="shared" si="6" ref="BG129:BG152">IF(N129="zákl. přenesená",J129,0)</f>
        <v>0</v>
      </c>
      <c r="BH129" s="195">
        <f aca="true" t="shared" si="7" ref="BH129:BH152">IF(N129="sníž. přenesená",J129,0)</f>
        <v>0</v>
      </c>
      <c r="BI129" s="195">
        <f aca="true" t="shared" si="8" ref="BI129:BI152">IF(N129="nulová",J129,0)</f>
        <v>0</v>
      </c>
      <c r="BJ129" s="14" t="s">
        <v>84</v>
      </c>
      <c r="BK129" s="195">
        <f aca="true" t="shared" si="9" ref="BK129:BK152">ROUND(I129*H129,2)</f>
        <v>0</v>
      </c>
      <c r="BL129" s="14" t="s">
        <v>394</v>
      </c>
      <c r="BM129" s="194" t="s">
        <v>1013</v>
      </c>
    </row>
    <row r="130" spans="1:65" s="2" customFormat="1" ht="24.2" customHeight="1">
      <c r="A130" s="31"/>
      <c r="B130" s="32"/>
      <c r="C130" s="183" t="s">
        <v>184</v>
      </c>
      <c r="D130" s="183" t="s">
        <v>146</v>
      </c>
      <c r="E130" s="184" t="s">
        <v>1014</v>
      </c>
      <c r="F130" s="185" t="s">
        <v>1015</v>
      </c>
      <c r="G130" s="186" t="s">
        <v>1012</v>
      </c>
      <c r="H130" s="187">
        <v>2</v>
      </c>
      <c r="I130" s="188"/>
      <c r="J130" s="189">
        <f t="shared" si="0"/>
        <v>0</v>
      </c>
      <c r="K130" s="185" t="s">
        <v>1</v>
      </c>
      <c r="L130" s="36"/>
      <c r="M130" s="190" t="s">
        <v>1</v>
      </c>
      <c r="N130" s="191" t="s">
        <v>41</v>
      </c>
      <c r="O130" s="68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4" t="s">
        <v>394</v>
      </c>
      <c r="AT130" s="194" t="s">
        <v>146</v>
      </c>
      <c r="AU130" s="194" t="s">
        <v>86</v>
      </c>
      <c r="AY130" s="14" t="s">
        <v>144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4" t="s">
        <v>84</v>
      </c>
      <c r="BK130" s="195">
        <f t="shared" si="9"/>
        <v>0</v>
      </c>
      <c r="BL130" s="14" t="s">
        <v>394</v>
      </c>
      <c r="BM130" s="194" t="s">
        <v>1016</v>
      </c>
    </row>
    <row r="131" spans="1:65" s="2" customFormat="1" ht="16.5" customHeight="1">
      <c r="A131" s="31"/>
      <c r="B131" s="32"/>
      <c r="C131" s="183" t="s">
        <v>188</v>
      </c>
      <c r="D131" s="183" t="s">
        <v>146</v>
      </c>
      <c r="E131" s="184" t="s">
        <v>1017</v>
      </c>
      <c r="F131" s="185" t="s">
        <v>1018</v>
      </c>
      <c r="G131" s="186" t="s">
        <v>1012</v>
      </c>
      <c r="H131" s="187">
        <v>10</v>
      </c>
      <c r="I131" s="188"/>
      <c r="J131" s="189">
        <f t="shared" si="0"/>
        <v>0</v>
      </c>
      <c r="K131" s="185" t="s">
        <v>1</v>
      </c>
      <c r="L131" s="36"/>
      <c r="M131" s="190" t="s">
        <v>1</v>
      </c>
      <c r="N131" s="191" t="s">
        <v>41</v>
      </c>
      <c r="O131" s="68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4" t="s">
        <v>394</v>
      </c>
      <c r="AT131" s="194" t="s">
        <v>146</v>
      </c>
      <c r="AU131" s="194" t="s">
        <v>86</v>
      </c>
      <c r="AY131" s="14" t="s">
        <v>144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4" t="s">
        <v>84</v>
      </c>
      <c r="BK131" s="195">
        <f t="shared" si="9"/>
        <v>0</v>
      </c>
      <c r="BL131" s="14" t="s">
        <v>394</v>
      </c>
      <c r="BM131" s="194" t="s">
        <v>1019</v>
      </c>
    </row>
    <row r="132" spans="1:65" s="2" customFormat="1" ht="21.75" customHeight="1">
      <c r="A132" s="31"/>
      <c r="B132" s="32"/>
      <c r="C132" s="183" t="s">
        <v>8</v>
      </c>
      <c r="D132" s="183" t="s">
        <v>146</v>
      </c>
      <c r="E132" s="184" t="s">
        <v>1020</v>
      </c>
      <c r="F132" s="185" t="s">
        <v>1021</v>
      </c>
      <c r="G132" s="186" t="s">
        <v>1012</v>
      </c>
      <c r="H132" s="187">
        <v>10</v>
      </c>
      <c r="I132" s="188"/>
      <c r="J132" s="189">
        <f t="shared" si="0"/>
        <v>0</v>
      </c>
      <c r="K132" s="185" t="s">
        <v>1</v>
      </c>
      <c r="L132" s="36"/>
      <c r="M132" s="190" t="s">
        <v>1</v>
      </c>
      <c r="N132" s="191" t="s">
        <v>41</v>
      </c>
      <c r="O132" s="68"/>
      <c r="P132" s="192">
        <f t="shared" si="1"/>
        <v>0</v>
      </c>
      <c r="Q132" s="192">
        <v>0</v>
      </c>
      <c r="R132" s="192">
        <f t="shared" si="2"/>
        <v>0</v>
      </c>
      <c r="S132" s="192">
        <v>0</v>
      </c>
      <c r="T132" s="19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4" t="s">
        <v>394</v>
      </c>
      <c r="AT132" s="194" t="s">
        <v>146</v>
      </c>
      <c r="AU132" s="194" t="s">
        <v>86</v>
      </c>
      <c r="AY132" s="14" t="s">
        <v>144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14" t="s">
        <v>84</v>
      </c>
      <c r="BK132" s="195">
        <f t="shared" si="9"/>
        <v>0</v>
      </c>
      <c r="BL132" s="14" t="s">
        <v>394</v>
      </c>
      <c r="BM132" s="194" t="s">
        <v>1022</v>
      </c>
    </row>
    <row r="133" spans="1:65" s="2" customFormat="1" ht="16.5" customHeight="1">
      <c r="A133" s="31"/>
      <c r="B133" s="32"/>
      <c r="C133" s="196" t="s">
        <v>197</v>
      </c>
      <c r="D133" s="196" t="s">
        <v>189</v>
      </c>
      <c r="E133" s="197" t="s">
        <v>1010</v>
      </c>
      <c r="F133" s="198" t="s">
        <v>1011</v>
      </c>
      <c r="G133" s="199" t="s">
        <v>1012</v>
      </c>
      <c r="H133" s="200">
        <v>1</v>
      </c>
      <c r="I133" s="201"/>
      <c r="J133" s="202">
        <f t="shared" si="0"/>
        <v>0</v>
      </c>
      <c r="K133" s="198" t="s">
        <v>1</v>
      </c>
      <c r="L133" s="203"/>
      <c r="M133" s="204" t="s">
        <v>1</v>
      </c>
      <c r="N133" s="205" t="s">
        <v>41</v>
      </c>
      <c r="O133" s="68"/>
      <c r="P133" s="192">
        <f t="shared" si="1"/>
        <v>0</v>
      </c>
      <c r="Q133" s="192">
        <v>0</v>
      </c>
      <c r="R133" s="192">
        <f t="shared" si="2"/>
        <v>0</v>
      </c>
      <c r="S133" s="192">
        <v>0</v>
      </c>
      <c r="T133" s="19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4" t="s">
        <v>662</v>
      </c>
      <c r="AT133" s="194" t="s">
        <v>189</v>
      </c>
      <c r="AU133" s="194" t="s">
        <v>86</v>
      </c>
      <c r="AY133" s="14" t="s">
        <v>144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4" t="s">
        <v>84</v>
      </c>
      <c r="BK133" s="195">
        <f t="shared" si="9"/>
        <v>0</v>
      </c>
      <c r="BL133" s="14" t="s">
        <v>662</v>
      </c>
      <c r="BM133" s="194" t="s">
        <v>1023</v>
      </c>
    </row>
    <row r="134" spans="1:65" s="2" customFormat="1" ht="16.5" customHeight="1">
      <c r="A134" s="31"/>
      <c r="B134" s="32"/>
      <c r="C134" s="196" t="s">
        <v>201</v>
      </c>
      <c r="D134" s="196" t="s">
        <v>189</v>
      </c>
      <c r="E134" s="197" t="s">
        <v>1024</v>
      </c>
      <c r="F134" s="198" t="s">
        <v>1025</v>
      </c>
      <c r="G134" s="199" t="s">
        <v>1012</v>
      </c>
      <c r="H134" s="200">
        <v>1</v>
      </c>
      <c r="I134" s="201"/>
      <c r="J134" s="202">
        <f t="shared" si="0"/>
        <v>0</v>
      </c>
      <c r="K134" s="198" t="s">
        <v>1</v>
      </c>
      <c r="L134" s="203"/>
      <c r="M134" s="204" t="s">
        <v>1</v>
      </c>
      <c r="N134" s="205" t="s">
        <v>41</v>
      </c>
      <c r="O134" s="68"/>
      <c r="P134" s="192">
        <f t="shared" si="1"/>
        <v>0</v>
      </c>
      <c r="Q134" s="192">
        <v>0</v>
      </c>
      <c r="R134" s="192">
        <f t="shared" si="2"/>
        <v>0</v>
      </c>
      <c r="S134" s="192">
        <v>0</v>
      </c>
      <c r="T134" s="19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4" t="s">
        <v>662</v>
      </c>
      <c r="AT134" s="194" t="s">
        <v>189</v>
      </c>
      <c r="AU134" s="194" t="s">
        <v>86</v>
      </c>
      <c r="AY134" s="14" t="s">
        <v>144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4" t="s">
        <v>84</v>
      </c>
      <c r="BK134" s="195">
        <f t="shared" si="9"/>
        <v>0</v>
      </c>
      <c r="BL134" s="14" t="s">
        <v>662</v>
      </c>
      <c r="BM134" s="194" t="s">
        <v>1026</v>
      </c>
    </row>
    <row r="135" spans="1:65" s="2" customFormat="1" ht="16.5" customHeight="1">
      <c r="A135" s="31"/>
      <c r="B135" s="32"/>
      <c r="C135" s="196" t="s">
        <v>205</v>
      </c>
      <c r="D135" s="196" t="s">
        <v>189</v>
      </c>
      <c r="E135" s="197" t="s">
        <v>1027</v>
      </c>
      <c r="F135" s="198" t="s">
        <v>1028</v>
      </c>
      <c r="G135" s="199" t="s">
        <v>1012</v>
      </c>
      <c r="H135" s="200">
        <v>1</v>
      </c>
      <c r="I135" s="201"/>
      <c r="J135" s="202">
        <f t="shared" si="0"/>
        <v>0</v>
      </c>
      <c r="K135" s="198" t="s">
        <v>1</v>
      </c>
      <c r="L135" s="203"/>
      <c r="M135" s="204" t="s">
        <v>1</v>
      </c>
      <c r="N135" s="205" t="s">
        <v>41</v>
      </c>
      <c r="O135" s="68"/>
      <c r="P135" s="192">
        <f t="shared" si="1"/>
        <v>0</v>
      </c>
      <c r="Q135" s="192">
        <v>0</v>
      </c>
      <c r="R135" s="192">
        <f t="shared" si="2"/>
        <v>0</v>
      </c>
      <c r="S135" s="192">
        <v>0</v>
      </c>
      <c r="T135" s="19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4" t="s">
        <v>662</v>
      </c>
      <c r="AT135" s="194" t="s">
        <v>189</v>
      </c>
      <c r="AU135" s="194" t="s">
        <v>86</v>
      </c>
      <c r="AY135" s="14" t="s">
        <v>144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14" t="s">
        <v>84</v>
      </c>
      <c r="BK135" s="195">
        <f t="shared" si="9"/>
        <v>0</v>
      </c>
      <c r="BL135" s="14" t="s">
        <v>662</v>
      </c>
      <c r="BM135" s="194" t="s">
        <v>1029</v>
      </c>
    </row>
    <row r="136" spans="1:65" s="2" customFormat="1" ht="16.5" customHeight="1">
      <c r="A136" s="31"/>
      <c r="B136" s="32"/>
      <c r="C136" s="196" t="s">
        <v>210</v>
      </c>
      <c r="D136" s="196" t="s">
        <v>189</v>
      </c>
      <c r="E136" s="197" t="s">
        <v>1030</v>
      </c>
      <c r="F136" s="198" t="s">
        <v>1031</v>
      </c>
      <c r="G136" s="199" t="s">
        <v>1012</v>
      </c>
      <c r="H136" s="200">
        <v>3</v>
      </c>
      <c r="I136" s="201"/>
      <c r="J136" s="202">
        <f t="shared" si="0"/>
        <v>0</v>
      </c>
      <c r="K136" s="198" t="s">
        <v>1</v>
      </c>
      <c r="L136" s="203"/>
      <c r="M136" s="204" t="s">
        <v>1</v>
      </c>
      <c r="N136" s="205" t="s">
        <v>41</v>
      </c>
      <c r="O136" s="68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4" t="s">
        <v>662</v>
      </c>
      <c r="AT136" s="194" t="s">
        <v>189</v>
      </c>
      <c r="AU136" s="194" t="s">
        <v>86</v>
      </c>
      <c r="AY136" s="14" t="s">
        <v>144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4" t="s">
        <v>84</v>
      </c>
      <c r="BK136" s="195">
        <f t="shared" si="9"/>
        <v>0</v>
      </c>
      <c r="BL136" s="14" t="s">
        <v>662</v>
      </c>
      <c r="BM136" s="194" t="s">
        <v>1032</v>
      </c>
    </row>
    <row r="137" spans="1:65" s="2" customFormat="1" ht="24.2" customHeight="1">
      <c r="A137" s="31"/>
      <c r="B137" s="32"/>
      <c r="C137" s="196" t="s">
        <v>215</v>
      </c>
      <c r="D137" s="196" t="s">
        <v>189</v>
      </c>
      <c r="E137" s="197" t="s">
        <v>1033</v>
      </c>
      <c r="F137" s="198" t="s">
        <v>1034</v>
      </c>
      <c r="G137" s="199" t="s">
        <v>1012</v>
      </c>
      <c r="H137" s="200">
        <v>3</v>
      </c>
      <c r="I137" s="201"/>
      <c r="J137" s="202">
        <f t="shared" si="0"/>
        <v>0</v>
      </c>
      <c r="K137" s="198" t="s">
        <v>1</v>
      </c>
      <c r="L137" s="203"/>
      <c r="M137" s="204" t="s">
        <v>1</v>
      </c>
      <c r="N137" s="205" t="s">
        <v>41</v>
      </c>
      <c r="O137" s="68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4" t="s">
        <v>662</v>
      </c>
      <c r="AT137" s="194" t="s">
        <v>189</v>
      </c>
      <c r="AU137" s="194" t="s">
        <v>86</v>
      </c>
      <c r="AY137" s="14" t="s">
        <v>144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14" t="s">
        <v>84</v>
      </c>
      <c r="BK137" s="195">
        <f t="shared" si="9"/>
        <v>0</v>
      </c>
      <c r="BL137" s="14" t="s">
        <v>662</v>
      </c>
      <c r="BM137" s="194" t="s">
        <v>1035</v>
      </c>
    </row>
    <row r="138" spans="1:65" s="2" customFormat="1" ht="16.5" customHeight="1">
      <c r="A138" s="31"/>
      <c r="B138" s="32"/>
      <c r="C138" s="196" t="s">
        <v>219</v>
      </c>
      <c r="D138" s="196" t="s">
        <v>189</v>
      </c>
      <c r="E138" s="197" t="s">
        <v>1036</v>
      </c>
      <c r="F138" s="198" t="s">
        <v>1037</v>
      </c>
      <c r="G138" s="199" t="s">
        <v>1012</v>
      </c>
      <c r="H138" s="200">
        <v>1</v>
      </c>
      <c r="I138" s="201"/>
      <c r="J138" s="202">
        <f t="shared" si="0"/>
        <v>0</v>
      </c>
      <c r="K138" s="198" t="s">
        <v>1</v>
      </c>
      <c r="L138" s="203"/>
      <c r="M138" s="204" t="s">
        <v>1</v>
      </c>
      <c r="N138" s="205" t="s">
        <v>41</v>
      </c>
      <c r="O138" s="68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4" t="s">
        <v>662</v>
      </c>
      <c r="AT138" s="194" t="s">
        <v>189</v>
      </c>
      <c r="AU138" s="194" t="s">
        <v>86</v>
      </c>
      <c r="AY138" s="14" t="s">
        <v>144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4" t="s">
        <v>84</v>
      </c>
      <c r="BK138" s="195">
        <f t="shared" si="9"/>
        <v>0</v>
      </c>
      <c r="BL138" s="14" t="s">
        <v>662</v>
      </c>
      <c r="BM138" s="194" t="s">
        <v>1038</v>
      </c>
    </row>
    <row r="139" spans="1:65" s="2" customFormat="1" ht="16.5" customHeight="1">
      <c r="A139" s="31"/>
      <c r="B139" s="32"/>
      <c r="C139" s="196" t="s">
        <v>224</v>
      </c>
      <c r="D139" s="196" t="s">
        <v>189</v>
      </c>
      <c r="E139" s="197" t="s">
        <v>1039</v>
      </c>
      <c r="F139" s="198" t="s">
        <v>1040</v>
      </c>
      <c r="G139" s="199" t="s">
        <v>1012</v>
      </c>
      <c r="H139" s="200">
        <v>1</v>
      </c>
      <c r="I139" s="201"/>
      <c r="J139" s="202">
        <f t="shared" si="0"/>
        <v>0</v>
      </c>
      <c r="K139" s="198" t="s">
        <v>1</v>
      </c>
      <c r="L139" s="203"/>
      <c r="M139" s="204" t="s">
        <v>1</v>
      </c>
      <c r="N139" s="205" t="s">
        <v>41</v>
      </c>
      <c r="O139" s="68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4" t="s">
        <v>662</v>
      </c>
      <c r="AT139" s="194" t="s">
        <v>189</v>
      </c>
      <c r="AU139" s="194" t="s">
        <v>86</v>
      </c>
      <c r="AY139" s="14" t="s">
        <v>144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4" t="s">
        <v>84</v>
      </c>
      <c r="BK139" s="195">
        <f t="shared" si="9"/>
        <v>0</v>
      </c>
      <c r="BL139" s="14" t="s">
        <v>662</v>
      </c>
      <c r="BM139" s="194" t="s">
        <v>1041</v>
      </c>
    </row>
    <row r="140" spans="1:65" s="2" customFormat="1" ht="24.2" customHeight="1">
      <c r="A140" s="31"/>
      <c r="B140" s="32"/>
      <c r="C140" s="196" t="s">
        <v>229</v>
      </c>
      <c r="D140" s="196" t="s">
        <v>189</v>
      </c>
      <c r="E140" s="197" t="s">
        <v>1042</v>
      </c>
      <c r="F140" s="198" t="s">
        <v>1043</v>
      </c>
      <c r="G140" s="199" t="s">
        <v>1012</v>
      </c>
      <c r="H140" s="200">
        <v>2</v>
      </c>
      <c r="I140" s="201"/>
      <c r="J140" s="202">
        <f t="shared" si="0"/>
        <v>0</v>
      </c>
      <c r="K140" s="198" t="s">
        <v>1</v>
      </c>
      <c r="L140" s="203"/>
      <c r="M140" s="204" t="s">
        <v>1</v>
      </c>
      <c r="N140" s="205" t="s">
        <v>41</v>
      </c>
      <c r="O140" s="68"/>
      <c r="P140" s="192">
        <f t="shared" si="1"/>
        <v>0</v>
      </c>
      <c r="Q140" s="192">
        <v>0</v>
      </c>
      <c r="R140" s="192">
        <f t="shared" si="2"/>
        <v>0</v>
      </c>
      <c r="S140" s="192">
        <v>0</v>
      </c>
      <c r="T140" s="19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4" t="s">
        <v>662</v>
      </c>
      <c r="AT140" s="194" t="s">
        <v>189</v>
      </c>
      <c r="AU140" s="194" t="s">
        <v>86</v>
      </c>
      <c r="AY140" s="14" t="s">
        <v>144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14" t="s">
        <v>84</v>
      </c>
      <c r="BK140" s="195">
        <f t="shared" si="9"/>
        <v>0</v>
      </c>
      <c r="BL140" s="14" t="s">
        <v>662</v>
      </c>
      <c r="BM140" s="194" t="s">
        <v>1044</v>
      </c>
    </row>
    <row r="141" spans="1:65" s="2" customFormat="1" ht="24.2" customHeight="1">
      <c r="A141" s="31"/>
      <c r="B141" s="32"/>
      <c r="C141" s="196" t="s">
        <v>7</v>
      </c>
      <c r="D141" s="196" t="s">
        <v>189</v>
      </c>
      <c r="E141" s="197" t="s">
        <v>1045</v>
      </c>
      <c r="F141" s="198" t="s">
        <v>1046</v>
      </c>
      <c r="G141" s="199" t="s">
        <v>243</v>
      </c>
      <c r="H141" s="200">
        <v>15.3</v>
      </c>
      <c r="I141" s="201"/>
      <c r="J141" s="202">
        <f t="shared" si="0"/>
        <v>0</v>
      </c>
      <c r="K141" s="198" t="s">
        <v>1</v>
      </c>
      <c r="L141" s="203"/>
      <c r="M141" s="204" t="s">
        <v>1</v>
      </c>
      <c r="N141" s="205" t="s">
        <v>41</v>
      </c>
      <c r="O141" s="68"/>
      <c r="P141" s="192">
        <f t="shared" si="1"/>
        <v>0</v>
      </c>
      <c r="Q141" s="192">
        <v>0</v>
      </c>
      <c r="R141" s="192">
        <f t="shared" si="2"/>
        <v>0</v>
      </c>
      <c r="S141" s="192">
        <v>0</v>
      </c>
      <c r="T141" s="19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4" t="s">
        <v>662</v>
      </c>
      <c r="AT141" s="194" t="s">
        <v>189</v>
      </c>
      <c r="AU141" s="194" t="s">
        <v>86</v>
      </c>
      <c r="AY141" s="14" t="s">
        <v>144</v>
      </c>
      <c r="BE141" s="195">
        <f t="shared" si="4"/>
        <v>0</v>
      </c>
      <c r="BF141" s="195">
        <f t="shared" si="5"/>
        <v>0</v>
      </c>
      <c r="BG141" s="195">
        <f t="shared" si="6"/>
        <v>0</v>
      </c>
      <c r="BH141" s="195">
        <f t="shared" si="7"/>
        <v>0</v>
      </c>
      <c r="BI141" s="195">
        <f t="shared" si="8"/>
        <v>0</v>
      </c>
      <c r="BJ141" s="14" t="s">
        <v>84</v>
      </c>
      <c r="BK141" s="195">
        <f t="shared" si="9"/>
        <v>0</v>
      </c>
      <c r="BL141" s="14" t="s">
        <v>662</v>
      </c>
      <c r="BM141" s="194" t="s">
        <v>1047</v>
      </c>
    </row>
    <row r="142" spans="1:65" s="2" customFormat="1" ht="24.2" customHeight="1">
      <c r="A142" s="31"/>
      <c r="B142" s="32"/>
      <c r="C142" s="196" t="s">
        <v>236</v>
      </c>
      <c r="D142" s="196" t="s">
        <v>189</v>
      </c>
      <c r="E142" s="197" t="s">
        <v>1014</v>
      </c>
      <c r="F142" s="198" t="s">
        <v>1015</v>
      </c>
      <c r="G142" s="199" t="s">
        <v>1012</v>
      </c>
      <c r="H142" s="200">
        <v>2</v>
      </c>
      <c r="I142" s="201"/>
      <c r="J142" s="202">
        <f t="shared" si="0"/>
        <v>0</v>
      </c>
      <c r="K142" s="198" t="s">
        <v>1</v>
      </c>
      <c r="L142" s="203"/>
      <c r="M142" s="204" t="s">
        <v>1</v>
      </c>
      <c r="N142" s="205" t="s">
        <v>41</v>
      </c>
      <c r="O142" s="68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4" t="s">
        <v>662</v>
      </c>
      <c r="AT142" s="194" t="s">
        <v>189</v>
      </c>
      <c r="AU142" s="194" t="s">
        <v>86</v>
      </c>
      <c r="AY142" s="14" t="s">
        <v>144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14" t="s">
        <v>84</v>
      </c>
      <c r="BK142" s="195">
        <f t="shared" si="9"/>
        <v>0</v>
      </c>
      <c r="BL142" s="14" t="s">
        <v>662</v>
      </c>
      <c r="BM142" s="194" t="s">
        <v>1048</v>
      </c>
    </row>
    <row r="143" spans="1:65" s="2" customFormat="1" ht="16.5" customHeight="1">
      <c r="A143" s="31"/>
      <c r="B143" s="32"/>
      <c r="C143" s="196" t="s">
        <v>240</v>
      </c>
      <c r="D143" s="196" t="s">
        <v>189</v>
      </c>
      <c r="E143" s="197" t="s">
        <v>1017</v>
      </c>
      <c r="F143" s="198" t="s">
        <v>1018</v>
      </c>
      <c r="G143" s="199" t="s">
        <v>1012</v>
      </c>
      <c r="H143" s="200">
        <v>10</v>
      </c>
      <c r="I143" s="201"/>
      <c r="J143" s="202">
        <f t="shared" si="0"/>
        <v>0</v>
      </c>
      <c r="K143" s="198" t="s">
        <v>1</v>
      </c>
      <c r="L143" s="203"/>
      <c r="M143" s="204" t="s">
        <v>1</v>
      </c>
      <c r="N143" s="205" t="s">
        <v>41</v>
      </c>
      <c r="O143" s="68"/>
      <c r="P143" s="192">
        <f t="shared" si="1"/>
        <v>0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4" t="s">
        <v>662</v>
      </c>
      <c r="AT143" s="194" t="s">
        <v>189</v>
      </c>
      <c r="AU143" s="194" t="s">
        <v>86</v>
      </c>
      <c r="AY143" s="14" t="s">
        <v>144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14" t="s">
        <v>84</v>
      </c>
      <c r="BK143" s="195">
        <f t="shared" si="9"/>
        <v>0</v>
      </c>
      <c r="BL143" s="14" t="s">
        <v>662</v>
      </c>
      <c r="BM143" s="194" t="s">
        <v>1049</v>
      </c>
    </row>
    <row r="144" spans="1:65" s="2" customFormat="1" ht="21.75" customHeight="1">
      <c r="A144" s="31"/>
      <c r="B144" s="32"/>
      <c r="C144" s="196" t="s">
        <v>245</v>
      </c>
      <c r="D144" s="196" t="s">
        <v>189</v>
      </c>
      <c r="E144" s="197" t="s">
        <v>1020</v>
      </c>
      <c r="F144" s="198" t="s">
        <v>1021</v>
      </c>
      <c r="G144" s="199" t="s">
        <v>1012</v>
      </c>
      <c r="H144" s="200">
        <v>10</v>
      </c>
      <c r="I144" s="201"/>
      <c r="J144" s="202">
        <f t="shared" si="0"/>
        <v>0</v>
      </c>
      <c r="K144" s="198" t="s">
        <v>1</v>
      </c>
      <c r="L144" s="203"/>
      <c r="M144" s="204" t="s">
        <v>1</v>
      </c>
      <c r="N144" s="205" t="s">
        <v>41</v>
      </c>
      <c r="O144" s="68"/>
      <c r="P144" s="192">
        <f t="shared" si="1"/>
        <v>0</v>
      </c>
      <c r="Q144" s="192">
        <v>0</v>
      </c>
      <c r="R144" s="192">
        <f t="shared" si="2"/>
        <v>0</v>
      </c>
      <c r="S144" s="192">
        <v>0</v>
      </c>
      <c r="T144" s="19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4" t="s">
        <v>662</v>
      </c>
      <c r="AT144" s="194" t="s">
        <v>189</v>
      </c>
      <c r="AU144" s="194" t="s">
        <v>86</v>
      </c>
      <c r="AY144" s="14" t="s">
        <v>144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14" t="s">
        <v>84</v>
      </c>
      <c r="BK144" s="195">
        <f t="shared" si="9"/>
        <v>0</v>
      </c>
      <c r="BL144" s="14" t="s">
        <v>662</v>
      </c>
      <c r="BM144" s="194" t="s">
        <v>1050</v>
      </c>
    </row>
    <row r="145" spans="1:65" s="2" customFormat="1" ht="16.5" customHeight="1">
      <c r="A145" s="31"/>
      <c r="B145" s="32"/>
      <c r="C145" s="183" t="s">
        <v>86</v>
      </c>
      <c r="D145" s="183" t="s">
        <v>146</v>
      </c>
      <c r="E145" s="184" t="s">
        <v>1024</v>
      </c>
      <c r="F145" s="185" t="s">
        <v>1025</v>
      </c>
      <c r="G145" s="186" t="s">
        <v>1012</v>
      </c>
      <c r="H145" s="187">
        <v>1</v>
      </c>
      <c r="I145" s="188"/>
      <c r="J145" s="189">
        <f t="shared" si="0"/>
        <v>0</v>
      </c>
      <c r="K145" s="185" t="s">
        <v>1</v>
      </c>
      <c r="L145" s="36"/>
      <c r="M145" s="190" t="s">
        <v>1</v>
      </c>
      <c r="N145" s="191" t="s">
        <v>41</v>
      </c>
      <c r="O145" s="68"/>
      <c r="P145" s="192">
        <f t="shared" si="1"/>
        <v>0</v>
      </c>
      <c r="Q145" s="192">
        <v>0</v>
      </c>
      <c r="R145" s="192">
        <f t="shared" si="2"/>
        <v>0</v>
      </c>
      <c r="S145" s="192">
        <v>0</v>
      </c>
      <c r="T145" s="193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4" t="s">
        <v>394</v>
      </c>
      <c r="AT145" s="194" t="s">
        <v>146</v>
      </c>
      <c r="AU145" s="194" t="s">
        <v>86</v>
      </c>
      <c r="AY145" s="14" t="s">
        <v>144</v>
      </c>
      <c r="BE145" s="195">
        <f t="shared" si="4"/>
        <v>0</v>
      </c>
      <c r="BF145" s="195">
        <f t="shared" si="5"/>
        <v>0</v>
      </c>
      <c r="BG145" s="195">
        <f t="shared" si="6"/>
        <v>0</v>
      </c>
      <c r="BH145" s="195">
        <f t="shared" si="7"/>
        <v>0</v>
      </c>
      <c r="BI145" s="195">
        <f t="shared" si="8"/>
        <v>0</v>
      </c>
      <c r="BJ145" s="14" t="s">
        <v>84</v>
      </c>
      <c r="BK145" s="195">
        <f t="shared" si="9"/>
        <v>0</v>
      </c>
      <c r="BL145" s="14" t="s">
        <v>394</v>
      </c>
      <c r="BM145" s="194" t="s">
        <v>1051</v>
      </c>
    </row>
    <row r="146" spans="1:65" s="2" customFormat="1" ht="16.5" customHeight="1">
      <c r="A146" s="31"/>
      <c r="B146" s="32"/>
      <c r="C146" s="183" t="s">
        <v>156</v>
      </c>
      <c r="D146" s="183" t="s">
        <v>146</v>
      </c>
      <c r="E146" s="184" t="s">
        <v>1027</v>
      </c>
      <c r="F146" s="185" t="s">
        <v>1028</v>
      </c>
      <c r="G146" s="186" t="s">
        <v>1012</v>
      </c>
      <c r="H146" s="187">
        <v>1</v>
      </c>
      <c r="I146" s="188"/>
      <c r="J146" s="189">
        <f t="shared" si="0"/>
        <v>0</v>
      </c>
      <c r="K146" s="185" t="s">
        <v>1</v>
      </c>
      <c r="L146" s="36"/>
      <c r="M146" s="190" t="s">
        <v>1</v>
      </c>
      <c r="N146" s="191" t="s">
        <v>41</v>
      </c>
      <c r="O146" s="68"/>
      <c r="P146" s="192">
        <f t="shared" si="1"/>
        <v>0</v>
      </c>
      <c r="Q146" s="192">
        <v>0</v>
      </c>
      <c r="R146" s="192">
        <f t="shared" si="2"/>
        <v>0</v>
      </c>
      <c r="S146" s="192">
        <v>0</v>
      </c>
      <c r="T146" s="193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4" t="s">
        <v>394</v>
      </c>
      <c r="AT146" s="194" t="s">
        <v>146</v>
      </c>
      <c r="AU146" s="194" t="s">
        <v>86</v>
      </c>
      <c r="AY146" s="14" t="s">
        <v>144</v>
      </c>
      <c r="BE146" s="195">
        <f t="shared" si="4"/>
        <v>0</v>
      </c>
      <c r="BF146" s="195">
        <f t="shared" si="5"/>
        <v>0</v>
      </c>
      <c r="BG146" s="195">
        <f t="shared" si="6"/>
        <v>0</v>
      </c>
      <c r="BH146" s="195">
        <f t="shared" si="7"/>
        <v>0</v>
      </c>
      <c r="BI146" s="195">
        <f t="shared" si="8"/>
        <v>0</v>
      </c>
      <c r="BJ146" s="14" t="s">
        <v>84</v>
      </c>
      <c r="BK146" s="195">
        <f t="shared" si="9"/>
        <v>0</v>
      </c>
      <c r="BL146" s="14" t="s">
        <v>394</v>
      </c>
      <c r="BM146" s="194" t="s">
        <v>1052</v>
      </c>
    </row>
    <row r="147" spans="1:65" s="2" customFormat="1" ht="16.5" customHeight="1">
      <c r="A147" s="31"/>
      <c r="B147" s="32"/>
      <c r="C147" s="183" t="s">
        <v>151</v>
      </c>
      <c r="D147" s="183" t="s">
        <v>146</v>
      </c>
      <c r="E147" s="184" t="s">
        <v>1030</v>
      </c>
      <c r="F147" s="185" t="s">
        <v>1031</v>
      </c>
      <c r="G147" s="186" t="s">
        <v>1012</v>
      </c>
      <c r="H147" s="187">
        <v>3</v>
      </c>
      <c r="I147" s="188"/>
      <c r="J147" s="189">
        <f t="shared" si="0"/>
        <v>0</v>
      </c>
      <c r="K147" s="185" t="s">
        <v>1</v>
      </c>
      <c r="L147" s="36"/>
      <c r="M147" s="190" t="s">
        <v>1</v>
      </c>
      <c r="N147" s="191" t="s">
        <v>41</v>
      </c>
      <c r="O147" s="68"/>
      <c r="P147" s="192">
        <f t="shared" si="1"/>
        <v>0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4" t="s">
        <v>394</v>
      </c>
      <c r="AT147" s="194" t="s">
        <v>146</v>
      </c>
      <c r="AU147" s="194" t="s">
        <v>86</v>
      </c>
      <c r="AY147" s="14" t="s">
        <v>144</v>
      </c>
      <c r="BE147" s="195">
        <f t="shared" si="4"/>
        <v>0</v>
      </c>
      <c r="BF147" s="195">
        <f t="shared" si="5"/>
        <v>0</v>
      </c>
      <c r="BG147" s="195">
        <f t="shared" si="6"/>
        <v>0</v>
      </c>
      <c r="BH147" s="195">
        <f t="shared" si="7"/>
        <v>0</v>
      </c>
      <c r="BI147" s="195">
        <f t="shared" si="8"/>
        <v>0</v>
      </c>
      <c r="BJ147" s="14" t="s">
        <v>84</v>
      </c>
      <c r="BK147" s="195">
        <f t="shared" si="9"/>
        <v>0</v>
      </c>
      <c r="BL147" s="14" t="s">
        <v>394</v>
      </c>
      <c r="BM147" s="194" t="s">
        <v>1053</v>
      </c>
    </row>
    <row r="148" spans="1:65" s="2" customFormat="1" ht="24.2" customHeight="1">
      <c r="A148" s="31"/>
      <c r="B148" s="32"/>
      <c r="C148" s="183" t="s">
        <v>163</v>
      </c>
      <c r="D148" s="183" t="s">
        <v>146</v>
      </c>
      <c r="E148" s="184" t="s">
        <v>1033</v>
      </c>
      <c r="F148" s="185" t="s">
        <v>1034</v>
      </c>
      <c r="G148" s="186" t="s">
        <v>1012</v>
      </c>
      <c r="H148" s="187">
        <v>3</v>
      </c>
      <c r="I148" s="188"/>
      <c r="J148" s="189">
        <f t="shared" si="0"/>
        <v>0</v>
      </c>
      <c r="K148" s="185" t="s">
        <v>1</v>
      </c>
      <c r="L148" s="36"/>
      <c r="M148" s="190" t="s">
        <v>1</v>
      </c>
      <c r="N148" s="191" t="s">
        <v>41</v>
      </c>
      <c r="O148" s="68"/>
      <c r="P148" s="192">
        <f t="shared" si="1"/>
        <v>0</v>
      </c>
      <c r="Q148" s="192">
        <v>0</v>
      </c>
      <c r="R148" s="192">
        <f t="shared" si="2"/>
        <v>0</v>
      </c>
      <c r="S148" s="192">
        <v>0</v>
      </c>
      <c r="T148" s="193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4" t="s">
        <v>394</v>
      </c>
      <c r="AT148" s="194" t="s">
        <v>146</v>
      </c>
      <c r="AU148" s="194" t="s">
        <v>86</v>
      </c>
      <c r="AY148" s="14" t="s">
        <v>144</v>
      </c>
      <c r="BE148" s="195">
        <f t="shared" si="4"/>
        <v>0</v>
      </c>
      <c r="BF148" s="195">
        <f t="shared" si="5"/>
        <v>0</v>
      </c>
      <c r="BG148" s="195">
        <f t="shared" si="6"/>
        <v>0</v>
      </c>
      <c r="BH148" s="195">
        <f t="shared" si="7"/>
        <v>0</v>
      </c>
      <c r="BI148" s="195">
        <f t="shared" si="8"/>
        <v>0</v>
      </c>
      <c r="BJ148" s="14" t="s">
        <v>84</v>
      </c>
      <c r="BK148" s="195">
        <f t="shared" si="9"/>
        <v>0</v>
      </c>
      <c r="BL148" s="14" t="s">
        <v>394</v>
      </c>
      <c r="BM148" s="194" t="s">
        <v>1054</v>
      </c>
    </row>
    <row r="149" spans="1:65" s="2" customFormat="1" ht="16.5" customHeight="1">
      <c r="A149" s="31"/>
      <c r="B149" s="32"/>
      <c r="C149" s="183" t="s">
        <v>167</v>
      </c>
      <c r="D149" s="183" t="s">
        <v>146</v>
      </c>
      <c r="E149" s="184" t="s">
        <v>1036</v>
      </c>
      <c r="F149" s="185" t="s">
        <v>1037</v>
      </c>
      <c r="G149" s="186" t="s">
        <v>1012</v>
      </c>
      <c r="H149" s="187">
        <v>1</v>
      </c>
      <c r="I149" s="188"/>
      <c r="J149" s="189">
        <f t="shared" si="0"/>
        <v>0</v>
      </c>
      <c r="K149" s="185" t="s">
        <v>1</v>
      </c>
      <c r="L149" s="36"/>
      <c r="M149" s="190" t="s">
        <v>1</v>
      </c>
      <c r="N149" s="191" t="s">
        <v>41</v>
      </c>
      <c r="O149" s="68"/>
      <c r="P149" s="192">
        <f t="shared" si="1"/>
        <v>0</v>
      </c>
      <c r="Q149" s="192">
        <v>0</v>
      </c>
      <c r="R149" s="192">
        <f t="shared" si="2"/>
        <v>0</v>
      </c>
      <c r="S149" s="192">
        <v>0</v>
      </c>
      <c r="T149" s="193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4" t="s">
        <v>394</v>
      </c>
      <c r="AT149" s="194" t="s">
        <v>146</v>
      </c>
      <c r="AU149" s="194" t="s">
        <v>86</v>
      </c>
      <c r="AY149" s="14" t="s">
        <v>144</v>
      </c>
      <c r="BE149" s="195">
        <f t="shared" si="4"/>
        <v>0</v>
      </c>
      <c r="BF149" s="195">
        <f t="shared" si="5"/>
        <v>0</v>
      </c>
      <c r="BG149" s="195">
        <f t="shared" si="6"/>
        <v>0</v>
      </c>
      <c r="BH149" s="195">
        <f t="shared" si="7"/>
        <v>0</v>
      </c>
      <c r="BI149" s="195">
        <f t="shared" si="8"/>
        <v>0</v>
      </c>
      <c r="BJ149" s="14" t="s">
        <v>84</v>
      </c>
      <c r="BK149" s="195">
        <f t="shared" si="9"/>
        <v>0</v>
      </c>
      <c r="BL149" s="14" t="s">
        <v>394</v>
      </c>
      <c r="BM149" s="194" t="s">
        <v>1055</v>
      </c>
    </row>
    <row r="150" spans="1:65" s="2" customFormat="1" ht="16.5" customHeight="1">
      <c r="A150" s="31"/>
      <c r="B150" s="32"/>
      <c r="C150" s="183" t="s">
        <v>171</v>
      </c>
      <c r="D150" s="183" t="s">
        <v>146</v>
      </c>
      <c r="E150" s="184" t="s">
        <v>1039</v>
      </c>
      <c r="F150" s="185" t="s">
        <v>1040</v>
      </c>
      <c r="G150" s="186" t="s">
        <v>1012</v>
      </c>
      <c r="H150" s="187">
        <v>1</v>
      </c>
      <c r="I150" s="188"/>
      <c r="J150" s="189">
        <f t="shared" si="0"/>
        <v>0</v>
      </c>
      <c r="K150" s="185" t="s">
        <v>1</v>
      </c>
      <c r="L150" s="36"/>
      <c r="M150" s="190" t="s">
        <v>1</v>
      </c>
      <c r="N150" s="191" t="s">
        <v>41</v>
      </c>
      <c r="O150" s="68"/>
      <c r="P150" s="192">
        <f t="shared" si="1"/>
        <v>0</v>
      </c>
      <c r="Q150" s="192">
        <v>0</v>
      </c>
      <c r="R150" s="192">
        <f t="shared" si="2"/>
        <v>0</v>
      </c>
      <c r="S150" s="192">
        <v>0</v>
      </c>
      <c r="T150" s="193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4" t="s">
        <v>394</v>
      </c>
      <c r="AT150" s="194" t="s">
        <v>146</v>
      </c>
      <c r="AU150" s="194" t="s">
        <v>86</v>
      </c>
      <c r="AY150" s="14" t="s">
        <v>144</v>
      </c>
      <c r="BE150" s="195">
        <f t="shared" si="4"/>
        <v>0</v>
      </c>
      <c r="BF150" s="195">
        <f t="shared" si="5"/>
        <v>0</v>
      </c>
      <c r="BG150" s="195">
        <f t="shared" si="6"/>
        <v>0</v>
      </c>
      <c r="BH150" s="195">
        <f t="shared" si="7"/>
        <v>0</v>
      </c>
      <c r="BI150" s="195">
        <f t="shared" si="8"/>
        <v>0</v>
      </c>
      <c r="BJ150" s="14" t="s">
        <v>84</v>
      </c>
      <c r="BK150" s="195">
        <f t="shared" si="9"/>
        <v>0</v>
      </c>
      <c r="BL150" s="14" t="s">
        <v>394</v>
      </c>
      <c r="BM150" s="194" t="s">
        <v>1056</v>
      </c>
    </row>
    <row r="151" spans="1:65" s="2" customFormat="1" ht="24.2" customHeight="1">
      <c r="A151" s="31"/>
      <c r="B151" s="32"/>
      <c r="C151" s="183" t="s">
        <v>175</v>
      </c>
      <c r="D151" s="183" t="s">
        <v>146</v>
      </c>
      <c r="E151" s="184" t="s">
        <v>1042</v>
      </c>
      <c r="F151" s="185" t="s">
        <v>1043</v>
      </c>
      <c r="G151" s="186" t="s">
        <v>1012</v>
      </c>
      <c r="H151" s="187">
        <v>2</v>
      </c>
      <c r="I151" s="188"/>
      <c r="J151" s="189">
        <f t="shared" si="0"/>
        <v>0</v>
      </c>
      <c r="K151" s="185" t="s">
        <v>1</v>
      </c>
      <c r="L151" s="36"/>
      <c r="M151" s="190" t="s">
        <v>1</v>
      </c>
      <c r="N151" s="191" t="s">
        <v>41</v>
      </c>
      <c r="O151" s="68"/>
      <c r="P151" s="192">
        <f t="shared" si="1"/>
        <v>0</v>
      </c>
      <c r="Q151" s="192">
        <v>0</v>
      </c>
      <c r="R151" s="192">
        <f t="shared" si="2"/>
        <v>0</v>
      </c>
      <c r="S151" s="192">
        <v>0</v>
      </c>
      <c r="T151" s="193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4" t="s">
        <v>394</v>
      </c>
      <c r="AT151" s="194" t="s">
        <v>146</v>
      </c>
      <c r="AU151" s="194" t="s">
        <v>86</v>
      </c>
      <c r="AY151" s="14" t="s">
        <v>144</v>
      </c>
      <c r="BE151" s="195">
        <f t="shared" si="4"/>
        <v>0</v>
      </c>
      <c r="BF151" s="195">
        <f t="shared" si="5"/>
        <v>0</v>
      </c>
      <c r="BG151" s="195">
        <f t="shared" si="6"/>
        <v>0</v>
      </c>
      <c r="BH151" s="195">
        <f t="shared" si="7"/>
        <v>0</v>
      </c>
      <c r="BI151" s="195">
        <f t="shared" si="8"/>
        <v>0</v>
      </c>
      <c r="BJ151" s="14" t="s">
        <v>84</v>
      </c>
      <c r="BK151" s="195">
        <f t="shared" si="9"/>
        <v>0</v>
      </c>
      <c r="BL151" s="14" t="s">
        <v>394</v>
      </c>
      <c r="BM151" s="194" t="s">
        <v>1057</v>
      </c>
    </row>
    <row r="152" spans="1:65" s="2" customFormat="1" ht="24.2" customHeight="1">
      <c r="A152" s="31"/>
      <c r="B152" s="32"/>
      <c r="C152" s="183" t="s">
        <v>180</v>
      </c>
      <c r="D152" s="183" t="s">
        <v>146</v>
      </c>
      <c r="E152" s="184" t="s">
        <v>1045</v>
      </c>
      <c r="F152" s="185" t="s">
        <v>1046</v>
      </c>
      <c r="G152" s="186" t="s">
        <v>243</v>
      </c>
      <c r="H152" s="187">
        <v>15.3</v>
      </c>
      <c r="I152" s="188"/>
      <c r="J152" s="189">
        <f t="shared" si="0"/>
        <v>0</v>
      </c>
      <c r="K152" s="185" t="s">
        <v>1</v>
      </c>
      <c r="L152" s="36"/>
      <c r="M152" s="190" t="s">
        <v>1</v>
      </c>
      <c r="N152" s="191" t="s">
        <v>41</v>
      </c>
      <c r="O152" s="68"/>
      <c r="P152" s="192">
        <f t="shared" si="1"/>
        <v>0</v>
      </c>
      <c r="Q152" s="192">
        <v>0</v>
      </c>
      <c r="R152" s="192">
        <f t="shared" si="2"/>
        <v>0</v>
      </c>
      <c r="S152" s="192">
        <v>0</v>
      </c>
      <c r="T152" s="193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4" t="s">
        <v>394</v>
      </c>
      <c r="AT152" s="194" t="s">
        <v>146</v>
      </c>
      <c r="AU152" s="194" t="s">
        <v>86</v>
      </c>
      <c r="AY152" s="14" t="s">
        <v>144</v>
      </c>
      <c r="BE152" s="195">
        <f t="shared" si="4"/>
        <v>0</v>
      </c>
      <c r="BF152" s="195">
        <f t="shared" si="5"/>
        <v>0</v>
      </c>
      <c r="BG152" s="195">
        <f t="shared" si="6"/>
        <v>0</v>
      </c>
      <c r="BH152" s="195">
        <f t="shared" si="7"/>
        <v>0</v>
      </c>
      <c r="BI152" s="195">
        <f t="shared" si="8"/>
        <v>0</v>
      </c>
      <c r="BJ152" s="14" t="s">
        <v>84</v>
      </c>
      <c r="BK152" s="195">
        <f t="shared" si="9"/>
        <v>0</v>
      </c>
      <c r="BL152" s="14" t="s">
        <v>394</v>
      </c>
      <c r="BM152" s="194" t="s">
        <v>1058</v>
      </c>
    </row>
    <row r="153" spans="2:63" s="12" customFormat="1" ht="22.9" customHeight="1">
      <c r="B153" s="167"/>
      <c r="C153" s="168"/>
      <c r="D153" s="169" t="s">
        <v>75</v>
      </c>
      <c r="E153" s="181" t="s">
        <v>1059</v>
      </c>
      <c r="F153" s="181" t="s">
        <v>1060</v>
      </c>
      <c r="G153" s="168"/>
      <c r="H153" s="168"/>
      <c r="I153" s="171"/>
      <c r="J153" s="182">
        <f>BK153</f>
        <v>0</v>
      </c>
      <c r="K153" s="168"/>
      <c r="L153" s="173"/>
      <c r="M153" s="174"/>
      <c r="N153" s="175"/>
      <c r="O153" s="175"/>
      <c r="P153" s="176">
        <f>SUM(P154:P177)</f>
        <v>0</v>
      </c>
      <c r="Q153" s="175"/>
      <c r="R153" s="176">
        <f>SUM(R154:R177)</f>
        <v>0</v>
      </c>
      <c r="S153" s="175"/>
      <c r="T153" s="177">
        <f>SUM(T154:T177)</f>
        <v>0</v>
      </c>
      <c r="AR153" s="178" t="s">
        <v>84</v>
      </c>
      <c r="AT153" s="179" t="s">
        <v>75</v>
      </c>
      <c r="AU153" s="179" t="s">
        <v>84</v>
      </c>
      <c r="AY153" s="178" t="s">
        <v>144</v>
      </c>
      <c r="BK153" s="180">
        <f>SUM(BK154:BK177)</f>
        <v>0</v>
      </c>
    </row>
    <row r="154" spans="1:65" s="2" customFormat="1" ht="16.5" customHeight="1">
      <c r="A154" s="31"/>
      <c r="B154" s="32"/>
      <c r="C154" s="183" t="s">
        <v>249</v>
      </c>
      <c r="D154" s="183" t="s">
        <v>146</v>
      </c>
      <c r="E154" s="184" t="s">
        <v>1061</v>
      </c>
      <c r="F154" s="185" t="s">
        <v>1011</v>
      </c>
      <c r="G154" s="186" t="s">
        <v>1012</v>
      </c>
      <c r="H154" s="187">
        <v>1</v>
      </c>
      <c r="I154" s="188"/>
      <c r="J154" s="189">
        <f aca="true" t="shared" si="10" ref="J154:J177">ROUND(I154*H154,2)</f>
        <v>0</v>
      </c>
      <c r="K154" s="185" t="s">
        <v>1</v>
      </c>
      <c r="L154" s="36"/>
      <c r="M154" s="190" t="s">
        <v>1</v>
      </c>
      <c r="N154" s="191" t="s">
        <v>41</v>
      </c>
      <c r="O154" s="68"/>
      <c r="P154" s="192">
        <f aca="true" t="shared" si="11" ref="P154:P177">O154*H154</f>
        <v>0</v>
      </c>
      <c r="Q154" s="192">
        <v>0</v>
      </c>
      <c r="R154" s="192">
        <f aca="true" t="shared" si="12" ref="R154:R177">Q154*H154</f>
        <v>0</v>
      </c>
      <c r="S154" s="192">
        <v>0</v>
      </c>
      <c r="T154" s="193">
        <f aca="true" t="shared" si="13" ref="T154:T177"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4" t="s">
        <v>394</v>
      </c>
      <c r="AT154" s="194" t="s">
        <v>146</v>
      </c>
      <c r="AU154" s="194" t="s">
        <v>86</v>
      </c>
      <c r="AY154" s="14" t="s">
        <v>144</v>
      </c>
      <c r="BE154" s="195">
        <f aca="true" t="shared" si="14" ref="BE154:BE177">IF(N154="základní",J154,0)</f>
        <v>0</v>
      </c>
      <c r="BF154" s="195">
        <f aca="true" t="shared" si="15" ref="BF154:BF177">IF(N154="snížená",J154,0)</f>
        <v>0</v>
      </c>
      <c r="BG154" s="195">
        <f aca="true" t="shared" si="16" ref="BG154:BG177">IF(N154="zákl. přenesená",J154,0)</f>
        <v>0</v>
      </c>
      <c r="BH154" s="195">
        <f aca="true" t="shared" si="17" ref="BH154:BH177">IF(N154="sníž. přenesená",J154,0)</f>
        <v>0</v>
      </c>
      <c r="BI154" s="195">
        <f aca="true" t="shared" si="18" ref="BI154:BI177">IF(N154="nulová",J154,0)</f>
        <v>0</v>
      </c>
      <c r="BJ154" s="14" t="s">
        <v>84</v>
      </c>
      <c r="BK154" s="195">
        <f aca="true" t="shared" si="19" ref="BK154:BK177">ROUND(I154*H154,2)</f>
        <v>0</v>
      </c>
      <c r="BL154" s="14" t="s">
        <v>394</v>
      </c>
      <c r="BM154" s="194" t="s">
        <v>1062</v>
      </c>
    </row>
    <row r="155" spans="1:65" s="2" customFormat="1" ht="16.5" customHeight="1">
      <c r="A155" s="31"/>
      <c r="B155" s="32"/>
      <c r="C155" s="183" t="s">
        <v>253</v>
      </c>
      <c r="D155" s="183" t="s">
        <v>146</v>
      </c>
      <c r="E155" s="184" t="s">
        <v>1063</v>
      </c>
      <c r="F155" s="185" t="s">
        <v>1025</v>
      </c>
      <c r="G155" s="186" t="s">
        <v>1012</v>
      </c>
      <c r="H155" s="187">
        <v>1</v>
      </c>
      <c r="I155" s="188"/>
      <c r="J155" s="189">
        <f t="shared" si="10"/>
        <v>0</v>
      </c>
      <c r="K155" s="185" t="s">
        <v>1</v>
      </c>
      <c r="L155" s="36"/>
      <c r="M155" s="190" t="s">
        <v>1</v>
      </c>
      <c r="N155" s="191" t="s">
        <v>41</v>
      </c>
      <c r="O155" s="68"/>
      <c r="P155" s="192">
        <f t="shared" si="11"/>
        <v>0</v>
      </c>
      <c r="Q155" s="192">
        <v>0</v>
      </c>
      <c r="R155" s="192">
        <f t="shared" si="12"/>
        <v>0</v>
      </c>
      <c r="S155" s="192">
        <v>0</v>
      </c>
      <c r="T155" s="193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4" t="s">
        <v>394</v>
      </c>
      <c r="AT155" s="194" t="s">
        <v>146</v>
      </c>
      <c r="AU155" s="194" t="s">
        <v>86</v>
      </c>
      <c r="AY155" s="14" t="s">
        <v>144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14" t="s">
        <v>84</v>
      </c>
      <c r="BK155" s="195">
        <f t="shared" si="19"/>
        <v>0</v>
      </c>
      <c r="BL155" s="14" t="s">
        <v>394</v>
      </c>
      <c r="BM155" s="194" t="s">
        <v>1064</v>
      </c>
    </row>
    <row r="156" spans="1:65" s="2" customFormat="1" ht="16.5" customHeight="1">
      <c r="A156" s="31"/>
      <c r="B156" s="32"/>
      <c r="C156" s="183" t="s">
        <v>255</v>
      </c>
      <c r="D156" s="183" t="s">
        <v>146</v>
      </c>
      <c r="E156" s="184" t="s">
        <v>1065</v>
      </c>
      <c r="F156" s="185" t="s">
        <v>1028</v>
      </c>
      <c r="G156" s="186" t="s">
        <v>1012</v>
      </c>
      <c r="H156" s="187">
        <v>1</v>
      </c>
      <c r="I156" s="188"/>
      <c r="J156" s="189">
        <f t="shared" si="10"/>
        <v>0</v>
      </c>
      <c r="K156" s="185" t="s">
        <v>1</v>
      </c>
      <c r="L156" s="36"/>
      <c r="M156" s="190" t="s">
        <v>1</v>
      </c>
      <c r="N156" s="191" t="s">
        <v>41</v>
      </c>
      <c r="O156" s="68"/>
      <c r="P156" s="192">
        <f t="shared" si="11"/>
        <v>0</v>
      </c>
      <c r="Q156" s="192">
        <v>0</v>
      </c>
      <c r="R156" s="192">
        <f t="shared" si="12"/>
        <v>0</v>
      </c>
      <c r="S156" s="192">
        <v>0</v>
      </c>
      <c r="T156" s="193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4" t="s">
        <v>394</v>
      </c>
      <c r="AT156" s="194" t="s">
        <v>146</v>
      </c>
      <c r="AU156" s="194" t="s">
        <v>86</v>
      </c>
      <c r="AY156" s="14" t="s">
        <v>144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14" t="s">
        <v>84</v>
      </c>
      <c r="BK156" s="195">
        <f t="shared" si="19"/>
        <v>0</v>
      </c>
      <c r="BL156" s="14" t="s">
        <v>394</v>
      </c>
      <c r="BM156" s="194" t="s">
        <v>1066</v>
      </c>
    </row>
    <row r="157" spans="1:65" s="2" customFormat="1" ht="16.5" customHeight="1">
      <c r="A157" s="31"/>
      <c r="B157" s="32"/>
      <c r="C157" s="183" t="s">
        <v>259</v>
      </c>
      <c r="D157" s="183" t="s">
        <v>146</v>
      </c>
      <c r="E157" s="184" t="s">
        <v>1067</v>
      </c>
      <c r="F157" s="185" t="s">
        <v>1031</v>
      </c>
      <c r="G157" s="186" t="s">
        <v>1012</v>
      </c>
      <c r="H157" s="187">
        <v>3</v>
      </c>
      <c r="I157" s="188"/>
      <c r="J157" s="189">
        <f t="shared" si="10"/>
        <v>0</v>
      </c>
      <c r="K157" s="185" t="s">
        <v>1</v>
      </c>
      <c r="L157" s="36"/>
      <c r="M157" s="190" t="s">
        <v>1</v>
      </c>
      <c r="N157" s="191" t="s">
        <v>41</v>
      </c>
      <c r="O157" s="68"/>
      <c r="P157" s="192">
        <f t="shared" si="11"/>
        <v>0</v>
      </c>
      <c r="Q157" s="192">
        <v>0</v>
      </c>
      <c r="R157" s="192">
        <f t="shared" si="12"/>
        <v>0</v>
      </c>
      <c r="S157" s="192">
        <v>0</v>
      </c>
      <c r="T157" s="193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4" t="s">
        <v>394</v>
      </c>
      <c r="AT157" s="194" t="s">
        <v>146</v>
      </c>
      <c r="AU157" s="194" t="s">
        <v>86</v>
      </c>
      <c r="AY157" s="14" t="s">
        <v>144</v>
      </c>
      <c r="BE157" s="195">
        <f t="shared" si="14"/>
        <v>0</v>
      </c>
      <c r="BF157" s="195">
        <f t="shared" si="15"/>
        <v>0</v>
      </c>
      <c r="BG157" s="195">
        <f t="shared" si="16"/>
        <v>0</v>
      </c>
      <c r="BH157" s="195">
        <f t="shared" si="17"/>
        <v>0</v>
      </c>
      <c r="BI157" s="195">
        <f t="shared" si="18"/>
        <v>0</v>
      </c>
      <c r="BJ157" s="14" t="s">
        <v>84</v>
      </c>
      <c r="BK157" s="195">
        <f t="shared" si="19"/>
        <v>0</v>
      </c>
      <c r="BL157" s="14" t="s">
        <v>394</v>
      </c>
      <c r="BM157" s="194" t="s">
        <v>1068</v>
      </c>
    </row>
    <row r="158" spans="1:65" s="2" customFormat="1" ht="24.2" customHeight="1">
      <c r="A158" s="31"/>
      <c r="B158" s="32"/>
      <c r="C158" s="183" t="s">
        <v>263</v>
      </c>
      <c r="D158" s="183" t="s">
        <v>146</v>
      </c>
      <c r="E158" s="184" t="s">
        <v>1069</v>
      </c>
      <c r="F158" s="185" t="s">
        <v>1034</v>
      </c>
      <c r="G158" s="186" t="s">
        <v>1012</v>
      </c>
      <c r="H158" s="187">
        <v>3</v>
      </c>
      <c r="I158" s="188"/>
      <c r="J158" s="189">
        <f t="shared" si="10"/>
        <v>0</v>
      </c>
      <c r="K158" s="185" t="s">
        <v>1</v>
      </c>
      <c r="L158" s="36"/>
      <c r="M158" s="190" t="s">
        <v>1</v>
      </c>
      <c r="N158" s="191" t="s">
        <v>41</v>
      </c>
      <c r="O158" s="68"/>
      <c r="P158" s="192">
        <f t="shared" si="11"/>
        <v>0</v>
      </c>
      <c r="Q158" s="192">
        <v>0</v>
      </c>
      <c r="R158" s="192">
        <f t="shared" si="12"/>
        <v>0</v>
      </c>
      <c r="S158" s="192">
        <v>0</v>
      </c>
      <c r="T158" s="193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4" t="s">
        <v>394</v>
      </c>
      <c r="AT158" s="194" t="s">
        <v>146</v>
      </c>
      <c r="AU158" s="194" t="s">
        <v>86</v>
      </c>
      <c r="AY158" s="14" t="s">
        <v>144</v>
      </c>
      <c r="BE158" s="195">
        <f t="shared" si="14"/>
        <v>0</v>
      </c>
      <c r="BF158" s="195">
        <f t="shared" si="15"/>
        <v>0</v>
      </c>
      <c r="BG158" s="195">
        <f t="shared" si="16"/>
        <v>0</v>
      </c>
      <c r="BH158" s="195">
        <f t="shared" si="17"/>
        <v>0</v>
      </c>
      <c r="BI158" s="195">
        <f t="shared" si="18"/>
        <v>0</v>
      </c>
      <c r="BJ158" s="14" t="s">
        <v>84</v>
      </c>
      <c r="BK158" s="195">
        <f t="shared" si="19"/>
        <v>0</v>
      </c>
      <c r="BL158" s="14" t="s">
        <v>394</v>
      </c>
      <c r="BM158" s="194" t="s">
        <v>1070</v>
      </c>
    </row>
    <row r="159" spans="1:65" s="2" customFormat="1" ht="16.5" customHeight="1">
      <c r="A159" s="31"/>
      <c r="B159" s="32"/>
      <c r="C159" s="183" t="s">
        <v>267</v>
      </c>
      <c r="D159" s="183" t="s">
        <v>146</v>
      </c>
      <c r="E159" s="184" t="s">
        <v>1071</v>
      </c>
      <c r="F159" s="185" t="s">
        <v>1037</v>
      </c>
      <c r="G159" s="186" t="s">
        <v>1012</v>
      </c>
      <c r="H159" s="187">
        <v>1</v>
      </c>
      <c r="I159" s="188"/>
      <c r="J159" s="189">
        <f t="shared" si="10"/>
        <v>0</v>
      </c>
      <c r="K159" s="185" t="s">
        <v>1</v>
      </c>
      <c r="L159" s="36"/>
      <c r="M159" s="190" t="s">
        <v>1</v>
      </c>
      <c r="N159" s="191" t="s">
        <v>41</v>
      </c>
      <c r="O159" s="68"/>
      <c r="P159" s="192">
        <f t="shared" si="11"/>
        <v>0</v>
      </c>
      <c r="Q159" s="192">
        <v>0</v>
      </c>
      <c r="R159" s="192">
        <f t="shared" si="12"/>
        <v>0</v>
      </c>
      <c r="S159" s="192">
        <v>0</v>
      </c>
      <c r="T159" s="193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4" t="s">
        <v>394</v>
      </c>
      <c r="AT159" s="194" t="s">
        <v>146</v>
      </c>
      <c r="AU159" s="194" t="s">
        <v>86</v>
      </c>
      <c r="AY159" s="14" t="s">
        <v>144</v>
      </c>
      <c r="BE159" s="195">
        <f t="shared" si="14"/>
        <v>0</v>
      </c>
      <c r="BF159" s="195">
        <f t="shared" si="15"/>
        <v>0</v>
      </c>
      <c r="BG159" s="195">
        <f t="shared" si="16"/>
        <v>0</v>
      </c>
      <c r="BH159" s="195">
        <f t="shared" si="17"/>
        <v>0</v>
      </c>
      <c r="BI159" s="195">
        <f t="shared" si="18"/>
        <v>0</v>
      </c>
      <c r="BJ159" s="14" t="s">
        <v>84</v>
      </c>
      <c r="BK159" s="195">
        <f t="shared" si="19"/>
        <v>0</v>
      </c>
      <c r="BL159" s="14" t="s">
        <v>394</v>
      </c>
      <c r="BM159" s="194" t="s">
        <v>1072</v>
      </c>
    </row>
    <row r="160" spans="1:65" s="2" customFormat="1" ht="16.5" customHeight="1">
      <c r="A160" s="31"/>
      <c r="B160" s="32"/>
      <c r="C160" s="183" t="s">
        <v>271</v>
      </c>
      <c r="D160" s="183" t="s">
        <v>146</v>
      </c>
      <c r="E160" s="184" t="s">
        <v>1073</v>
      </c>
      <c r="F160" s="185" t="s">
        <v>1040</v>
      </c>
      <c r="G160" s="186" t="s">
        <v>1012</v>
      </c>
      <c r="H160" s="187">
        <v>1</v>
      </c>
      <c r="I160" s="188"/>
      <c r="J160" s="189">
        <f t="shared" si="10"/>
        <v>0</v>
      </c>
      <c r="K160" s="185" t="s">
        <v>1</v>
      </c>
      <c r="L160" s="36"/>
      <c r="M160" s="190" t="s">
        <v>1</v>
      </c>
      <c r="N160" s="191" t="s">
        <v>41</v>
      </c>
      <c r="O160" s="68"/>
      <c r="P160" s="192">
        <f t="shared" si="11"/>
        <v>0</v>
      </c>
      <c r="Q160" s="192">
        <v>0</v>
      </c>
      <c r="R160" s="192">
        <f t="shared" si="12"/>
        <v>0</v>
      </c>
      <c r="S160" s="192">
        <v>0</v>
      </c>
      <c r="T160" s="193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4" t="s">
        <v>394</v>
      </c>
      <c r="AT160" s="194" t="s">
        <v>146</v>
      </c>
      <c r="AU160" s="194" t="s">
        <v>86</v>
      </c>
      <c r="AY160" s="14" t="s">
        <v>144</v>
      </c>
      <c r="BE160" s="195">
        <f t="shared" si="14"/>
        <v>0</v>
      </c>
      <c r="BF160" s="195">
        <f t="shared" si="15"/>
        <v>0</v>
      </c>
      <c r="BG160" s="195">
        <f t="shared" si="16"/>
        <v>0</v>
      </c>
      <c r="BH160" s="195">
        <f t="shared" si="17"/>
        <v>0</v>
      </c>
      <c r="BI160" s="195">
        <f t="shared" si="18"/>
        <v>0</v>
      </c>
      <c r="BJ160" s="14" t="s">
        <v>84</v>
      </c>
      <c r="BK160" s="195">
        <f t="shared" si="19"/>
        <v>0</v>
      </c>
      <c r="BL160" s="14" t="s">
        <v>394</v>
      </c>
      <c r="BM160" s="194" t="s">
        <v>1074</v>
      </c>
    </row>
    <row r="161" spans="1:65" s="2" customFormat="1" ht="24.2" customHeight="1">
      <c r="A161" s="31"/>
      <c r="B161" s="32"/>
      <c r="C161" s="183" t="s">
        <v>275</v>
      </c>
      <c r="D161" s="183" t="s">
        <v>146</v>
      </c>
      <c r="E161" s="184" t="s">
        <v>1075</v>
      </c>
      <c r="F161" s="185" t="s">
        <v>1043</v>
      </c>
      <c r="G161" s="186" t="s">
        <v>1012</v>
      </c>
      <c r="H161" s="187">
        <v>2</v>
      </c>
      <c r="I161" s="188"/>
      <c r="J161" s="189">
        <f t="shared" si="10"/>
        <v>0</v>
      </c>
      <c r="K161" s="185" t="s">
        <v>1</v>
      </c>
      <c r="L161" s="36"/>
      <c r="M161" s="190" t="s">
        <v>1</v>
      </c>
      <c r="N161" s="191" t="s">
        <v>41</v>
      </c>
      <c r="O161" s="68"/>
      <c r="P161" s="192">
        <f t="shared" si="11"/>
        <v>0</v>
      </c>
      <c r="Q161" s="192">
        <v>0</v>
      </c>
      <c r="R161" s="192">
        <f t="shared" si="12"/>
        <v>0</v>
      </c>
      <c r="S161" s="192">
        <v>0</v>
      </c>
      <c r="T161" s="193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4" t="s">
        <v>394</v>
      </c>
      <c r="AT161" s="194" t="s">
        <v>146</v>
      </c>
      <c r="AU161" s="194" t="s">
        <v>86</v>
      </c>
      <c r="AY161" s="14" t="s">
        <v>144</v>
      </c>
      <c r="BE161" s="195">
        <f t="shared" si="14"/>
        <v>0</v>
      </c>
      <c r="BF161" s="195">
        <f t="shared" si="15"/>
        <v>0</v>
      </c>
      <c r="BG161" s="195">
        <f t="shared" si="16"/>
        <v>0</v>
      </c>
      <c r="BH161" s="195">
        <f t="shared" si="17"/>
        <v>0</v>
      </c>
      <c r="BI161" s="195">
        <f t="shared" si="18"/>
        <v>0</v>
      </c>
      <c r="BJ161" s="14" t="s">
        <v>84</v>
      </c>
      <c r="BK161" s="195">
        <f t="shared" si="19"/>
        <v>0</v>
      </c>
      <c r="BL161" s="14" t="s">
        <v>394</v>
      </c>
      <c r="BM161" s="194" t="s">
        <v>1076</v>
      </c>
    </row>
    <row r="162" spans="1:65" s="2" customFormat="1" ht="24.2" customHeight="1">
      <c r="A162" s="31"/>
      <c r="B162" s="32"/>
      <c r="C162" s="183" t="s">
        <v>279</v>
      </c>
      <c r="D162" s="183" t="s">
        <v>146</v>
      </c>
      <c r="E162" s="184" t="s">
        <v>1077</v>
      </c>
      <c r="F162" s="185" t="s">
        <v>1046</v>
      </c>
      <c r="G162" s="186" t="s">
        <v>243</v>
      </c>
      <c r="H162" s="187">
        <v>15.3</v>
      </c>
      <c r="I162" s="188"/>
      <c r="J162" s="189">
        <f t="shared" si="10"/>
        <v>0</v>
      </c>
      <c r="K162" s="185" t="s">
        <v>1</v>
      </c>
      <c r="L162" s="36"/>
      <c r="M162" s="190" t="s">
        <v>1</v>
      </c>
      <c r="N162" s="191" t="s">
        <v>41</v>
      </c>
      <c r="O162" s="68"/>
      <c r="P162" s="192">
        <f t="shared" si="11"/>
        <v>0</v>
      </c>
      <c r="Q162" s="192">
        <v>0</v>
      </c>
      <c r="R162" s="192">
        <f t="shared" si="12"/>
        <v>0</v>
      </c>
      <c r="S162" s="192">
        <v>0</v>
      </c>
      <c r="T162" s="193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4" t="s">
        <v>394</v>
      </c>
      <c r="AT162" s="194" t="s">
        <v>146</v>
      </c>
      <c r="AU162" s="194" t="s">
        <v>86</v>
      </c>
      <c r="AY162" s="14" t="s">
        <v>144</v>
      </c>
      <c r="BE162" s="195">
        <f t="shared" si="14"/>
        <v>0</v>
      </c>
      <c r="BF162" s="195">
        <f t="shared" si="15"/>
        <v>0</v>
      </c>
      <c r="BG162" s="195">
        <f t="shared" si="16"/>
        <v>0</v>
      </c>
      <c r="BH162" s="195">
        <f t="shared" si="17"/>
        <v>0</v>
      </c>
      <c r="BI162" s="195">
        <f t="shared" si="18"/>
        <v>0</v>
      </c>
      <c r="BJ162" s="14" t="s">
        <v>84</v>
      </c>
      <c r="BK162" s="195">
        <f t="shared" si="19"/>
        <v>0</v>
      </c>
      <c r="BL162" s="14" t="s">
        <v>394</v>
      </c>
      <c r="BM162" s="194" t="s">
        <v>1078</v>
      </c>
    </row>
    <row r="163" spans="1:65" s="2" customFormat="1" ht="24.2" customHeight="1">
      <c r="A163" s="31"/>
      <c r="B163" s="32"/>
      <c r="C163" s="183" t="s">
        <v>281</v>
      </c>
      <c r="D163" s="183" t="s">
        <v>146</v>
      </c>
      <c r="E163" s="184" t="s">
        <v>1079</v>
      </c>
      <c r="F163" s="185" t="s">
        <v>1015</v>
      </c>
      <c r="G163" s="186" t="s">
        <v>1012</v>
      </c>
      <c r="H163" s="187">
        <v>2</v>
      </c>
      <c r="I163" s="188"/>
      <c r="J163" s="189">
        <f t="shared" si="10"/>
        <v>0</v>
      </c>
      <c r="K163" s="185" t="s">
        <v>1</v>
      </c>
      <c r="L163" s="36"/>
      <c r="M163" s="190" t="s">
        <v>1</v>
      </c>
      <c r="N163" s="191" t="s">
        <v>41</v>
      </c>
      <c r="O163" s="68"/>
      <c r="P163" s="192">
        <f t="shared" si="11"/>
        <v>0</v>
      </c>
      <c r="Q163" s="192">
        <v>0</v>
      </c>
      <c r="R163" s="192">
        <f t="shared" si="12"/>
        <v>0</v>
      </c>
      <c r="S163" s="192">
        <v>0</v>
      </c>
      <c r="T163" s="193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4" t="s">
        <v>394</v>
      </c>
      <c r="AT163" s="194" t="s">
        <v>146</v>
      </c>
      <c r="AU163" s="194" t="s">
        <v>86</v>
      </c>
      <c r="AY163" s="14" t="s">
        <v>144</v>
      </c>
      <c r="BE163" s="195">
        <f t="shared" si="14"/>
        <v>0</v>
      </c>
      <c r="BF163" s="195">
        <f t="shared" si="15"/>
        <v>0</v>
      </c>
      <c r="BG163" s="195">
        <f t="shared" si="16"/>
        <v>0</v>
      </c>
      <c r="BH163" s="195">
        <f t="shared" si="17"/>
        <v>0</v>
      </c>
      <c r="BI163" s="195">
        <f t="shared" si="18"/>
        <v>0</v>
      </c>
      <c r="BJ163" s="14" t="s">
        <v>84</v>
      </c>
      <c r="BK163" s="195">
        <f t="shared" si="19"/>
        <v>0</v>
      </c>
      <c r="BL163" s="14" t="s">
        <v>394</v>
      </c>
      <c r="BM163" s="194" t="s">
        <v>1080</v>
      </c>
    </row>
    <row r="164" spans="1:65" s="2" customFormat="1" ht="16.5" customHeight="1">
      <c r="A164" s="31"/>
      <c r="B164" s="32"/>
      <c r="C164" s="183" t="s">
        <v>285</v>
      </c>
      <c r="D164" s="183" t="s">
        <v>146</v>
      </c>
      <c r="E164" s="184" t="s">
        <v>1081</v>
      </c>
      <c r="F164" s="185" t="s">
        <v>1018</v>
      </c>
      <c r="G164" s="186" t="s">
        <v>1012</v>
      </c>
      <c r="H164" s="187">
        <v>10</v>
      </c>
      <c r="I164" s="188"/>
      <c r="J164" s="189">
        <f t="shared" si="10"/>
        <v>0</v>
      </c>
      <c r="K164" s="185" t="s">
        <v>1</v>
      </c>
      <c r="L164" s="36"/>
      <c r="M164" s="190" t="s">
        <v>1</v>
      </c>
      <c r="N164" s="191" t="s">
        <v>41</v>
      </c>
      <c r="O164" s="68"/>
      <c r="P164" s="192">
        <f t="shared" si="11"/>
        <v>0</v>
      </c>
      <c r="Q164" s="192">
        <v>0</v>
      </c>
      <c r="R164" s="192">
        <f t="shared" si="12"/>
        <v>0</v>
      </c>
      <c r="S164" s="192">
        <v>0</v>
      </c>
      <c r="T164" s="193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4" t="s">
        <v>394</v>
      </c>
      <c r="AT164" s="194" t="s">
        <v>146</v>
      </c>
      <c r="AU164" s="194" t="s">
        <v>86</v>
      </c>
      <c r="AY164" s="14" t="s">
        <v>144</v>
      </c>
      <c r="BE164" s="195">
        <f t="shared" si="14"/>
        <v>0</v>
      </c>
      <c r="BF164" s="195">
        <f t="shared" si="15"/>
        <v>0</v>
      </c>
      <c r="BG164" s="195">
        <f t="shared" si="16"/>
        <v>0</v>
      </c>
      <c r="BH164" s="195">
        <f t="shared" si="17"/>
        <v>0</v>
      </c>
      <c r="BI164" s="195">
        <f t="shared" si="18"/>
        <v>0</v>
      </c>
      <c r="BJ164" s="14" t="s">
        <v>84</v>
      </c>
      <c r="BK164" s="195">
        <f t="shared" si="19"/>
        <v>0</v>
      </c>
      <c r="BL164" s="14" t="s">
        <v>394</v>
      </c>
      <c r="BM164" s="194" t="s">
        <v>1082</v>
      </c>
    </row>
    <row r="165" spans="1:65" s="2" customFormat="1" ht="21.75" customHeight="1">
      <c r="A165" s="31"/>
      <c r="B165" s="32"/>
      <c r="C165" s="183" t="s">
        <v>289</v>
      </c>
      <c r="D165" s="183" t="s">
        <v>146</v>
      </c>
      <c r="E165" s="184" t="s">
        <v>1083</v>
      </c>
      <c r="F165" s="185" t="s">
        <v>1021</v>
      </c>
      <c r="G165" s="186" t="s">
        <v>1012</v>
      </c>
      <c r="H165" s="187">
        <v>10</v>
      </c>
      <c r="I165" s="188"/>
      <c r="J165" s="189">
        <f t="shared" si="10"/>
        <v>0</v>
      </c>
      <c r="K165" s="185" t="s">
        <v>1</v>
      </c>
      <c r="L165" s="36"/>
      <c r="M165" s="190" t="s">
        <v>1</v>
      </c>
      <c r="N165" s="191" t="s">
        <v>41</v>
      </c>
      <c r="O165" s="68"/>
      <c r="P165" s="192">
        <f t="shared" si="11"/>
        <v>0</v>
      </c>
      <c r="Q165" s="192">
        <v>0</v>
      </c>
      <c r="R165" s="192">
        <f t="shared" si="12"/>
        <v>0</v>
      </c>
      <c r="S165" s="192">
        <v>0</v>
      </c>
      <c r="T165" s="193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4" t="s">
        <v>394</v>
      </c>
      <c r="AT165" s="194" t="s">
        <v>146</v>
      </c>
      <c r="AU165" s="194" t="s">
        <v>86</v>
      </c>
      <c r="AY165" s="14" t="s">
        <v>144</v>
      </c>
      <c r="BE165" s="195">
        <f t="shared" si="14"/>
        <v>0</v>
      </c>
      <c r="BF165" s="195">
        <f t="shared" si="15"/>
        <v>0</v>
      </c>
      <c r="BG165" s="195">
        <f t="shared" si="16"/>
        <v>0</v>
      </c>
      <c r="BH165" s="195">
        <f t="shared" si="17"/>
        <v>0</v>
      </c>
      <c r="BI165" s="195">
        <f t="shared" si="18"/>
        <v>0</v>
      </c>
      <c r="BJ165" s="14" t="s">
        <v>84</v>
      </c>
      <c r="BK165" s="195">
        <f t="shared" si="19"/>
        <v>0</v>
      </c>
      <c r="BL165" s="14" t="s">
        <v>394</v>
      </c>
      <c r="BM165" s="194" t="s">
        <v>1084</v>
      </c>
    </row>
    <row r="166" spans="1:65" s="2" customFormat="1" ht="16.5" customHeight="1">
      <c r="A166" s="31"/>
      <c r="B166" s="32"/>
      <c r="C166" s="196" t="s">
        <v>293</v>
      </c>
      <c r="D166" s="196" t="s">
        <v>189</v>
      </c>
      <c r="E166" s="197" t="s">
        <v>1061</v>
      </c>
      <c r="F166" s="198" t="s">
        <v>1011</v>
      </c>
      <c r="G166" s="199" t="s">
        <v>1012</v>
      </c>
      <c r="H166" s="200">
        <v>1</v>
      </c>
      <c r="I166" s="201"/>
      <c r="J166" s="202">
        <f t="shared" si="10"/>
        <v>0</v>
      </c>
      <c r="K166" s="198" t="s">
        <v>1</v>
      </c>
      <c r="L166" s="203"/>
      <c r="M166" s="204" t="s">
        <v>1</v>
      </c>
      <c r="N166" s="205" t="s">
        <v>41</v>
      </c>
      <c r="O166" s="68"/>
      <c r="P166" s="192">
        <f t="shared" si="11"/>
        <v>0</v>
      </c>
      <c r="Q166" s="192">
        <v>0</v>
      </c>
      <c r="R166" s="192">
        <f t="shared" si="12"/>
        <v>0</v>
      </c>
      <c r="S166" s="192">
        <v>0</v>
      </c>
      <c r="T166" s="193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4" t="s">
        <v>662</v>
      </c>
      <c r="AT166" s="194" t="s">
        <v>189</v>
      </c>
      <c r="AU166" s="194" t="s">
        <v>86</v>
      </c>
      <c r="AY166" s="14" t="s">
        <v>144</v>
      </c>
      <c r="BE166" s="195">
        <f t="shared" si="14"/>
        <v>0</v>
      </c>
      <c r="BF166" s="195">
        <f t="shared" si="15"/>
        <v>0</v>
      </c>
      <c r="BG166" s="195">
        <f t="shared" si="16"/>
        <v>0</v>
      </c>
      <c r="BH166" s="195">
        <f t="shared" si="17"/>
        <v>0</v>
      </c>
      <c r="BI166" s="195">
        <f t="shared" si="18"/>
        <v>0</v>
      </c>
      <c r="BJ166" s="14" t="s">
        <v>84</v>
      </c>
      <c r="BK166" s="195">
        <f t="shared" si="19"/>
        <v>0</v>
      </c>
      <c r="BL166" s="14" t="s">
        <v>662</v>
      </c>
      <c r="BM166" s="194" t="s">
        <v>1085</v>
      </c>
    </row>
    <row r="167" spans="1:65" s="2" customFormat="1" ht="16.5" customHeight="1">
      <c r="A167" s="31"/>
      <c r="B167" s="32"/>
      <c r="C167" s="196" t="s">
        <v>297</v>
      </c>
      <c r="D167" s="196" t="s">
        <v>189</v>
      </c>
      <c r="E167" s="197" t="s">
        <v>1063</v>
      </c>
      <c r="F167" s="198" t="s">
        <v>1025</v>
      </c>
      <c r="G167" s="199" t="s">
        <v>1012</v>
      </c>
      <c r="H167" s="200">
        <v>1</v>
      </c>
      <c r="I167" s="201"/>
      <c r="J167" s="202">
        <f t="shared" si="10"/>
        <v>0</v>
      </c>
      <c r="K167" s="198" t="s">
        <v>1</v>
      </c>
      <c r="L167" s="203"/>
      <c r="M167" s="204" t="s">
        <v>1</v>
      </c>
      <c r="N167" s="205" t="s">
        <v>41</v>
      </c>
      <c r="O167" s="68"/>
      <c r="P167" s="192">
        <f t="shared" si="11"/>
        <v>0</v>
      </c>
      <c r="Q167" s="192">
        <v>0</v>
      </c>
      <c r="R167" s="192">
        <f t="shared" si="12"/>
        <v>0</v>
      </c>
      <c r="S167" s="192">
        <v>0</v>
      </c>
      <c r="T167" s="193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4" t="s">
        <v>662</v>
      </c>
      <c r="AT167" s="194" t="s">
        <v>189</v>
      </c>
      <c r="AU167" s="194" t="s">
        <v>86</v>
      </c>
      <c r="AY167" s="14" t="s">
        <v>144</v>
      </c>
      <c r="BE167" s="195">
        <f t="shared" si="14"/>
        <v>0</v>
      </c>
      <c r="BF167" s="195">
        <f t="shared" si="15"/>
        <v>0</v>
      </c>
      <c r="BG167" s="195">
        <f t="shared" si="16"/>
        <v>0</v>
      </c>
      <c r="BH167" s="195">
        <f t="shared" si="17"/>
        <v>0</v>
      </c>
      <c r="BI167" s="195">
        <f t="shared" si="18"/>
        <v>0</v>
      </c>
      <c r="BJ167" s="14" t="s">
        <v>84</v>
      </c>
      <c r="BK167" s="195">
        <f t="shared" si="19"/>
        <v>0</v>
      </c>
      <c r="BL167" s="14" t="s">
        <v>662</v>
      </c>
      <c r="BM167" s="194" t="s">
        <v>1086</v>
      </c>
    </row>
    <row r="168" spans="1:65" s="2" customFormat="1" ht="16.5" customHeight="1">
      <c r="A168" s="31"/>
      <c r="B168" s="32"/>
      <c r="C168" s="196" t="s">
        <v>301</v>
      </c>
      <c r="D168" s="196" t="s">
        <v>189</v>
      </c>
      <c r="E168" s="197" t="s">
        <v>1065</v>
      </c>
      <c r="F168" s="198" t="s">
        <v>1028</v>
      </c>
      <c r="G168" s="199" t="s">
        <v>1012</v>
      </c>
      <c r="H168" s="200">
        <v>1</v>
      </c>
      <c r="I168" s="201"/>
      <c r="J168" s="202">
        <f t="shared" si="10"/>
        <v>0</v>
      </c>
      <c r="K168" s="198" t="s">
        <v>1</v>
      </c>
      <c r="L168" s="203"/>
      <c r="M168" s="204" t="s">
        <v>1</v>
      </c>
      <c r="N168" s="205" t="s">
        <v>41</v>
      </c>
      <c r="O168" s="68"/>
      <c r="P168" s="192">
        <f t="shared" si="11"/>
        <v>0</v>
      </c>
      <c r="Q168" s="192">
        <v>0</v>
      </c>
      <c r="R168" s="192">
        <f t="shared" si="12"/>
        <v>0</v>
      </c>
      <c r="S168" s="192">
        <v>0</v>
      </c>
      <c r="T168" s="193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4" t="s">
        <v>662</v>
      </c>
      <c r="AT168" s="194" t="s">
        <v>189</v>
      </c>
      <c r="AU168" s="194" t="s">
        <v>86</v>
      </c>
      <c r="AY168" s="14" t="s">
        <v>144</v>
      </c>
      <c r="BE168" s="195">
        <f t="shared" si="14"/>
        <v>0</v>
      </c>
      <c r="BF168" s="195">
        <f t="shared" si="15"/>
        <v>0</v>
      </c>
      <c r="BG168" s="195">
        <f t="shared" si="16"/>
        <v>0</v>
      </c>
      <c r="BH168" s="195">
        <f t="shared" si="17"/>
        <v>0</v>
      </c>
      <c r="BI168" s="195">
        <f t="shared" si="18"/>
        <v>0</v>
      </c>
      <c r="BJ168" s="14" t="s">
        <v>84</v>
      </c>
      <c r="BK168" s="195">
        <f t="shared" si="19"/>
        <v>0</v>
      </c>
      <c r="BL168" s="14" t="s">
        <v>662</v>
      </c>
      <c r="BM168" s="194" t="s">
        <v>1087</v>
      </c>
    </row>
    <row r="169" spans="1:65" s="2" customFormat="1" ht="16.5" customHeight="1">
      <c r="A169" s="31"/>
      <c r="B169" s="32"/>
      <c r="C169" s="196" t="s">
        <v>303</v>
      </c>
      <c r="D169" s="196" t="s">
        <v>189</v>
      </c>
      <c r="E169" s="197" t="s">
        <v>1067</v>
      </c>
      <c r="F169" s="198" t="s">
        <v>1031</v>
      </c>
      <c r="G169" s="199" t="s">
        <v>1012</v>
      </c>
      <c r="H169" s="200">
        <v>3</v>
      </c>
      <c r="I169" s="201"/>
      <c r="J169" s="202">
        <f t="shared" si="10"/>
        <v>0</v>
      </c>
      <c r="K169" s="198" t="s">
        <v>1</v>
      </c>
      <c r="L169" s="203"/>
      <c r="M169" s="204" t="s">
        <v>1</v>
      </c>
      <c r="N169" s="205" t="s">
        <v>41</v>
      </c>
      <c r="O169" s="68"/>
      <c r="P169" s="192">
        <f t="shared" si="11"/>
        <v>0</v>
      </c>
      <c r="Q169" s="192">
        <v>0</v>
      </c>
      <c r="R169" s="192">
        <f t="shared" si="12"/>
        <v>0</v>
      </c>
      <c r="S169" s="192">
        <v>0</v>
      </c>
      <c r="T169" s="193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4" t="s">
        <v>662</v>
      </c>
      <c r="AT169" s="194" t="s">
        <v>189</v>
      </c>
      <c r="AU169" s="194" t="s">
        <v>86</v>
      </c>
      <c r="AY169" s="14" t="s">
        <v>144</v>
      </c>
      <c r="BE169" s="195">
        <f t="shared" si="14"/>
        <v>0</v>
      </c>
      <c r="BF169" s="195">
        <f t="shared" si="15"/>
        <v>0</v>
      </c>
      <c r="BG169" s="195">
        <f t="shared" si="16"/>
        <v>0</v>
      </c>
      <c r="BH169" s="195">
        <f t="shared" si="17"/>
        <v>0</v>
      </c>
      <c r="BI169" s="195">
        <f t="shared" si="18"/>
        <v>0</v>
      </c>
      <c r="BJ169" s="14" t="s">
        <v>84</v>
      </c>
      <c r="BK169" s="195">
        <f t="shared" si="19"/>
        <v>0</v>
      </c>
      <c r="BL169" s="14" t="s">
        <v>662</v>
      </c>
      <c r="BM169" s="194" t="s">
        <v>1088</v>
      </c>
    </row>
    <row r="170" spans="1:65" s="2" customFormat="1" ht="24.2" customHeight="1">
      <c r="A170" s="31"/>
      <c r="B170" s="32"/>
      <c r="C170" s="196" t="s">
        <v>307</v>
      </c>
      <c r="D170" s="196" t="s">
        <v>189</v>
      </c>
      <c r="E170" s="197" t="s">
        <v>1069</v>
      </c>
      <c r="F170" s="198" t="s">
        <v>1034</v>
      </c>
      <c r="G170" s="199" t="s">
        <v>1012</v>
      </c>
      <c r="H170" s="200">
        <v>3</v>
      </c>
      <c r="I170" s="201"/>
      <c r="J170" s="202">
        <f t="shared" si="10"/>
        <v>0</v>
      </c>
      <c r="K170" s="198" t="s">
        <v>1</v>
      </c>
      <c r="L170" s="203"/>
      <c r="M170" s="204" t="s">
        <v>1</v>
      </c>
      <c r="N170" s="205" t="s">
        <v>41</v>
      </c>
      <c r="O170" s="68"/>
      <c r="P170" s="192">
        <f t="shared" si="11"/>
        <v>0</v>
      </c>
      <c r="Q170" s="192">
        <v>0</v>
      </c>
      <c r="R170" s="192">
        <f t="shared" si="12"/>
        <v>0</v>
      </c>
      <c r="S170" s="192">
        <v>0</v>
      </c>
      <c r="T170" s="193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4" t="s">
        <v>662</v>
      </c>
      <c r="AT170" s="194" t="s">
        <v>189</v>
      </c>
      <c r="AU170" s="194" t="s">
        <v>86</v>
      </c>
      <c r="AY170" s="14" t="s">
        <v>144</v>
      </c>
      <c r="BE170" s="195">
        <f t="shared" si="14"/>
        <v>0</v>
      </c>
      <c r="BF170" s="195">
        <f t="shared" si="15"/>
        <v>0</v>
      </c>
      <c r="BG170" s="195">
        <f t="shared" si="16"/>
        <v>0</v>
      </c>
      <c r="BH170" s="195">
        <f t="shared" si="17"/>
        <v>0</v>
      </c>
      <c r="BI170" s="195">
        <f t="shared" si="18"/>
        <v>0</v>
      </c>
      <c r="BJ170" s="14" t="s">
        <v>84</v>
      </c>
      <c r="BK170" s="195">
        <f t="shared" si="19"/>
        <v>0</v>
      </c>
      <c r="BL170" s="14" t="s">
        <v>662</v>
      </c>
      <c r="BM170" s="194" t="s">
        <v>1089</v>
      </c>
    </row>
    <row r="171" spans="1:65" s="2" customFormat="1" ht="16.5" customHeight="1">
      <c r="A171" s="31"/>
      <c r="B171" s="32"/>
      <c r="C171" s="196" t="s">
        <v>311</v>
      </c>
      <c r="D171" s="196" t="s">
        <v>189</v>
      </c>
      <c r="E171" s="197" t="s">
        <v>1071</v>
      </c>
      <c r="F171" s="198" t="s">
        <v>1037</v>
      </c>
      <c r="G171" s="199" t="s">
        <v>1012</v>
      </c>
      <c r="H171" s="200">
        <v>1</v>
      </c>
      <c r="I171" s="201"/>
      <c r="J171" s="202">
        <f t="shared" si="10"/>
        <v>0</v>
      </c>
      <c r="K171" s="198" t="s">
        <v>1</v>
      </c>
      <c r="L171" s="203"/>
      <c r="M171" s="204" t="s">
        <v>1</v>
      </c>
      <c r="N171" s="205" t="s">
        <v>41</v>
      </c>
      <c r="O171" s="68"/>
      <c r="P171" s="192">
        <f t="shared" si="11"/>
        <v>0</v>
      </c>
      <c r="Q171" s="192">
        <v>0</v>
      </c>
      <c r="R171" s="192">
        <f t="shared" si="12"/>
        <v>0</v>
      </c>
      <c r="S171" s="192">
        <v>0</v>
      </c>
      <c r="T171" s="193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4" t="s">
        <v>662</v>
      </c>
      <c r="AT171" s="194" t="s">
        <v>189</v>
      </c>
      <c r="AU171" s="194" t="s">
        <v>86</v>
      </c>
      <c r="AY171" s="14" t="s">
        <v>144</v>
      </c>
      <c r="BE171" s="195">
        <f t="shared" si="14"/>
        <v>0</v>
      </c>
      <c r="BF171" s="195">
        <f t="shared" si="15"/>
        <v>0</v>
      </c>
      <c r="BG171" s="195">
        <f t="shared" si="16"/>
        <v>0</v>
      </c>
      <c r="BH171" s="195">
        <f t="shared" si="17"/>
        <v>0</v>
      </c>
      <c r="BI171" s="195">
        <f t="shared" si="18"/>
        <v>0</v>
      </c>
      <c r="BJ171" s="14" t="s">
        <v>84</v>
      </c>
      <c r="BK171" s="195">
        <f t="shared" si="19"/>
        <v>0</v>
      </c>
      <c r="BL171" s="14" t="s">
        <v>662</v>
      </c>
      <c r="BM171" s="194" t="s">
        <v>1090</v>
      </c>
    </row>
    <row r="172" spans="1:65" s="2" customFormat="1" ht="16.5" customHeight="1">
      <c r="A172" s="31"/>
      <c r="B172" s="32"/>
      <c r="C172" s="196" t="s">
        <v>315</v>
      </c>
      <c r="D172" s="196" t="s">
        <v>189</v>
      </c>
      <c r="E172" s="197" t="s">
        <v>1073</v>
      </c>
      <c r="F172" s="198" t="s">
        <v>1040</v>
      </c>
      <c r="G172" s="199" t="s">
        <v>1012</v>
      </c>
      <c r="H172" s="200">
        <v>1</v>
      </c>
      <c r="I172" s="201"/>
      <c r="J172" s="202">
        <f t="shared" si="10"/>
        <v>0</v>
      </c>
      <c r="K172" s="198" t="s">
        <v>1</v>
      </c>
      <c r="L172" s="203"/>
      <c r="M172" s="204" t="s">
        <v>1</v>
      </c>
      <c r="N172" s="205" t="s">
        <v>41</v>
      </c>
      <c r="O172" s="68"/>
      <c r="P172" s="192">
        <f t="shared" si="11"/>
        <v>0</v>
      </c>
      <c r="Q172" s="192">
        <v>0</v>
      </c>
      <c r="R172" s="192">
        <f t="shared" si="12"/>
        <v>0</v>
      </c>
      <c r="S172" s="192">
        <v>0</v>
      </c>
      <c r="T172" s="193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4" t="s">
        <v>662</v>
      </c>
      <c r="AT172" s="194" t="s">
        <v>189</v>
      </c>
      <c r="AU172" s="194" t="s">
        <v>86</v>
      </c>
      <c r="AY172" s="14" t="s">
        <v>144</v>
      </c>
      <c r="BE172" s="195">
        <f t="shared" si="14"/>
        <v>0</v>
      </c>
      <c r="BF172" s="195">
        <f t="shared" si="15"/>
        <v>0</v>
      </c>
      <c r="BG172" s="195">
        <f t="shared" si="16"/>
        <v>0</v>
      </c>
      <c r="BH172" s="195">
        <f t="shared" si="17"/>
        <v>0</v>
      </c>
      <c r="BI172" s="195">
        <f t="shared" si="18"/>
        <v>0</v>
      </c>
      <c r="BJ172" s="14" t="s">
        <v>84</v>
      </c>
      <c r="BK172" s="195">
        <f t="shared" si="19"/>
        <v>0</v>
      </c>
      <c r="BL172" s="14" t="s">
        <v>662</v>
      </c>
      <c r="BM172" s="194" t="s">
        <v>1091</v>
      </c>
    </row>
    <row r="173" spans="1:65" s="2" customFormat="1" ht="24.2" customHeight="1">
      <c r="A173" s="31"/>
      <c r="B173" s="32"/>
      <c r="C173" s="196" t="s">
        <v>319</v>
      </c>
      <c r="D173" s="196" t="s">
        <v>189</v>
      </c>
      <c r="E173" s="197" t="s">
        <v>1075</v>
      </c>
      <c r="F173" s="198" t="s">
        <v>1043</v>
      </c>
      <c r="G173" s="199" t="s">
        <v>1012</v>
      </c>
      <c r="H173" s="200">
        <v>2</v>
      </c>
      <c r="I173" s="201"/>
      <c r="J173" s="202">
        <f t="shared" si="10"/>
        <v>0</v>
      </c>
      <c r="K173" s="198" t="s">
        <v>1</v>
      </c>
      <c r="L173" s="203"/>
      <c r="M173" s="204" t="s">
        <v>1</v>
      </c>
      <c r="N173" s="205" t="s">
        <v>41</v>
      </c>
      <c r="O173" s="68"/>
      <c r="P173" s="192">
        <f t="shared" si="11"/>
        <v>0</v>
      </c>
      <c r="Q173" s="192">
        <v>0</v>
      </c>
      <c r="R173" s="192">
        <f t="shared" si="12"/>
        <v>0</v>
      </c>
      <c r="S173" s="192">
        <v>0</v>
      </c>
      <c r="T173" s="193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4" t="s">
        <v>662</v>
      </c>
      <c r="AT173" s="194" t="s">
        <v>189</v>
      </c>
      <c r="AU173" s="194" t="s">
        <v>86</v>
      </c>
      <c r="AY173" s="14" t="s">
        <v>144</v>
      </c>
      <c r="BE173" s="195">
        <f t="shared" si="14"/>
        <v>0</v>
      </c>
      <c r="BF173" s="195">
        <f t="shared" si="15"/>
        <v>0</v>
      </c>
      <c r="BG173" s="195">
        <f t="shared" si="16"/>
        <v>0</v>
      </c>
      <c r="BH173" s="195">
        <f t="shared" si="17"/>
        <v>0</v>
      </c>
      <c r="BI173" s="195">
        <f t="shared" si="18"/>
        <v>0</v>
      </c>
      <c r="BJ173" s="14" t="s">
        <v>84</v>
      </c>
      <c r="BK173" s="195">
        <f t="shared" si="19"/>
        <v>0</v>
      </c>
      <c r="BL173" s="14" t="s">
        <v>662</v>
      </c>
      <c r="BM173" s="194" t="s">
        <v>1092</v>
      </c>
    </row>
    <row r="174" spans="1:65" s="2" customFormat="1" ht="24.2" customHeight="1">
      <c r="A174" s="31"/>
      <c r="B174" s="32"/>
      <c r="C174" s="196" t="s">
        <v>321</v>
      </c>
      <c r="D174" s="196" t="s">
        <v>189</v>
      </c>
      <c r="E174" s="197" t="s">
        <v>1077</v>
      </c>
      <c r="F174" s="198" t="s">
        <v>1046</v>
      </c>
      <c r="G174" s="199" t="s">
        <v>243</v>
      </c>
      <c r="H174" s="200">
        <v>15.3</v>
      </c>
      <c r="I174" s="201"/>
      <c r="J174" s="202">
        <f t="shared" si="10"/>
        <v>0</v>
      </c>
      <c r="K174" s="198" t="s">
        <v>1</v>
      </c>
      <c r="L174" s="203"/>
      <c r="M174" s="204" t="s">
        <v>1</v>
      </c>
      <c r="N174" s="205" t="s">
        <v>41</v>
      </c>
      <c r="O174" s="68"/>
      <c r="P174" s="192">
        <f t="shared" si="11"/>
        <v>0</v>
      </c>
      <c r="Q174" s="192">
        <v>0</v>
      </c>
      <c r="R174" s="192">
        <f t="shared" si="12"/>
        <v>0</v>
      </c>
      <c r="S174" s="192">
        <v>0</v>
      </c>
      <c r="T174" s="193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4" t="s">
        <v>662</v>
      </c>
      <c r="AT174" s="194" t="s">
        <v>189</v>
      </c>
      <c r="AU174" s="194" t="s">
        <v>86</v>
      </c>
      <c r="AY174" s="14" t="s">
        <v>144</v>
      </c>
      <c r="BE174" s="195">
        <f t="shared" si="14"/>
        <v>0</v>
      </c>
      <c r="BF174" s="195">
        <f t="shared" si="15"/>
        <v>0</v>
      </c>
      <c r="BG174" s="195">
        <f t="shared" si="16"/>
        <v>0</v>
      </c>
      <c r="BH174" s="195">
        <f t="shared" si="17"/>
        <v>0</v>
      </c>
      <c r="BI174" s="195">
        <f t="shared" si="18"/>
        <v>0</v>
      </c>
      <c r="BJ174" s="14" t="s">
        <v>84</v>
      </c>
      <c r="BK174" s="195">
        <f t="shared" si="19"/>
        <v>0</v>
      </c>
      <c r="BL174" s="14" t="s">
        <v>662</v>
      </c>
      <c r="BM174" s="194" t="s">
        <v>1093</v>
      </c>
    </row>
    <row r="175" spans="1:65" s="2" customFormat="1" ht="24.2" customHeight="1">
      <c r="A175" s="31"/>
      <c r="B175" s="32"/>
      <c r="C175" s="196" t="s">
        <v>325</v>
      </c>
      <c r="D175" s="196" t="s">
        <v>189</v>
      </c>
      <c r="E175" s="197" t="s">
        <v>1079</v>
      </c>
      <c r="F175" s="198" t="s">
        <v>1015</v>
      </c>
      <c r="G175" s="199" t="s">
        <v>1012</v>
      </c>
      <c r="H175" s="200">
        <v>2</v>
      </c>
      <c r="I175" s="201"/>
      <c r="J175" s="202">
        <f t="shared" si="10"/>
        <v>0</v>
      </c>
      <c r="K175" s="198" t="s">
        <v>1</v>
      </c>
      <c r="L175" s="203"/>
      <c r="M175" s="204" t="s">
        <v>1</v>
      </c>
      <c r="N175" s="205" t="s">
        <v>41</v>
      </c>
      <c r="O175" s="68"/>
      <c r="P175" s="192">
        <f t="shared" si="11"/>
        <v>0</v>
      </c>
      <c r="Q175" s="192">
        <v>0</v>
      </c>
      <c r="R175" s="192">
        <f t="shared" si="12"/>
        <v>0</v>
      </c>
      <c r="S175" s="192">
        <v>0</v>
      </c>
      <c r="T175" s="193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4" t="s">
        <v>662</v>
      </c>
      <c r="AT175" s="194" t="s">
        <v>189</v>
      </c>
      <c r="AU175" s="194" t="s">
        <v>86</v>
      </c>
      <c r="AY175" s="14" t="s">
        <v>144</v>
      </c>
      <c r="BE175" s="195">
        <f t="shared" si="14"/>
        <v>0</v>
      </c>
      <c r="BF175" s="195">
        <f t="shared" si="15"/>
        <v>0</v>
      </c>
      <c r="BG175" s="195">
        <f t="shared" si="16"/>
        <v>0</v>
      </c>
      <c r="BH175" s="195">
        <f t="shared" si="17"/>
        <v>0</v>
      </c>
      <c r="BI175" s="195">
        <f t="shared" si="18"/>
        <v>0</v>
      </c>
      <c r="BJ175" s="14" t="s">
        <v>84</v>
      </c>
      <c r="BK175" s="195">
        <f t="shared" si="19"/>
        <v>0</v>
      </c>
      <c r="BL175" s="14" t="s">
        <v>662</v>
      </c>
      <c r="BM175" s="194" t="s">
        <v>1094</v>
      </c>
    </row>
    <row r="176" spans="1:65" s="2" customFormat="1" ht="16.5" customHeight="1">
      <c r="A176" s="31"/>
      <c r="B176" s="32"/>
      <c r="C176" s="196" t="s">
        <v>327</v>
      </c>
      <c r="D176" s="196" t="s">
        <v>189</v>
      </c>
      <c r="E176" s="197" t="s">
        <v>1081</v>
      </c>
      <c r="F176" s="198" t="s">
        <v>1018</v>
      </c>
      <c r="G176" s="199" t="s">
        <v>1012</v>
      </c>
      <c r="H176" s="200">
        <v>10</v>
      </c>
      <c r="I176" s="201"/>
      <c r="J176" s="202">
        <f t="shared" si="10"/>
        <v>0</v>
      </c>
      <c r="K176" s="198" t="s">
        <v>1</v>
      </c>
      <c r="L176" s="203"/>
      <c r="M176" s="204" t="s">
        <v>1</v>
      </c>
      <c r="N176" s="205" t="s">
        <v>41</v>
      </c>
      <c r="O176" s="68"/>
      <c r="P176" s="192">
        <f t="shared" si="11"/>
        <v>0</v>
      </c>
      <c r="Q176" s="192">
        <v>0</v>
      </c>
      <c r="R176" s="192">
        <f t="shared" si="12"/>
        <v>0</v>
      </c>
      <c r="S176" s="192">
        <v>0</v>
      </c>
      <c r="T176" s="193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4" t="s">
        <v>662</v>
      </c>
      <c r="AT176" s="194" t="s">
        <v>189</v>
      </c>
      <c r="AU176" s="194" t="s">
        <v>86</v>
      </c>
      <c r="AY176" s="14" t="s">
        <v>144</v>
      </c>
      <c r="BE176" s="195">
        <f t="shared" si="14"/>
        <v>0</v>
      </c>
      <c r="BF176" s="195">
        <f t="shared" si="15"/>
        <v>0</v>
      </c>
      <c r="BG176" s="195">
        <f t="shared" si="16"/>
        <v>0</v>
      </c>
      <c r="BH176" s="195">
        <f t="shared" si="17"/>
        <v>0</v>
      </c>
      <c r="BI176" s="195">
        <f t="shared" si="18"/>
        <v>0</v>
      </c>
      <c r="BJ176" s="14" t="s">
        <v>84</v>
      </c>
      <c r="BK176" s="195">
        <f t="shared" si="19"/>
        <v>0</v>
      </c>
      <c r="BL176" s="14" t="s">
        <v>662</v>
      </c>
      <c r="BM176" s="194" t="s">
        <v>1095</v>
      </c>
    </row>
    <row r="177" spans="1:65" s="2" customFormat="1" ht="21.75" customHeight="1">
      <c r="A177" s="31"/>
      <c r="B177" s="32"/>
      <c r="C177" s="196" t="s">
        <v>331</v>
      </c>
      <c r="D177" s="196" t="s">
        <v>189</v>
      </c>
      <c r="E177" s="197" t="s">
        <v>1083</v>
      </c>
      <c r="F177" s="198" t="s">
        <v>1021</v>
      </c>
      <c r="G177" s="199" t="s">
        <v>1012</v>
      </c>
      <c r="H177" s="200">
        <v>10</v>
      </c>
      <c r="I177" s="201"/>
      <c r="J177" s="202">
        <f t="shared" si="10"/>
        <v>0</v>
      </c>
      <c r="K177" s="198" t="s">
        <v>1</v>
      </c>
      <c r="L177" s="203"/>
      <c r="M177" s="204" t="s">
        <v>1</v>
      </c>
      <c r="N177" s="205" t="s">
        <v>41</v>
      </c>
      <c r="O177" s="68"/>
      <c r="P177" s="192">
        <f t="shared" si="11"/>
        <v>0</v>
      </c>
      <c r="Q177" s="192">
        <v>0</v>
      </c>
      <c r="R177" s="192">
        <f t="shared" si="12"/>
        <v>0</v>
      </c>
      <c r="S177" s="192">
        <v>0</v>
      </c>
      <c r="T177" s="193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4" t="s">
        <v>662</v>
      </c>
      <c r="AT177" s="194" t="s">
        <v>189</v>
      </c>
      <c r="AU177" s="194" t="s">
        <v>86</v>
      </c>
      <c r="AY177" s="14" t="s">
        <v>144</v>
      </c>
      <c r="BE177" s="195">
        <f t="shared" si="14"/>
        <v>0</v>
      </c>
      <c r="BF177" s="195">
        <f t="shared" si="15"/>
        <v>0</v>
      </c>
      <c r="BG177" s="195">
        <f t="shared" si="16"/>
        <v>0</v>
      </c>
      <c r="BH177" s="195">
        <f t="shared" si="17"/>
        <v>0</v>
      </c>
      <c r="BI177" s="195">
        <f t="shared" si="18"/>
        <v>0</v>
      </c>
      <c r="BJ177" s="14" t="s">
        <v>84</v>
      </c>
      <c r="BK177" s="195">
        <f t="shared" si="19"/>
        <v>0</v>
      </c>
      <c r="BL177" s="14" t="s">
        <v>662</v>
      </c>
      <c r="BM177" s="194" t="s">
        <v>1096</v>
      </c>
    </row>
    <row r="178" spans="2:63" s="12" customFormat="1" ht="22.9" customHeight="1">
      <c r="B178" s="167"/>
      <c r="C178" s="168"/>
      <c r="D178" s="169" t="s">
        <v>75</v>
      </c>
      <c r="E178" s="181" t="s">
        <v>1097</v>
      </c>
      <c r="F178" s="181" t="s">
        <v>1098</v>
      </c>
      <c r="G178" s="168"/>
      <c r="H178" s="168"/>
      <c r="I178" s="171"/>
      <c r="J178" s="182">
        <f>BK178</f>
        <v>0</v>
      </c>
      <c r="K178" s="168"/>
      <c r="L178" s="173"/>
      <c r="M178" s="174"/>
      <c r="N178" s="175"/>
      <c r="O178" s="175"/>
      <c r="P178" s="176">
        <f>SUM(P179:P202)</f>
        <v>0</v>
      </c>
      <c r="Q178" s="175"/>
      <c r="R178" s="176">
        <f>SUM(R179:R202)</f>
        <v>0</v>
      </c>
      <c r="S178" s="175"/>
      <c r="T178" s="177">
        <f>SUM(T179:T202)</f>
        <v>0</v>
      </c>
      <c r="AR178" s="178" t="s">
        <v>84</v>
      </c>
      <c r="AT178" s="179" t="s">
        <v>75</v>
      </c>
      <c r="AU178" s="179" t="s">
        <v>84</v>
      </c>
      <c r="AY178" s="178" t="s">
        <v>144</v>
      </c>
      <c r="BK178" s="180">
        <f>SUM(BK179:BK202)</f>
        <v>0</v>
      </c>
    </row>
    <row r="179" spans="1:65" s="2" customFormat="1" ht="16.5" customHeight="1">
      <c r="A179" s="31"/>
      <c r="B179" s="32"/>
      <c r="C179" s="183" t="s">
        <v>333</v>
      </c>
      <c r="D179" s="183" t="s">
        <v>146</v>
      </c>
      <c r="E179" s="184" t="s">
        <v>1099</v>
      </c>
      <c r="F179" s="185" t="s">
        <v>1011</v>
      </c>
      <c r="G179" s="186" t="s">
        <v>1012</v>
      </c>
      <c r="H179" s="187">
        <v>1</v>
      </c>
      <c r="I179" s="188"/>
      <c r="J179" s="189">
        <f aca="true" t="shared" si="20" ref="J179:J202">ROUND(I179*H179,2)</f>
        <v>0</v>
      </c>
      <c r="K179" s="185" t="s">
        <v>1</v>
      </c>
      <c r="L179" s="36"/>
      <c r="M179" s="190" t="s">
        <v>1</v>
      </c>
      <c r="N179" s="191" t="s">
        <v>41</v>
      </c>
      <c r="O179" s="68"/>
      <c r="P179" s="192">
        <f aca="true" t="shared" si="21" ref="P179:P202">O179*H179</f>
        <v>0</v>
      </c>
      <c r="Q179" s="192">
        <v>0</v>
      </c>
      <c r="R179" s="192">
        <f aca="true" t="shared" si="22" ref="R179:R202">Q179*H179</f>
        <v>0</v>
      </c>
      <c r="S179" s="192">
        <v>0</v>
      </c>
      <c r="T179" s="193">
        <f aca="true" t="shared" si="23" ref="T179:T202"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4" t="s">
        <v>394</v>
      </c>
      <c r="AT179" s="194" t="s">
        <v>146</v>
      </c>
      <c r="AU179" s="194" t="s">
        <v>86</v>
      </c>
      <c r="AY179" s="14" t="s">
        <v>144</v>
      </c>
      <c r="BE179" s="195">
        <f aca="true" t="shared" si="24" ref="BE179:BE202">IF(N179="základní",J179,0)</f>
        <v>0</v>
      </c>
      <c r="BF179" s="195">
        <f aca="true" t="shared" si="25" ref="BF179:BF202">IF(N179="snížená",J179,0)</f>
        <v>0</v>
      </c>
      <c r="BG179" s="195">
        <f aca="true" t="shared" si="26" ref="BG179:BG202">IF(N179="zákl. přenesená",J179,0)</f>
        <v>0</v>
      </c>
      <c r="BH179" s="195">
        <f aca="true" t="shared" si="27" ref="BH179:BH202">IF(N179="sníž. přenesená",J179,0)</f>
        <v>0</v>
      </c>
      <c r="BI179" s="195">
        <f aca="true" t="shared" si="28" ref="BI179:BI202">IF(N179="nulová",J179,0)</f>
        <v>0</v>
      </c>
      <c r="BJ179" s="14" t="s">
        <v>84</v>
      </c>
      <c r="BK179" s="195">
        <f aca="true" t="shared" si="29" ref="BK179:BK202">ROUND(I179*H179,2)</f>
        <v>0</v>
      </c>
      <c r="BL179" s="14" t="s">
        <v>394</v>
      </c>
      <c r="BM179" s="194" t="s">
        <v>1100</v>
      </c>
    </row>
    <row r="180" spans="1:65" s="2" customFormat="1" ht="16.5" customHeight="1">
      <c r="A180" s="31"/>
      <c r="B180" s="32"/>
      <c r="C180" s="183" t="s">
        <v>337</v>
      </c>
      <c r="D180" s="183" t="s">
        <v>146</v>
      </c>
      <c r="E180" s="184" t="s">
        <v>1101</v>
      </c>
      <c r="F180" s="185" t="s">
        <v>1025</v>
      </c>
      <c r="G180" s="186" t="s">
        <v>1012</v>
      </c>
      <c r="H180" s="187">
        <v>1</v>
      </c>
      <c r="I180" s="188"/>
      <c r="J180" s="189">
        <f t="shared" si="20"/>
        <v>0</v>
      </c>
      <c r="K180" s="185" t="s">
        <v>1</v>
      </c>
      <c r="L180" s="36"/>
      <c r="M180" s="190" t="s">
        <v>1</v>
      </c>
      <c r="N180" s="191" t="s">
        <v>41</v>
      </c>
      <c r="O180" s="68"/>
      <c r="P180" s="192">
        <f t="shared" si="21"/>
        <v>0</v>
      </c>
      <c r="Q180" s="192">
        <v>0</v>
      </c>
      <c r="R180" s="192">
        <f t="shared" si="22"/>
        <v>0</v>
      </c>
      <c r="S180" s="192">
        <v>0</v>
      </c>
      <c r="T180" s="193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4" t="s">
        <v>394</v>
      </c>
      <c r="AT180" s="194" t="s">
        <v>146</v>
      </c>
      <c r="AU180" s="194" t="s">
        <v>86</v>
      </c>
      <c r="AY180" s="14" t="s">
        <v>144</v>
      </c>
      <c r="BE180" s="195">
        <f t="shared" si="24"/>
        <v>0</v>
      </c>
      <c r="BF180" s="195">
        <f t="shared" si="25"/>
        <v>0</v>
      </c>
      <c r="BG180" s="195">
        <f t="shared" si="26"/>
        <v>0</v>
      </c>
      <c r="BH180" s="195">
        <f t="shared" si="27"/>
        <v>0</v>
      </c>
      <c r="BI180" s="195">
        <f t="shared" si="28"/>
        <v>0</v>
      </c>
      <c r="BJ180" s="14" t="s">
        <v>84</v>
      </c>
      <c r="BK180" s="195">
        <f t="shared" si="29"/>
        <v>0</v>
      </c>
      <c r="BL180" s="14" t="s">
        <v>394</v>
      </c>
      <c r="BM180" s="194" t="s">
        <v>1102</v>
      </c>
    </row>
    <row r="181" spans="1:65" s="2" customFormat="1" ht="16.5" customHeight="1">
      <c r="A181" s="31"/>
      <c r="B181" s="32"/>
      <c r="C181" s="183" t="s">
        <v>341</v>
      </c>
      <c r="D181" s="183" t="s">
        <v>146</v>
      </c>
      <c r="E181" s="184" t="s">
        <v>1103</v>
      </c>
      <c r="F181" s="185" t="s">
        <v>1028</v>
      </c>
      <c r="G181" s="186" t="s">
        <v>1012</v>
      </c>
      <c r="H181" s="187">
        <v>1</v>
      </c>
      <c r="I181" s="188"/>
      <c r="J181" s="189">
        <f t="shared" si="20"/>
        <v>0</v>
      </c>
      <c r="K181" s="185" t="s">
        <v>1</v>
      </c>
      <c r="L181" s="36"/>
      <c r="M181" s="190" t="s">
        <v>1</v>
      </c>
      <c r="N181" s="191" t="s">
        <v>41</v>
      </c>
      <c r="O181" s="68"/>
      <c r="P181" s="192">
        <f t="shared" si="21"/>
        <v>0</v>
      </c>
      <c r="Q181" s="192">
        <v>0</v>
      </c>
      <c r="R181" s="192">
        <f t="shared" si="22"/>
        <v>0</v>
      </c>
      <c r="S181" s="192">
        <v>0</v>
      </c>
      <c r="T181" s="193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4" t="s">
        <v>394</v>
      </c>
      <c r="AT181" s="194" t="s">
        <v>146</v>
      </c>
      <c r="AU181" s="194" t="s">
        <v>86</v>
      </c>
      <c r="AY181" s="14" t="s">
        <v>144</v>
      </c>
      <c r="BE181" s="195">
        <f t="shared" si="24"/>
        <v>0</v>
      </c>
      <c r="BF181" s="195">
        <f t="shared" si="25"/>
        <v>0</v>
      </c>
      <c r="BG181" s="195">
        <f t="shared" si="26"/>
        <v>0</v>
      </c>
      <c r="BH181" s="195">
        <f t="shared" si="27"/>
        <v>0</v>
      </c>
      <c r="BI181" s="195">
        <f t="shared" si="28"/>
        <v>0</v>
      </c>
      <c r="BJ181" s="14" t="s">
        <v>84</v>
      </c>
      <c r="BK181" s="195">
        <f t="shared" si="29"/>
        <v>0</v>
      </c>
      <c r="BL181" s="14" t="s">
        <v>394</v>
      </c>
      <c r="BM181" s="194" t="s">
        <v>1104</v>
      </c>
    </row>
    <row r="182" spans="1:65" s="2" customFormat="1" ht="16.5" customHeight="1">
      <c r="A182" s="31"/>
      <c r="B182" s="32"/>
      <c r="C182" s="183" t="s">
        <v>345</v>
      </c>
      <c r="D182" s="183" t="s">
        <v>146</v>
      </c>
      <c r="E182" s="184" t="s">
        <v>1105</v>
      </c>
      <c r="F182" s="185" t="s">
        <v>1031</v>
      </c>
      <c r="G182" s="186" t="s">
        <v>1012</v>
      </c>
      <c r="H182" s="187">
        <v>3</v>
      </c>
      <c r="I182" s="188"/>
      <c r="J182" s="189">
        <f t="shared" si="20"/>
        <v>0</v>
      </c>
      <c r="K182" s="185" t="s">
        <v>1</v>
      </c>
      <c r="L182" s="36"/>
      <c r="M182" s="190" t="s">
        <v>1</v>
      </c>
      <c r="N182" s="191" t="s">
        <v>41</v>
      </c>
      <c r="O182" s="68"/>
      <c r="P182" s="192">
        <f t="shared" si="21"/>
        <v>0</v>
      </c>
      <c r="Q182" s="192">
        <v>0</v>
      </c>
      <c r="R182" s="192">
        <f t="shared" si="22"/>
        <v>0</v>
      </c>
      <c r="S182" s="192">
        <v>0</v>
      </c>
      <c r="T182" s="193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4" t="s">
        <v>394</v>
      </c>
      <c r="AT182" s="194" t="s">
        <v>146</v>
      </c>
      <c r="AU182" s="194" t="s">
        <v>86</v>
      </c>
      <c r="AY182" s="14" t="s">
        <v>144</v>
      </c>
      <c r="BE182" s="195">
        <f t="shared" si="24"/>
        <v>0</v>
      </c>
      <c r="BF182" s="195">
        <f t="shared" si="25"/>
        <v>0</v>
      </c>
      <c r="BG182" s="195">
        <f t="shared" si="26"/>
        <v>0</v>
      </c>
      <c r="BH182" s="195">
        <f t="shared" si="27"/>
        <v>0</v>
      </c>
      <c r="BI182" s="195">
        <f t="shared" si="28"/>
        <v>0</v>
      </c>
      <c r="BJ182" s="14" t="s">
        <v>84</v>
      </c>
      <c r="BK182" s="195">
        <f t="shared" si="29"/>
        <v>0</v>
      </c>
      <c r="BL182" s="14" t="s">
        <v>394</v>
      </c>
      <c r="BM182" s="194" t="s">
        <v>1106</v>
      </c>
    </row>
    <row r="183" spans="1:65" s="2" customFormat="1" ht="24.2" customHeight="1">
      <c r="A183" s="31"/>
      <c r="B183" s="32"/>
      <c r="C183" s="183" t="s">
        <v>349</v>
      </c>
      <c r="D183" s="183" t="s">
        <v>146</v>
      </c>
      <c r="E183" s="184" t="s">
        <v>1107</v>
      </c>
      <c r="F183" s="185" t="s">
        <v>1034</v>
      </c>
      <c r="G183" s="186" t="s">
        <v>1012</v>
      </c>
      <c r="H183" s="187">
        <v>3</v>
      </c>
      <c r="I183" s="188"/>
      <c r="J183" s="189">
        <f t="shared" si="20"/>
        <v>0</v>
      </c>
      <c r="K183" s="185" t="s">
        <v>1</v>
      </c>
      <c r="L183" s="36"/>
      <c r="M183" s="190" t="s">
        <v>1</v>
      </c>
      <c r="N183" s="191" t="s">
        <v>41</v>
      </c>
      <c r="O183" s="68"/>
      <c r="P183" s="192">
        <f t="shared" si="21"/>
        <v>0</v>
      </c>
      <c r="Q183" s="192">
        <v>0</v>
      </c>
      <c r="R183" s="192">
        <f t="shared" si="22"/>
        <v>0</v>
      </c>
      <c r="S183" s="192">
        <v>0</v>
      </c>
      <c r="T183" s="193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4" t="s">
        <v>394</v>
      </c>
      <c r="AT183" s="194" t="s">
        <v>146</v>
      </c>
      <c r="AU183" s="194" t="s">
        <v>86</v>
      </c>
      <c r="AY183" s="14" t="s">
        <v>144</v>
      </c>
      <c r="BE183" s="195">
        <f t="shared" si="24"/>
        <v>0</v>
      </c>
      <c r="BF183" s="195">
        <f t="shared" si="25"/>
        <v>0</v>
      </c>
      <c r="BG183" s="195">
        <f t="shared" si="26"/>
        <v>0</v>
      </c>
      <c r="BH183" s="195">
        <f t="shared" si="27"/>
        <v>0</v>
      </c>
      <c r="BI183" s="195">
        <f t="shared" si="28"/>
        <v>0</v>
      </c>
      <c r="BJ183" s="14" t="s">
        <v>84</v>
      </c>
      <c r="BK183" s="195">
        <f t="shared" si="29"/>
        <v>0</v>
      </c>
      <c r="BL183" s="14" t="s">
        <v>394</v>
      </c>
      <c r="BM183" s="194" t="s">
        <v>1108</v>
      </c>
    </row>
    <row r="184" spans="1:65" s="2" customFormat="1" ht="16.5" customHeight="1">
      <c r="A184" s="31"/>
      <c r="B184" s="32"/>
      <c r="C184" s="183" t="s">
        <v>353</v>
      </c>
      <c r="D184" s="183" t="s">
        <v>146</v>
      </c>
      <c r="E184" s="184" t="s">
        <v>1109</v>
      </c>
      <c r="F184" s="185" t="s">
        <v>1037</v>
      </c>
      <c r="G184" s="186" t="s">
        <v>1012</v>
      </c>
      <c r="H184" s="187">
        <v>1</v>
      </c>
      <c r="I184" s="188"/>
      <c r="J184" s="189">
        <f t="shared" si="20"/>
        <v>0</v>
      </c>
      <c r="K184" s="185" t="s">
        <v>1</v>
      </c>
      <c r="L184" s="36"/>
      <c r="M184" s="190" t="s">
        <v>1</v>
      </c>
      <c r="N184" s="191" t="s">
        <v>41</v>
      </c>
      <c r="O184" s="68"/>
      <c r="P184" s="192">
        <f t="shared" si="21"/>
        <v>0</v>
      </c>
      <c r="Q184" s="192">
        <v>0</v>
      </c>
      <c r="R184" s="192">
        <f t="shared" si="22"/>
        <v>0</v>
      </c>
      <c r="S184" s="192">
        <v>0</v>
      </c>
      <c r="T184" s="193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4" t="s">
        <v>394</v>
      </c>
      <c r="AT184" s="194" t="s">
        <v>146</v>
      </c>
      <c r="AU184" s="194" t="s">
        <v>86</v>
      </c>
      <c r="AY184" s="14" t="s">
        <v>144</v>
      </c>
      <c r="BE184" s="195">
        <f t="shared" si="24"/>
        <v>0</v>
      </c>
      <c r="BF184" s="195">
        <f t="shared" si="25"/>
        <v>0</v>
      </c>
      <c r="BG184" s="195">
        <f t="shared" si="26"/>
        <v>0</v>
      </c>
      <c r="BH184" s="195">
        <f t="shared" si="27"/>
        <v>0</v>
      </c>
      <c r="BI184" s="195">
        <f t="shared" si="28"/>
        <v>0</v>
      </c>
      <c r="BJ184" s="14" t="s">
        <v>84</v>
      </c>
      <c r="BK184" s="195">
        <f t="shared" si="29"/>
        <v>0</v>
      </c>
      <c r="BL184" s="14" t="s">
        <v>394</v>
      </c>
      <c r="BM184" s="194" t="s">
        <v>1110</v>
      </c>
    </row>
    <row r="185" spans="1:65" s="2" customFormat="1" ht="16.5" customHeight="1">
      <c r="A185" s="31"/>
      <c r="B185" s="32"/>
      <c r="C185" s="183" t="s">
        <v>357</v>
      </c>
      <c r="D185" s="183" t="s">
        <v>146</v>
      </c>
      <c r="E185" s="184" t="s">
        <v>1111</v>
      </c>
      <c r="F185" s="185" t="s">
        <v>1040</v>
      </c>
      <c r="G185" s="186" t="s">
        <v>1012</v>
      </c>
      <c r="H185" s="187">
        <v>1</v>
      </c>
      <c r="I185" s="188"/>
      <c r="J185" s="189">
        <f t="shared" si="20"/>
        <v>0</v>
      </c>
      <c r="K185" s="185" t="s">
        <v>1</v>
      </c>
      <c r="L185" s="36"/>
      <c r="M185" s="190" t="s">
        <v>1</v>
      </c>
      <c r="N185" s="191" t="s">
        <v>41</v>
      </c>
      <c r="O185" s="68"/>
      <c r="P185" s="192">
        <f t="shared" si="21"/>
        <v>0</v>
      </c>
      <c r="Q185" s="192">
        <v>0</v>
      </c>
      <c r="R185" s="192">
        <f t="shared" si="22"/>
        <v>0</v>
      </c>
      <c r="S185" s="192">
        <v>0</v>
      </c>
      <c r="T185" s="193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4" t="s">
        <v>394</v>
      </c>
      <c r="AT185" s="194" t="s">
        <v>146</v>
      </c>
      <c r="AU185" s="194" t="s">
        <v>86</v>
      </c>
      <c r="AY185" s="14" t="s">
        <v>144</v>
      </c>
      <c r="BE185" s="195">
        <f t="shared" si="24"/>
        <v>0</v>
      </c>
      <c r="BF185" s="195">
        <f t="shared" si="25"/>
        <v>0</v>
      </c>
      <c r="BG185" s="195">
        <f t="shared" si="26"/>
        <v>0</v>
      </c>
      <c r="BH185" s="195">
        <f t="shared" si="27"/>
        <v>0</v>
      </c>
      <c r="BI185" s="195">
        <f t="shared" si="28"/>
        <v>0</v>
      </c>
      <c r="BJ185" s="14" t="s">
        <v>84</v>
      </c>
      <c r="BK185" s="195">
        <f t="shared" si="29"/>
        <v>0</v>
      </c>
      <c r="BL185" s="14" t="s">
        <v>394</v>
      </c>
      <c r="BM185" s="194" t="s">
        <v>1112</v>
      </c>
    </row>
    <row r="186" spans="1:65" s="2" customFormat="1" ht="24.2" customHeight="1">
      <c r="A186" s="31"/>
      <c r="B186" s="32"/>
      <c r="C186" s="183" t="s">
        <v>361</v>
      </c>
      <c r="D186" s="183" t="s">
        <v>146</v>
      </c>
      <c r="E186" s="184" t="s">
        <v>1113</v>
      </c>
      <c r="F186" s="185" t="s">
        <v>1043</v>
      </c>
      <c r="G186" s="186" t="s">
        <v>1012</v>
      </c>
      <c r="H186" s="187">
        <v>2</v>
      </c>
      <c r="I186" s="188"/>
      <c r="J186" s="189">
        <f t="shared" si="20"/>
        <v>0</v>
      </c>
      <c r="K186" s="185" t="s">
        <v>1</v>
      </c>
      <c r="L186" s="36"/>
      <c r="M186" s="190" t="s">
        <v>1</v>
      </c>
      <c r="N186" s="191" t="s">
        <v>41</v>
      </c>
      <c r="O186" s="68"/>
      <c r="P186" s="192">
        <f t="shared" si="21"/>
        <v>0</v>
      </c>
      <c r="Q186" s="192">
        <v>0</v>
      </c>
      <c r="R186" s="192">
        <f t="shared" si="22"/>
        <v>0</v>
      </c>
      <c r="S186" s="192">
        <v>0</v>
      </c>
      <c r="T186" s="193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4" t="s">
        <v>394</v>
      </c>
      <c r="AT186" s="194" t="s">
        <v>146</v>
      </c>
      <c r="AU186" s="194" t="s">
        <v>86</v>
      </c>
      <c r="AY186" s="14" t="s">
        <v>144</v>
      </c>
      <c r="BE186" s="195">
        <f t="shared" si="24"/>
        <v>0</v>
      </c>
      <c r="BF186" s="195">
        <f t="shared" si="25"/>
        <v>0</v>
      </c>
      <c r="BG186" s="195">
        <f t="shared" si="26"/>
        <v>0</v>
      </c>
      <c r="BH186" s="195">
        <f t="shared" si="27"/>
        <v>0</v>
      </c>
      <c r="BI186" s="195">
        <f t="shared" si="28"/>
        <v>0</v>
      </c>
      <c r="BJ186" s="14" t="s">
        <v>84</v>
      </c>
      <c r="BK186" s="195">
        <f t="shared" si="29"/>
        <v>0</v>
      </c>
      <c r="BL186" s="14" t="s">
        <v>394</v>
      </c>
      <c r="BM186" s="194" t="s">
        <v>1114</v>
      </c>
    </row>
    <row r="187" spans="1:65" s="2" customFormat="1" ht="24.2" customHeight="1">
      <c r="A187" s="31"/>
      <c r="B187" s="32"/>
      <c r="C187" s="183" t="s">
        <v>365</v>
      </c>
      <c r="D187" s="183" t="s">
        <v>146</v>
      </c>
      <c r="E187" s="184" t="s">
        <v>1115</v>
      </c>
      <c r="F187" s="185" t="s">
        <v>1046</v>
      </c>
      <c r="G187" s="186" t="s">
        <v>243</v>
      </c>
      <c r="H187" s="187">
        <v>10.65</v>
      </c>
      <c r="I187" s="188"/>
      <c r="J187" s="189">
        <f t="shared" si="20"/>
        <v>0</v>
      </c>
      <c r="K187" s="185" t="s">
        <v>1</v>
      </c>
      <c r="L187" s="36"/>
      <c r="M187" s="190" t="s">
        <v>1</v>
      </c>
      <c r="N187" s="191" t="s">
        <v>41</v>
      </c>
      <c r="O187" s="68"/>
      <c r="P187" s="192">
        <f t="shared" si="21"/>
        <v>0</v>
      </c>
      <c r="Q187" s="192">
        <v>0</v>
      </c>
      <c r="R187" s="192">
        <f t="shared" si="22"/>
        <v>0</v>
      </c>
      <c r="S187" s="192">
        <v>0</v>
      </c>
      <c r="T187" s="193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4" t="s">
        <v>394</v>
      </c>
      <c r="AT187" s="194" t="s">
        <v>146</v>
      </c>
      <c r="AU187" s="194" t="s">
        <v>86</v>
      </c>
      <c r="AY187" s="14" t="s">
        <v>144</v>
      </c>
      <c r="BE187" s="195">
        <f t="shared" si="24"/>
        <v>0</v>
      </c>
      <c r="BF187" s="195">
        <f t="shared" si="25"/>
        <v>0</v>
      </c>
      <c r="BG187" s="195">
        <f t="shared" si="26"/>
        <v>0</v>
      </c>
      <c r="BH187" s="195">
        <f t="shared" si="27"/>
        <v>0</v>
      </c>
      <c r="BI187" s="195">
        <f t="shared" si="28"/>
        <v>0</v>
      </c>
      <c r="BJ187" s="14" t="s">
        <v>84</v>
      </c>
      <c r="BK187" s="195">
        <f t="shared" si="29"/>
        <v>0</v>
      </c>
      <c r="BL187" s="14" t="s">
        <v>394</v>
      </c>
      <c r="BM187" s="194" t="s">
        <v>1116</v>
      </c>
    </row>
    <row r="188" spans="1:65" s="2" customFormat="1" ht="24.2" customHeight="1">
      <c r="A188" s="31"/>
      <c r="B188" s="32"/>
      <c r="C188" s="183" t="s">
        <v>369</v>
      </c>
      <c r="D188" s="183" t="s">
        <v>146</v>
      </c>
      <c r="E188" s="184" t="s">
        <v>1117</v>
      </c>
      <c r="F188" s="185" t="s">
        <v>1015</v>
      </c>
      <c r="G188" s="186" t="s">
        <v>1012</v>
      </c>
      <c r="H188" s="187">
        <v>2</v>
      </c>
      <c r="I188" s="188"/>
      <c r="J188" s="189">
        <f t="shared" si="20"/>
        <v>0</v>
      </c>
      <c r="K188" s="185" t="s">
        <v>1</v>
      </c>
      <c r="L188" s="36"/>
      <c r="M188" s="190" t="s">
        <v>1</v>
      </c>
      <c r="N188" s="191" t="s">
        <v>41</v>
      </c>
      <c r="O188" s="68"/>
      <c r="P188" s="192">
        <f t="shared" si="21"/>
        <v>0</v>
      </c>
      <c r="Q188" s="192">
        <v>0</v>
      </c>
      <c r="R188" s="192">
        <f t="shared" si="22"/>
        <v>0</v>
      </c>
      <c r="S188" s="192">
        <v>0</v>
      </c>
      <c r="T188" s="193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4" t="s">
        <v>394</v>
      </c>
      <c r="AT188" s="194" t="s">
        <v>146</v>
      </c>
      <c r="AU188" s="194" t="s">
        <v>86</v>
      </c>
      <c r="AY188" s="14" t="s">
        <v>144</v>
      </c>
      <c r="BE188" s="195">
        <f t="shared" si="24"/>
        <v>0</v>
      </c>
      <c r="BF188" s="195">
        <f t="shared" si="25"/>
        <v>0</v>
      </c>
      <c r="BG188" s="195">
        <f t="shared" si="26"/>
        <v>0</v>
      </c>
      <c r="BH188" s="195">
        <f t="shared" si="27"/>
        <v>0</v>
      </c>
      <c r="BI188" s="195">
        <f t="shared" si="28"/>
        <v>0</v>
      </c>
      <c r="BJ188" s="14" t="s">
        <v>84</v>
      </c>
      <c r="BK188" s="195">
        <f t="shared" si="29"/>
        <v>0</v>
      </c>
      <c r="BL188" s="14" t="s">
        <v>394</v>
      </c>
      <c r="BM188" s="194" t="s">
        <v>1118</v>
      </c>
    </row>
    <row r="189" spans="1:65" s="2" customFormat="1" ht="16.5" customHeight="1">
      <c r="A189" s="31"/>
      <c r="B189" s="32"/>
      <c r="C189" s="183" t="s">
        <v>373</v>
      </c>
      <c r="D189" s="183" t="s">
        <v>146</v>
      </c>
      <c r="E189" s="184" t="s">
        <v>1119</v>
      </c>
      <c r="F189" s="185" t="s">
        <v>1018</v>
      </c>
      <c r="G189" s="186" t="s">
        <v>1012</v>
      </c>
      <c r="H189" s="187">
        <v>9</v>
      </c>
      <c r="I189" s="188"/>
      <c r="J189" s="189">
        <f t="shared" si="20"/>
        <v>0</v>
      </c>
      <c r="K189" s="185" t="s">
        <v>1</v>
      </c>
      <c r="L189" s="36"/>
      <c r="M189" s="190" t="s">
        <v>1</v>
      </c>
      <c r="N189" s="191" t="s">
        <v>41</v>
      </c>
      <c r="O189" s="68"/>
      <c r="P189" s="192">
        <f t="shared" si="21"/>
        <v>0</v>
      </c>
      <c r="Q189" s="192">
        <v>0</v>
      </c>
      <c r="R189" s="192">
        <f t="shared" si="22"/>
        <v>0</v>
      </c>
      <c r="S189" s="192">
        <v>0</v>
      </c>
      <c r="T189" s="193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4" t="s">
        <v>394</v>
      </c>
      <c r="AT189" s="194" t="s">
        <v>146</v>
      </c>
      <c r="AU189" s="194" t="s">
        <v>86</v>
      </c>
      <c r="AY189" s="14" t="s">
        <v>144</v>
      </c>
      <c r="BE189" s="195">
        <f t="shared" si="24"/>
        <v>0</v>
      </c>
      <c r="BF189" s="195">
        <f t="shared" si="25"/>
        <v>0</v>
      </c>
      <c r="BG189" s="195">
        <f t="shared" si="26"/>
        <v>0</v>
      </c>
      <c r="BH189" s="195">
        <f t="shared" si="27"/>
        <v>0</v>
      </c>
      <c r="BI189" s="195">
        <f t="shared" si="28"/>
        <v>0</v>
      </c>
      <c r="BJ189" s="14" t="s">
        <v>84</v>
      </c>
      <c r="BK189" s="195">
        <f t="shared" si="29"/>
        <v>0</v>
      </c>
      <c r="BL189" s="14" t="s">
        <v>394</v>
      </c>
      <c r="BM189" s="194" t="s">
        <v>1120</v>
      </c>
    </row>
    <row r="190" spans="1:65" s="2" customFormat="1" ht="21.75" customHeight="1">
      <c r="A190" s="31"/>
      <c r="B190" s="32"/>
      <c r="C190" s="183" t="s">
        <v>377</v>
      </c>
      <c r="D190" s="183" t="s">
        <v>146</v>
      </c>
      <c r="E190" s="184" t="s">
        <v>1121</v>
      </c>
      <c r="F190" s="185" t="s">
        <v>1021</v>
      </c>
      <c r="G190" s="186" t="s">
        <v>1012</v>
      </c>
      <c r="H190" s="187">
        <v>9</v>
      </c>
      <c r="I190" s="188"/>
      <c r="J190" s="189">
        <f t="shared" si="20"/>
        <v>0</v>
      </c>
      <c r="K190" s="185" t="s">
        <v>1</v>
      </c>
      <c r="L190" s="36"/>
      <c r="M190" s="190" t="s">
        <v>1</v>
      </c>
      <c r="N190" s="191" t="s">
        <v>41</v>
      </c>
      <c r="O190" s="68"/>
      <c r="P190" s="192">
        <f t="shared" si="21"/>
        <v>0</v>
      </c>
      <c r="Q190" s="192">
        <v>0</v>
      </c>
      <c r="R190" s="192">
        <f t="shared" si="22"/>
        <v>0</v>
      </c>
      <c r="S190" s="192">
        <v>0</v>
      </c>
      <c r="T190" s="193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4" t="s">
        <v>394</v>
      </c>
      <c r="AT190" s="194" t="s">
        <v>146</v>
      </c>
      <c r="AU190" s="194" t="s">
        <v>86</v>
      </c>
      <c r="AY190" s="14" t="s">
        <v>144</v>
      </c>
      <c r="BE190" s="195">
        <f t="shared" si="24"/>
        <v>0</v>
      </c>
      <c r="BF190" s="195">
        <f t="shared" si="25"/>
        <v>0</v>
      </c>
      <c r="BG190" s="195">
        <f t="shared" si="26"/>
        <v>0</v>
      </c>
      <c r="BH190" s="195">
        <f t="shared" si="27"/>
        <v>0</v>
      </c>
      <c r="BI190" s="195">
        <f t="shared" si="28"/>
        <v>0</v>
      </c>
      <c r="BJ190" s="14" t="s">
        <v>84</v>
      </c>
      <c r="BK190" s="195">
        <f t="shared" si="29"/>
        <v>0</v>
      </c>
      <c r="BL190" s="14" t="s">
        <v>394</v>
      </c>
      <c r="BM190" s="194" t="s">
        <v>1122</v>
      </c>
    </row>
    <row r="191" spans="1:65" s="2" customFormat="1" ht="16.5" customHeight="1">
      <c r="A191" s="31"/>
      <c r="B191" s="32"/>
      <c r="C191" s="196" t="s">
        <v>382</v>
      </c>
      <c r="D191" s="196" t="s">
        <v>189</v>
      </c>
      <c r="E191" s="197" t="s">
        <v>1099</v>
      </c>
      <c r="F191" s="198" t="s">
        <v>1011</v>
      </c>
      <c r="G191" s="199" t="s">
        <v>1012</v>
      </c>
      <c r="H191" s="200">
        <v>1</v>
      </c>
      <c r="I191" s="201"/>
      <c r="J191" s="202">
        <f t="shared" si="20"/>
        <v>0</v>
      </c>
      <c r="K191" s="198" t="s">
        <v>1</v>
      </c>
      <c r="L191" s="203"/>
      <c r="M191" s="204" t="s">
        <v>1</v>
      </c>
      <c r="N191" s="205" t="s">
        <v>41</v>
      </c>
      <c r="O191" s="68"/>
      <c r="P191" s="192">
        <f t="shared" si="21"/>
        <v>0</v>
      </c>
      <c r="Q191" s="192">
        <v>0</v>
      </c>
      <c r="R191" s="192">
        <f t="shared" si="22"/>
        <v>0</v>
      </c>
      <c r="S191" s="192">
        <v>0</v>
      </c>
      <c r="T191" s="193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4" t="s">
        <v>662</v>
      </c>
      <c r="AT191" s="194" t="s">
        <v>189</v>
      </c>
      <c r="AU191" s="194" t="s">
        <v>86</v>
      </c>
      <c r="AY191" s="14" t="s">
        <v>144</v>
      </c>
      <c r="BE191" s="195">
        <f t="shared" si="24"/>
        <v>0</v>
      </c>
      <c r="BF191" s="195">
        <f t="shared" si="25"/>
        <v>0</v>
      </c>
      <c r="BG191" s="195">
        <f t="shared" si="26"/>
        <v>0</v>
      </c>
      <c r="BH191" s="195">
        <f t="shared" si="27"/>
        <v>0</v>
      </c>
      <c r="BI191" s="195">
        <f t="shared" si="28"/>
        <v>0</v>
      </c>
      <c r="BJ191" s="14" t="s">
        <v>84</v>
      </c>
      <c r="BK191" s="195">
        <f t="shared" si="29"/>
        <v>0</v>
      </c>
      <c r="BL191" s="14" t="s">
        <v>662</v>
      </c>
      <c r="BM191" s="194" t="s">
        <v>1123</v>
      </c>
    </row>
    <row r="192" spans="1:65" s="2" customFormat="1" ht="16.5" customHeight="1">
      <c r="A192" s="31"/>
      <c r="B192" s="32"/>
      <c r="C192" s="196" t="s">
        <v>386</v>
      </c>
      <c r="D192" s="196" t="s">
        <v>189</v>
      </c>
      <c r="E192" s="197" t="s">
        <v>1101</v>
      </c>
      <c r="F192" s="198" t="s">
        <v>1025</v>
      </c>
      <c r="G192" s="199" t="s">
        <v>1012</v>
      </c>
      <c r="H192" s="200">
        <v>1</v>
      </c>
      <c r="I192" s="201"/>
      <c r="J192" s="202">
        <f t="shared" si="20"/>
        <v>0</v>
      </c>
      <c r="K192" s="198" t="s">
        <v>1</v>
      </c>
      <c r="L192" s="203"/>
      <c r="M192" s="204" t="s">
        <v>1</v>
      </c>
      <c r="N192" s="205" t="s">
        <v>41</v>
      </c>
      <c r="O192" s="68"/>
      <c r="P192" s="192">
        <f t="shared" si="21"/>
        <v>0</v>
      </c>
      <c r="Q192" s="192">
        <v>0</v>
      </c>
      <c r="R192" s="192">
        <f t="shared" si="22"/>
        <v>0</v>
      </c>
      <c r="S192" s="192">
        <v>0</v>
      </c>
      <c r="T192" s="193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4" t="s">
        <v>662</v>
      </c>
      <c r="AT192" s="194" t="s">
        <v>189</v>
      </c>
      <c r="AU192" s="194" t="s">
        <v>86</v>
      </c>
      <c r="AY192" s="14" t="s">
        <v>144</v>
      </c>
      <c r="BE192" s="195">
        <f t="shared" si="24"/>
        <v>0</v>
      </c>
      <c r="BF192" s="195">
        <f t="shared" si="25"/>
        <v>0</v>
      </c>
      <c r="BG192" s="195">
        <f t="shared" si="26"/>
        <v>0</v>
      </c>
      <c r="BH192" s="195">
        <f t="shared" si="27"/>
        <v>0</v>
      </c>
      <c r="BI192" s="195">
        <f t="shared" si="28"/>
        <v>0</v>
      </c>
      <c r="BJ192" s="14" t="s">
        <v>84</v>
      </c>
      <c r="BK192" s="195">
        <f t="shared" si="29"/>
        <v>0</v>
      </c>
      <c r="BL192" s="14" t="s">
        <v>662</v>
      </c>
      <c r="BM192" s="194" t="s">
        <v>1124</v>
      </c>
    </row>
    <row r="193" spans="1:65" s="2" customFormat="1" ht="16.5" customHeight="1">
      <c r="A193" s="31"/>
      <c r="B193" s="32"/>
      <c r="C193" s="196" t="s">
        <v>390</v>
      </c>
      <c r="D193" s="196" t="s">
        <v>189</v>
      </c>
      <c r="E193" s="197" t="s">
        <v>1103</v>
      </c>
      <c r="F193" s="198" t="s">
        <v>1028</v>
      </c>
      <c r="G193" s="199" t="s">
        <v>1012</v>
      </c>
      <c r="H193" s="200">
        <v>1</v>
      </c>
      <c r="I193" s="201"/>
      <c r="J193" s="202">
        <f t="shared" si="20"/>
        <v>0</v>
      </c>
      <c r="K193" s="198" t="s">
        <v>1</v>
      </c>
      <c r="L193" s="203"/>
      <c r="M193" s="204" t="s">
        <v>1</v>
      </c>
      <c r="N193" s="205" t="s">
        <v>41</v>
      </c>
      <c r="O193" s="68"/>
      <c r="P193" s="192">
        <f t="shared" si="21"/>
        <v>0</v>
      </c>
      <c r="Q193" s="192">
        <v>0</v>
      </c>
      <c r="R193" s="192">
        <f t="shared" si="22"/>
        <v>0</v>
      </c>
      <c r="S193" s="192">
        <v>0</v>
      </c>
      <c r="T193" s="193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4" t="s">
        <v>662</v>
      </c>
      <c r="AT193" s="194" t="s">
        <v>189</v>
      </c>
      <c r="AU193" s="194" t="s">
        <v>86</v>
      </c>
      <c r="AY193" s="14" t="s">
        <v>144</v>
      </c>
      <c r="BE193" s="195">
        <f t="shared" si="24"/>
        <v>0</v>
      </c>
      <c r="BF193" s="195">
        <f t="shared" si="25"/>
        <v>0</v>
      </c>
      <c r="BG193" s="195">
        <f t="shared" si="26"/>
        <v>0</v>
      </c>
      <c r="BH193" s="195">
        <f t="shared" si="27"/>
        <v>0</v>
      </c>
      <c r="BI193" s="195">
        <f t="shared" si="28"/>
        <v>0</v>
      </c>
      <c r="BJ193" s="14" t="s">
        <v>84</v>
      </c>
      <c r="BK193" s="195">
        <f t="shared" si="29"/>
        <v>0</v>
      </c>
      <c r="BL193" s="14" t="s">
        <v>662</v>
      </c>
      <c r="BM193" s="194" t="s">
        <v>1125</v>
      </c>
    </row>
    <row r="194" spans="1:65" s="2" customFormat="1" ht="16.5" customHeight="1">
      <c r="A194" s="31"/>
      <c r="B194" s="32"/>
      <c r="C194" s="196" t="s">
        <v>394</v>
      </c>
      <c r="D194" s="196" t="s">
        <v>189</v>
      </c>
      <c r="E194" s="197" t="s">
        <v>1105</v>
      </c>
      <c r="F194" s="198" t="s">
        <v>1031</v>
      </c>
      <c r="G194" s="199" t="s">
        <v>1012</v>
      </c>
      <c r="H194" s="200">
        <v>3</v>
      </c>
      <c r="I194" s="201"/>
      <c r="J194" s="202">
        <f t="shared" si="20"/>
        <v>0</v>
      </c>
      <c r="K194" s="198" t="s">
        <v>1</v>
      </c>
      <c r="L194" s="203"/>
      <c r="M194" s="204" t="s">
        <v>1</v>
      </c>
      <c r="N194" s="205" t="s">
        <v>41</v>
      </c>
      <c r="O194" s="68"/>
      <c r="P194" s="192">
        <f t="shared" si="21"/>
        <v>0</v>
      </c>
      <c r="Q194" s="192">
        <v>0</v>
      </c>
      <c r="R194" s="192">
        <f t="shared" si="22"/>
        <v>0</v>
      </c>
      <c r="S194" s="192">
        <v>0</v>
      </c>
      <c r="T194" s="193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4" t="s">
        <v>662</v>
      </c>
      <c r="AT194" s="194" t="s">
        <v>189</v>
      </c>
      <c r="AU194" s="194" t="s">
        <v>86</v>
      </c>
      <c r="AY194" s="14" t="s">
        <v>144</v>
      </c>
      <c r="BE194" s="195">
        <f t="shared" si="24"/>
        <v>0</v>
      </c>
      <c r="BF194" s="195">
        <f t="shared" si="25"/>
        <v>0</v>
      </c>
      <c r="BG194" s="195">
        <f t="shared" si="26"/>
        <v>0</v>
      </c>
      <c r="BH194" s="195">
        <f t="shared" si="27"/>
        <v>0</v>
      </c>
      <c r="BI194" s="195">
        <f t="shared" si="28"/>
        <v>0</v>
      </c>
      <c r="BJ194" s="14" t="s">
        <v>84</v>
      </c>
      <c r="BK194" s="195">
        <f t="shared" si="29"/>
        <v>0</v>
      </c>
      <c r="BL194" s="14" t="s">
        <v>662</v>
      </c>
      <c r="BM194" s="194" t="s">
        <v>1126</v>
      </c>
    </row>
    <row r="195" spans="1:65" s="2" customFormat="1" ht="24.2" customHeight="1">
      <c r="A195" s="31"/>
      <c r="B195" s="32"/>
      <c r="C195" s="196" t="s">
        <v>398</v>
      </c>
      <c r="D195" s="196" t="s">
        <v>189</v>
      </c>
      <c r="E195" s="197" t="s">
        <v>1107</v>
      </c>
      <c r="F195" s="198" t="s">
        <v>1034</v>
      </c>
      <c r="G195" s="199" t="s">
        <v>1012</v>
      </c>
      <c r="H195" s="200">
        <v>3</v>
      </c>
      <c r="I195" s="201"/>
      <c r="J195" s="202">
        <f t="shared" si="20"/>
        <v>0</v>
      </c>
      <c r="K195" s="198" t="s">
        <v>1</v>
      </c>
      <c r="L195" s="203"/>
      <c r="M195" s="204" t="s">
        <v>1</v>
      </c>
      <c r="N195" s="205" t="s">
        <v>41</v>
      </c>
      <c r="O195" s="68"/>
      <c r="P195" s="192">
        <f t="shared" si="21"/>
        <v>0</v>
      </c>
      <c r="Q195" s="192">
        <v>0</v>
      </c>
      <c r="R195" s="192">
        <f t="shared" si="22"/>
        <v>0</v>
      </c>
      <c r="S195" s="192">
        <v>0</v>
      </c>
      <c r="T195" s="193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4" t="s">
        <v>662</v>
      </c>
      <c r="AT195" s="194" t="s">
        <v>189</v>
      </c>
      <c r="AU195" s="194" t="s">
        <v>86</v>
      </c>
      <c r="AY195" s="14" t="s">
        <v>144</v>
      </c>
      <c r="BE195" s="195">
        <f t="shared" si="24"/>
        <v>0</v>
      </c>
      <c r="BF195" s="195">
        <f t="shared" si="25"/>
        <v>0</v>
      </c>
      <c r="BG195" s="195">
        <f t="shared" si="26"/>
        <v>0</v>
      </c>
      <c r="BH195" s="195">
        <f t="shared" si="27"/>
        <v>0</v>
      </c>
      <c r="BI195" s="195">
        <f t="shared" si="28"/>
        <v>0</v>
      </c>
      <c r="BJ195" s="14" t="s">
        <v>84</v>
      </c>
      <c r="BK195" s="195">
        <f t="shared" si="29"/>
        <v>0</v>
      </c>
      <c r="BL195" s="14" t="s">
        <v>662</v>
      </c>
      <c r="BM195" s="194" t="s">
        <v>1127</v>
      </c>
    </row>
    <row r="196" spans="1:65" s="2" customFormat="1" ht="16.5" customHeight="1">
      <c r="A196" s="31"/>
      <c r="B196" s="32"/>
      <c r="C196" s="196" t="s">
        <v>402</v>
      </c>
      <c r="D196" s="196" t="s">
        <v>189</v>
      </c>
      <c r="E196" s="197" t="s">
        <v>1109</v>
      </c>
      <c r="F196" s="198" t="s">
        <v>1037</v>
      </c>
      <c r="G196" s="199" t="s">
        <v>1012</v>
      </c>
      <c r="H196" s="200">
        <v>1</v>
      </c>
      <c r="I196" s="201"/>
      <c r="J196" s="202">
        <f t="shared" si="20"/>
        <v>0</v>
      </c>
      <c r="K196" s="198" t="s">
        <v>1</v>
      </c>
      <c r="L196" s="203"/>
      <c r="M196" s="204" t="s">
        <v>1</v>
      </c>
      <c r="N196" s="205" t="s">
        <v>41</v>
      </c>
      <c r="O196" s="68"/>
      <c r="P196" s="192">
        <f t="shared" si="21"/>
        <v>0</v>
      </c>
      <c r="Q196" s="192">
        <v>0</v>
      </c>
      <c r="R196" s="192">
        <f t="shared" si="22"/>
        <v>0</v>
      </c>
      <c r="S196" s="192">
        <v>0</v>
      </c>
      <c r="T196" s="193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4" t="s">
        <v>662</v>
      </c>
      <c r="AT196" s="194" t="s">
        <v>189</v>
      </c>
      <c r="AU196" s="194" t="s">
        <v>86</v>
      </c>
      <c r="AY196" s="14" t="s">
        <v>144</v>
      </c>
      <c r="BE196" s="195">
        <f t="shared" si="24"/>
        <v>0</v>
      </c>
      <c r="BF196" s="195">
        <f t="shared" si="25"/>
        <v>0</v>
      </c>
      <c r="BG196" s="195">
        <f t="shared" si="26"/>
        <v>0</v>
      </c>
      <c r="BH196" s="195">
        <f t="shared" si="27"/>
        <v>0</v>
      </c>
      <c r="BI196" s="195">
        <f t="shared" si="28"/>
        <v>0</v>
      </c>
      <c r="BJ196" s="14" t="s">
        <v>84</v>
      </c>
      <c r="BK196" s="195">
        <f t="shared" si="29"/>
        <v>0</v>
      </c>
      <c r="BL196" s="14" t="s">
        <v>662</v>
      </c>
      <c r="BM196" s="194" t="s">
        <v>1128</v>
      </c>
    </row>
    <row r="197" spans="1:65" s="2" customFormat="1" ht="16.5" customHeight="1">
      <c r="A197" s="31"/>
      <c r="B197" s="32"/>
      <c r="C197" s="196" t="s">
        <v>406</v>
      </c>
      <c r="D197" s="196" t="s">
        <v>189</v>
      </c>
      <c r="E197" s="197" t="s">
        <v>1111</v>
      </c>
      <c r="F197" s="198" t="s">
        <v>1040</v>
      </c>
      <c r="G197" s="199" t="s">
        <v>1012</v>
      </c>
      <c r="H197" s="200">
        <v>1</v>
      </c>
      <c r="I197" s="201"/>
      <c r="J197" s="202">
        <f t="shared" si="20"/>
        <v>0</v>
      </c>
      <c r="K197" s="198" t="s">
        <v>1</v>
      </c>
      <c r="L197" s="203"/>
      <c r="M197" s="204" t="s">
        <v>1</v>
      </c>
      <c r="N197" s="205" t="s">
        <v>41</v>
      </c>
      <c r="O197" s="68"/>
      <c r="P197" s="192">
        <f t="shared" si="21"/>
        <v>0</v>
      </c>
      <c r="Q197" s="192">
        <v>0</v>
      </c>
      <c r="R197" s="192">
        <f t="shared" si="22"/>
        <v>0</v>
      </c>
      <c r="S197" s="192">
        <v>0</v>
      </c>
      <c r="T197" s="193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4" t="s">
        <v>662</v>
      </c>
      <c r="AT197" s="194" t="s">
        <v>189</v>
      </c>
      <c r="AU197" s="194" t="s">
        <v>86</v>
      </c>
      <c r="AY197" s="14" t="s">
        <v>144</v>
      </c>
      <c r="BE197" s="195">
        <f t="shared" si="24"/>
        <v>0</v>
      </c>
      <c r="BF197" s="195">
        <f t="shared" si="25"/>
        <v>0</v>
      </c>
      <c r="BG197" s="195">
        <f t="shared" si="26"/>
        <v>0</v>
      </c>
      <c r="BH197" s="195">
        <f t="shared" si="27"/>
        <v>0</v>
      </c>
      <c r="BI197" s="195">
        <f t="shared" si="28"/>
        <v>0</v>
      </c>
      <c r="BJ197" s="14" t="s">
        <v>84</v>
      </c>
      <c r="BK197" s="195">
        <f t="shared" si="29"/>
        <v>0</v>
      </c>
      <c r="BL197" s="14" t="s">
        <v>662</v>
      </c>
      <c r="BM197" s="194" t="s">
        <v>1129</v>
      </c>
    </row>
    <row r="198" spans="1:65" s="2" customFormat="1" ht="24.2" customHeight="1">
      <c r="A198" s="31"/>
      <c r="B198" s="32"/>
      <c r="C198" s="196" t="s">
        <v>410</v>
      </c>
      <c r="D198" s="196" t="s">
        <v>189</v>
      </c>
      <c r="E198" s="197" t="s">
        <v>1113</v>
      </c>
      <c r="F198" s="198" t="s">
        <v>1043</v>
      </c>
      <c r="G198" s="199" t="s">
        <v>1012</v>
      </c>
      <c r="H198" s="200">
        <v>2</v>
      </c>
      <c r="I198" s="201"/>
      <c r="J198" s="202">
        <f t="shared" si="20"/>
        <v>0</v>
      </c>
      <c r="K198" s="198" t="s">
        <v>1</v>
      </c>
      <c r="L198" s="203"/>
      <c r="M198" s="204" t="s">
        <v>1</v>
      </c>
      <c r="N198" s="205" t="s">
        <v>41</v>
      </c>
      <c r="O198" s="68"/>
      <c r="P198" s="192">
        <f t="shared" si="21"/>
        <v>0</v>
      </c>
      <c r="Q198" s="192">
        <v>0</v>
      </c>
      <c r="R198" s="192">
        <f t="shared" si="22"/>
        <v>0</v>
      </c>
      <c r="S198" s="192">
        <v>0</v>
      </c>
      <c r="T198" s="193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4" t="s">
        <v>662</v>
      </c>
      <c r="AT198" s="194" t="s">
        <v>189</v>
      </c>
      <c r="AU198" s="194" t="s">
        <v>86</v>
      </c>
      <c r="AY198" s="14" t="s">
        <v>144</v>
      </c>
      <c r="BE198" s="195">
        <f t="shared" si="24"/>
        <v>0</v>
      </c>
      <c r="BF198" s="195">
        <f t="shared" si="25"/>
        <v>0</v>
      </c>
      <c r="BG198" s="195">
        <f t="shared" si="26"/>
        <v>0</v>
      </c>
      <c r="BH198" s="195">
        <f t="shared" si="27"/>
        <v>0</v>
      </c>
      <c r="BI198" s="195">
        <f t="shared" si="28"/>
        <v>0</v>
      </c>
      <c r="BJ198" s="14" t="s">
        <v>84</v>
      </c>
      <c r="BK198" s="195">
        <f t="shared" si="29"/>
        <v>0</v>
      </c>
      <c r="BL198" s="14" t="s">
        <v>662</v>
      </c>
      <c r="BM198" s="194" t="s">
        <v>1130</v>
      </c>
    </row>
    <row r="199" spans="1:65" s="2" customFormat="1" ht="24.2" customHeight="1">
      <c r="A199" s="31"/>
      <c r="B199" s="32"/>
      <c r="C199" s="196" t="s">
        <v>414</v>
      </c>
      <c r="D199" s="196" t="s">
        <v>189</v>
      </c>
      <c r="E199" s="197" t="s">
        <v>1115</v>
      </c>
      <c r="F199" s="198" t="s">
        <v>1046</v>
      </c>
      <c r="G199" s="199" t="s">
        <v>243</v>
      </c>
      <c r="H199" s="200">
        <v>10.65</v>
      </c>
      <c r="I199" s="201"/>
      <c r="J199" s="202">
        <f t="shared" si="20"/>
        <v>0</v>
      </c>
      <c r="K199" s="198" t="s">
        <v>1</v>
      </c>
      <c r="L199" s="203"/>
      <c r="M199" s="204" t="s">
        <v>1</v>
      </c>
      <c r="N199" s="205" t="s">
        <v>41</v>
      </c>
      <c r="O199" s="68"/>
      <c r="P199" s="192">
        <f t="shared" si="21"/>
        <v>0</v>
      </c>
      <c r="Q199" s="192">
        <v>0</v>
      </c>
      <c r="R199" s="192">
        <f t="shared" si="22"/>
        <v>0</v>
      </c>
      <c r="S199" s="192">
        <v>0</v>
      </c>
      <c r="T199" s="193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4" t="s">
        <v>662</v>
      </c>
      <c r="AT199" s="194" t="s">
        <v>189</v>
      </c>
      <c r="AU199" s="194" t="s">
        <v>86</v>
      </c>
      <c r="AY199" s="14" t="s">
        <v>144</v>
      </c>
      <c r="BE199" s="195">
        <f t="shared" si="24"/>
        <v>0</v>
      </c>
      <c r="BF199" s="195">
        <f t="shared" si="25"/>
        <v>0</v>
      </c>
      <c r="BG199" s="195">
        <f t="shared" si="26"/>
        <v>0</v>
      </c>
      <c r="BH199" s="195">
        <f t="shared" si="27"/>
        <v>0</v>
      </c>
      <c r="BI199" s="195">
        <f t="shared" si="28"/>
        <v>0</v>
      </c>
      <c r="BJ199" s="14" t="s">
        <v>84</v>
      </c>
      <c r="BK199" s="195">
        <f t="shared" si="29"/>
        <v>0</v>
      </c>
      <c r="BL199" s="14" t="s">
        <v>662</v>
      </c>
      <c r="BM199" s="194" t="s">
        <v>1131</v>
      </c>
    </row>
    <row r="200" spans="1:65" s="2" customFormat="1" ht="24.2" customHeight="1">
      <c r="A200" s="31"/>
      <c r="B200" s="32"/>
      <c r="C200" s="196" t="s">
        <v>418</v>
      </c>
      <c r="D200" s="196" t="s">
        <v>189</v>
      </c>
      <c r="E200" s="197" t="s">
        <v>1117</v>
      </c>
      <c r="F200" s="198" t="s">
        <v>1015</v>
      </c>
      <c r="G200" s="199" t="s">
        <v>1012</v>
      </c>
      <c r="H200" s="200">
        <v>2</v>
      </c>
      <c r="I200" s="201"/>
      <c r="J200" s="202">
        <f t="shared" si="20"/>
        <v>0</v>
      </c>
      <c r="K200" s="198" t="s">
        <v>1</v>
      </c>
      <c r="L200" s="203"/>
      <c r="M200" s="204" t="s">
        <v>1</v>
      </c>
      <c r="N200" s="205" t="s">
        <v>41</v>
      </c>
      <c r="O200" s="68"/>
      <c r="P200" s="192">
        <f t="shared" si="21"/>
        <v>0</v>
      </c>
      <c r="Q200" s="192">
        <v>0</v>
      </c>
      <c r="R200" s="192">
        <f t="shared" si="22"/>
        <v>0</v>
      </c>
      <c r="S200" s="192">
        <v>0</v>
      </c>
      <c r="T200" s="193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4" t="s">
        <v>662</v>
      </c>
      <c r="AT200" s="194" t="s">
        <v>189</v>
      </c>
      <c r="AU200" s="194" t="s">
        <v>86</v>
      </c>
      <c r="AY200" s="14" t="s">
        <v>144</v>
      </c>
      <c r="BE200" s="195">
        <f t="shared" si="24"/>
        <v>0</v>
      </c>
      <c r="BF200" s="195">
        <f t="shared" si="25"/>
        <v>0</v>
      </c>
      <c r="BG200" s="195">
        <f t="shared" si="26"/>
        <v>0</v>
      </c>
      <c r="BH200" s="195">
        <f t="shared" si="27"/>
        <v>0</v>
      </c>
      <c r="BI200" s="195">
        <f t="shared" si="28"/>
        <v>0</v>
      </c>
      <c r="BJ200" s="14" t="s">
        <v>84</v>
      </c>
      <c r="BK200" s="195">
        <f t="shared" si="29"/>
        <v>0</v>
      </c>
      <c r="BL200" s="14" t="s">
        <v>662</v>
      </c>
      <c r="BM200" s="194" t="s">
        <v>1132</v>
      </c>
    </row>
    <row r="201" spans="1:65" s="2" customFormat="1" ht="16.5" customHeight="1">
      <c r="A201" s="31"/>
      <c r="B201" s="32"/>
      <c r="C201" s="196" t="s">
        <v>422</v>
      </c>
      <c r="D201" s="196" t="s">
        <v>189</v>
      </c>
      <c r="E201" s="197" t="s">
        <v>1119</v>
      </c>
      <c r="F201" s="198" t="s">
        <v>1018</v>
      </c>
      <c r="G201" s="199" t="s">
        <v>1012</v>
      </c>
      <c r="H201" s="200">
        <v>9</v>
      </c>
      <c r="I201" s="201"/>
      <c r="J201" s="202">
        <f t="shared" si="20"/>
        <v>0</v>
      </c>
      <c r="K201" s="198" t="s">
        <v>1</v>
      </c>
      <c r="L201" s="203"/>
      <c r="M201" s="204" t="s">
        <v>1</v>
      </c>
      <c r="N201" s="205" t="s">
        <v>41</v>
      </c>
      <c r="O201" s="68"/>
      <c r="P201" s="192">
        <f t="shared" si="21"/>
        <v>0</v>
      </c>
      <c r="Q201" s="192">
        <v>0</v>
      </c>
      <c r="R201" s="192">
        <f t="shared" si="22"/>
        <v>0</v>
      </c>
      <c r="S201" s="192">
        <v>0</v>
      </c>
      <c r="T201" s="193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4" t="s">
        <v>662</v>
      </c>
      <c r="AT201" s="194" t="s">
        <v>189</v>
      </c>
      <c r="AU201" s="194" t="s">
        <v>86</v>
      </c>
      <c r="AY201" s="14" t="s">
        <v>144</v>
      </c>
      <c r="BE201" s="195">
        <f t="shared" si="24"/>
        <v>0</v>
      </c>
      <c r="BF201" s="195">
        <f t="shared" si="25"/>
        <v>0</v>
      </c>
      <c r="BG201" s="195">
        <f t="shared" si="26"/>
        <v>0</v>
      </c>
      <c r="BH201" s="195">
        <f t="shared" si="27"/>
        <v>0</v>
      </c>
      <c r="BI201" s="195">
        <f t="shared" si="28"/>
        <v>0</v>
      </c>
      <c r="BJ201" s="14" t="s">
        <v>84</v>
      </c>
      <c r="BK201" s="195">
        <f t="shared" si="29"/>
        <v>0</v>
      </c>
      <c r="BL201" s="14" t="s">
        <v>662</v>
      </c>
      <c r="BM201" s="194" t="s">
        <v>1133</v>
      </c>
    </row>
    <row r="202" spans="1:65" s="2" customFormat="1" ht="21.75" customHeight="1">
      <c r="A202" s="31"/>
      <c r="B202" s="32"/>
      <c r="C202" s="196" t="s">
        <v>426</v>
      </c>
      <c r="D202" s="196" t="s">
        <v>189</v>
      </c>
      <c r="E202" s="197" t="s">
        <v>1121</v>
      </c>
      <c r="F202" s="198" t="s">
        <v>1021</v>
      </c>
      <c r="G202" s="199" t="s">
        <v>1012</v>
      </c>
      <c r="H202" s="200">
        <v>9</v>
      </c>
      <c r="I202" s="201"/>
      <c r="J202" s="202">
        <f t="shared" si="20"/>
        <v>0</v>
      </c>
      <c r="K202" s="198" t="s">
        <v>1</v>
      </c>
      <c r="L202" s="203"/>
      <c r="M202" s="204" t="s">
        <v>1</v>
      </c>
      <c r="N202" s="205" t="s">
        <v>41</v>
      </c>
      <c r="O202" s="68"/>
      <c r="P202" s="192">
        <f t="shared" si="21"/>
        <v>0</v>
      </c>
      <c r="Q202" s="192">
        <v>0</v>
      </c>
      <c r="R202" s="192">
        <f t="shared" si="22"/>
        <v>0</v>
      </c>
      <c r="S202" s="192">
        <v>0</v>
      </c>
      <c r="T202" s="193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4" t="s">
        <v>662</v>
      </c>
      <c r="AT202" s="194" t="s">
        <v>189</v>
      </c>
      <c r="AU202" s="194" t="s">
        <v>86</v>
      </c>
      <c r="AY202" s="14" t="s">
        <v>144</v>
      </c>
      <c r="BE202" s="195">
        <f t="shared" si="24"/>
        <v>0</v>
      </c>
      <c r="BF202" s="195">
        <f t="shared" si="25"/>
        <v>0</v>
      </c>
      <c r="BG202" s="195">
        <f t="shared" si="26"/>
        <v>0</v>
      </c>
      <c r="BH202" s="195">
        <f t="shared" si="27"/>
        <v>0</v>
      </c>
      <c r="BI202" s="195">
        <f t="shared" si="28"/>
        <v>0</v>
      </c>
      <c r="BJ202" s="14" t="s">
        <v>84</v>
      </c>
      <c r="BK202" s="195">
        <f t="shared" si="29"/>
        <v>0</v>
      </c>
      <c r="BL202" s="14" t="s">
        <v>662</v>
      </c>
      <c r="BM202" s="194" t="s">
        <v>1134</v>
      </c>
    </row>
    <row r="203" spans="2:63" s="12" customFormat="1" ht="22.9" customHeight="1">
      <c r="B203" s="167"/>
      <c r="C203" s="168"/>
      <c r="D203" s="169" t="s">
        <v>75</v>
      </c>
      <c r="E203" s="181" t="s">
        <v>1135</v>
      </c>
      <c r="F203" s="181" t="s">
        <v>1136</v>
      </c>
      <c r="G203" s="168"/>
      <c r="H203" s="168"/>
      <c r="I203" s="171"/>
      <c r="J203" s="182">
        <f>BK203</f>
        <v>0</v>
      </c>
      <c r="K203" s="168"/>
      <c r="L203" s="173"/>
      <c r="M203" s="174"/>
      <c r="N203" s="175"/>
      <c r="O203" s="175"/>
      <c r="P203" s="176">
        <f>SUM(P204:P227)</f>
        <v>0</v>
      </c>
      <c r="Q203" s="175"/>
      <c r="R203" s="176">
        <f>SUM(R204:R227)</f>
        <v>0</v>
      </c>
      <c r="S203" s="175"/>
      <c r="T203" s="177">
        <f>SUM(T204:T227)</f>
        <v>0</v>
      </c>
      <c r="AR203" s="178" t="s">
        <v>84</v>
      </c>
      <c r="AT203" s="179" t="s">
        <v>75</v>
      </c>
      <c r="AU203" s="179" t="s">
        <v>84</v>
      </c>
      <c r="AY203" s="178" t="s">
        <v>144</v>
      </c>
      <c r="BK203" s="180">
        <f>SUM(BK204:BK227)</f>
        <v>0</v>
      </c>
    </row>
    <row r="204" spans="1:65" s="2" customFormat="1" ht="16.5" customHeight="1">
      <c r="A204" s="31"/>
      <c r="B204" s="32"/>
      <c r="C204" s="183" t="s">
        <v>430</v>
      </c>
      <c r="D204" s="183" t="s">
        <v>146</v>
      </c>
      <c r="E204" s="184" t="s">
        <v>1137</v>
      </c>
      <c r="F204" s="185" t="s">
        <v>1011</v>
      </c>
      <c r="G204" s="186" t="s">
        <v>1012</v>
      </c>
      <c r="H204" s="187">
        <v>1</v>
      </c>
      <c r="I204" s="188"/>
      <c r="J204" s="189">
        <f aca="true" t="shared" si="30" ref="J204:J227">ROUND(I204*H204,2)</f>
        <v>0</v>
      </c>
      <c r="K204" s="185" t="s">
        <v>1</v>
      </c>
      <c r="L204" s="36"/>
      <c r="M204" s="190" t="s">
        <v>1</v>
      </c>
      <c r="N204" s="191" t="s">
        <v>41</v>
      </c>
      <c r="O204" s="68"/>
      <c r="P204" s="192">
        <f aca="true" t="shared" si="31" ref="P204:P227">O204*H204</f>
        <v>0</v>
      </c>
      <c r="Q204" s="192">
        <v>0</v>
      </c>
      <c r="R204" s="192">
        <f aca="true" t="shared" si="32" ref="R204:R227">Q204*H204</f>
        <v>0</v>
      </c>
      <c r="S204" s="192">
        <v>0</v>
      </c>
      <c r="T204" s="193">
        <f aca="true" t="shared" si="33" ref="T204:T227"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4" t="s">
        <v>394</v>
      </c>
      <c r="AT204" s="194" t="s">
        <v>146</v>
      </c>
      <c r="AU204" s="194" t="s">
        <v>86</v>
      </c>
      <c r="AY204" s="14" t="s">
        <v>144</v>
      </c>
      <c r="BE204" s="195">
        <f aca="true" t="shared" si="34" ref="BE204:BE227">IF(N204="základní",J204,0)</f>
        <v>0</v>
      </c>
      <c r="BF204" s="195">
        <f aca="true" t="shared" si="35" ref="BF204:BF227">IF(N204="snížená",J204,0)</f>
        <v>0</v>
      </c>
      <c r="BG204" s="195">
        <f aca="true" t="shared" si="36" ref="BG204:BG227">IF(N204="zákl. přenesená",J204,0)</f>
        <v>0</v>
      </c>
      <c r="BH204" s="195">
        <f aca="true" t="shared" si="37" ref="BH204:BH227">IF(N204="sníž. přenesená",J204,0)</f>
        <v>0</v>
      </c>
      <c r="BI204" s="195">
        <f aca="true" t="shared" si="38" ref="BI204:BI227">IF(N204="nulová",J204,0)</f>
        <v>0</v>
      </c>
      <c r="BJ204" s="14" t="s">
        <v>84</v>
      </c>
      <c r="BK204" s="195">
        <f aca="true" t="shared" si="39" ref="BK204:BK227">ROUND(I204*H204,2)</f>
        <v>0</v>
      </c>
      <c r="BL204" s="14" t="s">
        <v>394</v>
      </c>
      <c r="BM204" s="194" t="s">
        <v>1138</v>
      </c>
    </row>
    <row r="205" spans="1:65" s="2" customFormat="1" ht="16.5" customHeight="1">
      <c r="A205" s="31"/>
      <c r="B205" s="32"/>
      <c r="C205" s="183" t="s">
        <v>434</v>
      </c>
      <c r="D205" s="183" t="s">
        <v>146</v>
      </c>
      <c r="E205" s="184" t="s">
        <v>1139</v>
      </c>
      <c r="F205" s="185" t="s">
        <v>1025</v>
      </c>
      <c r="G205" s="186" t="s">
        <v>1012</v>
      </c>
      <c r="H205" s="187">
        <v>1</v>
      </c>
      <c r="I205" s="188"/>
      <c r="J205" s="189">
        <f t="shared" si="30"/>
        <v>0</v>
      </c>
      <c r="K205" s="185" t="s">
        <v>1</v>
      </c>
      <c r="L205" s="36"/>
      <c r="M205" s="190" t="s">
        <v>1</v>
      </c>
      <c r="N205" s="191" t="s">
        <v>41</v>
      </c>
      <c r="O205" s="68"/>
      <c r="P205" s="192">
        <f t="shared" si="31"/>
        <v>0</v>
      </c>
      <c r="Q205" s="192">
        <v>0</v>
      </c>
      <c r="R205" s="192">
        <f t="shared" si="32"/>
        <v>0</v>
      </c>
      <c r="S205" s="192">
        <v>0</v>
      </c>
      <c r="T205" s="193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4" t="s">
        <v>394</v>
      </c>
      <c r="AT205" s="194" t="s">
        <v>146</v>
      </c>
      <c r="AU205" s="194" t="s">
        <v>86</v>
      </c>
      <c r="AY205" s="14" t="s">
        <v>144</v>
      </c>
      <c r="BE205" s="195">
        <f t="shared" si="34"/>
        <v>0</v>
      </c>
      <c r="BF205" s="195">
        <f t="shared" si="35"/>
        <v>0</v>
      </c>
      <c r="BG205" s="195">
        <f t="shared" si="36"/>
        <v>0</v>
      </c>
      <c r="BH205" s="195">
        <f t="shared" si="37"/>
        <v>0</v>
      </c>
      <c r="BI205" s="195">
        <f t="shared" si="38"/>
        <v>0</v>
      </c>
      <c r="BJ205" s="14" t="s">
        <v>84</v>
      </c>
      <c r="BK205" s="195">
        <f t="shared" si="39"/>
        <v>0</v>
      </c>
      <c r="BL205" s="14" t="s">
        <v>394</v>
      </c>
      <c r="BM205" s="194" t="s">
        <v>1140</v>
      </c>
    </row>
    <row r="206" spans="1:65" s="2" customFormat="1" ht="16.5" customHeight="1">
      <c r="A206" s="31"/>
      <c r="B206" s="32"/>
      <c r="C206" s="183" t="s">
        <v>438</v>
      </c>
      <c r="D206" s="183" t="s">
        <v>146</v>
      </c>
      <c r="E206" s="184" t="s">
        <v>1141</v>
      </c>
      <c r="F206" s="185" t="s">
        <v>1028</v>
      </c>
      <c r="G206" s="186" t="s">
        <v>1012</v>
      </c>
      <c r="H206" s="187">
        <v>1</v>
      </c>
      <c r="I206" s="188"/>
      <c r="J206" s="189">
        <f t="shared" si="30"/>
        <v>0</v>
      </c>
      <c r="K206" s="185" t="s">
        <v>1</v>
      </c>
      <c r="L206" s="36"/>
      <c r="M206" s="190" t="s">
        <v>1</v>
      </c>
      <c r="N206" s="191" t="s">
        <v>41</v>
      </c>
      <c r="O206" s="68"/>
      <c r="P206" s="192">
        <f t="shared" si="31"/>
        <v>0</v>
      </c>
      <c r="Q206" s="192">
        <v>0</v>
      </c>
      <c r="R206" s="192">
        <f t="shared" si="32"/>
        <v>0</v>
      </c>
      <c r="S206" s="192">
        <v>0</v>
      </c>
      <c r="T206" s="193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4" t="s">
        <v>394</v>
      </c>
      <c r="AT206" s="194" t="s">
        <v>146</v>
      </c>
      <c r="AU206" s="194" t="s">
        <v>86</v>
      </c>
      <c r="AY206" s="14" t="s">
        <v>144</v>
      </c>
      <c r="BE206" s="195">
        <f t="shared" si="34"/>
        <v>0</v>
      </c>
      <c r="BF206" s="195">
        <f t="shared" si="35"/>
        <v>0</v>
      </c>
      <c r="BG206" s="195">
        <f t="shared" si="36"/>
        <v>0</v>
      </c>
      <c r="BH206" s="195">
        <f t="shared" si="37"/>
        <v>0</v>
      </c>
      <c r="BI206" s="195">
        <f t="shared" si="38"/>
        <v>0</v>
      </c>
      <c r="BJ206" s="14" t="s">
        <v>84</v>
      </c>
      <c r="BK206" s="195">
        <f t="shared" si="39"/>
        <v>0</v>
      </c>
      <c r="BL206" s="14" t="s">
        <v>394</v>
      </c>
      <c r="BM206" s="194" t="s">
        <v>1142</v>
      </c>
    </row>
    <row r="207" spans="1:65" s="2" customFormat="1" ht="16.5" customHeight="1">
      <c r="A207" s="31"/>
      <c r="B207" s="32"/>
      <c r="C207" s="183" t="s">
        <v>442</v>
      </c>
      <c r="D207" s="183" t="s">
        <v>146</v>
      </c>
      <c r="E207" s="184" t="s">
        <v>1143</v>
      </c>
      <c r="F207" s="185" t="s">
        <v>1031</v>
      </c>
      <c r="G207" s="186" t="s">
        <v>1012</v>
      </c>
      <c r="H207" s="187">
        <v>3</v>
      </c>
      <c r="I207" s="188"/>
      <c r="J207" s="189">
        <f t="shared" si="30"/>
        <v>0</v>
      </c>
      <c r="K207" s="185" t="s">
        <v>1</v>
      </c>
      <c r="L207" s="36"/>
      <c r="M207" s="190" t="s">
        <v>1</v>
      </c>
      <c r="N207" s="191" t="s">
        <v>41</v>
      </c>
      <c r="O207" s="68"/>
      <c r="P207" s="192">
        <f t="shared" si="31"/>
        <v>0</v>
      </c>
      <c r="Q207" s="192">
        <v>0</v>
      </c>
      <c r="R207" s="192">
        <f t="shared" si="32"/>
        <v>0</v>
      </c>
      <c r="S207" s="192">
        <v>0</v>
      </c>
      <c r="T207" s="193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4" t="s">
        <v>394</v>
      </c>
      <c r="AT207" s="194" t="s">
        <v>146</v>
      </c>
      <c r="AU207" s="194" t="s">
        <v>86</v>
      </c>
      <c r="AY207" s="14" t="s">
        <v>144</v>
      </c>
      <c r="BE207" s="195">
        <f t="shared" si="34"/>
        <v>0</v>
      </c>
      <c r="BF207" s="195">
        <f t="shared" si="35"/>
        <v>0</v>
      </c>
      <c r="BG207" s="195">
        <f t="shared" si="36"/>
        <v>0</v>
      </c>
      <c r="BH207" s="195">
        <f t="shared" si="37"/>
        <v>0</v>
      </c>
      <c r="BI207" s="195">
        <f t="shared" si="38"/>
        <v>0</v>
      </c>
      <c r="BJ207" s="14" t="s">
        <v>84</v>
      </c>
      <c r="BK207" s="195">
        <f t="shared" si="39"/>
        <v>0</v>
      </c>
      <c r="BL207" s="14" t="s">
        <v>394</v>
      </c>
      <c r="BM207" s="194" t="s">
        <v>1144</v>
      </c>
    </row>
    <row r="208" spans="1:65" s="2" customFormat="1" ht="24.2" customHeight="1">
      <c r="A208" s="31"/>
      <c r="B208" s="32"/>
      <c r="C208" s="183" t="s">
        <v>446</v>
      </c>
      <c r="D208" s="183" t="s">
        <v>146</v>
      </c>
      <c r="E208" s="184" t="s">
        <v>1145</v>
      </c>
      <c r="F208" s="185" t="s">
        <v>1034</v>
      </c>
      <c r="G208" s="186" t="s">
        <v>1012</v>
      </c>
      <c r="H208" s="187">
        <v>3</v>
      </c>
      <c r="I208" s="188"/>
      <c r="J208" s="189">
        <f t="shared" si="30"/>
        <v>0</v>
      </c>
      <c r="K208" s="185" t="s">
        <v>1</v>
      </c>
      <c r="L208" s="36"/>
      <c r="M208" s="190" t="s">
        <v>1</v>
      </c>
      <c r="N208" s="191" t="s">
        <v>41</v>
      </c>
      <c r="O208" s="68"/>
      <c r="P208" s="192">
        <f t="shared" si="31"/>
        <v>0</v>
      </c>
      <c r="Q208" s="192">
        <v>0</v>
      </c>
      <c r="R208" s="192">
        <f t="shared" si="32"/>
        <v>0</v>
      </c>
      <c r="S208" s="192">
        <v>0</v>
      </c>
      <c r="T208" s="193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4" t="s">
        <v>394</v>
      </c>
      <c r="AT208" s="194" t="s">
        <v>146</v>
      </c>
      <c r="AU208" s="194" t="s">
        <v>86</v>
      </c>
      <c r="AY208" s="14" t="s">
        <v>144</v>
      </c>
      <c r="BE208" s="195">
        <f t="shared" si="34"/>
        <v>0</v>
      </c>
      <c r="BF208" s="195">
        <f t="shared" si="35"/>
        <v>0</v>
      </c>
      <c r="BG208" s="195">
        <f t="shared" si="36"/>
        <v>0</v>
      </c>
      <c r="BH208" s="195">
        <f t="shared" si="37"/>
        <v>0</v>
      </c>
      <c r="BI208" s="195">
        <f t="shared" si="38"/>
        <v>0</v>
      </c>
      <c r="BJ208" s="14" t="s">
        <v>84</v>
      </c>
      <c r="BK208" s="195">
        <f t="shared" si="39"/>
        <v>0</v>
      </c>
      <c r="BL208" s="14" t="s">
        <v>394</v>
      </c>
      <c r="BM208" s="194" t="s">
        <v>1146</v>
      </c>
    </row>
    <row r="209" spans="1:65" s="2" customFormat="1" ht="16.5" customHeight="1">
      <c r="A209" s="31"/>
      <c r="B209" s="32"/>
      <c r="C209" s="183" t="s">
        <v>450</v>
      </c>
      <c r="D209" s="183" t="s">
        <v>146</v>
      </c>
      <c r="E209" s="184" t="s">
        <v>1147</v>
      </c>
      <c r="F209" s="185" t="s">
        <v>1037</v>
      </c>
      <c r="G209" s="186" t="s">
        <v>1012</v>
      </c>
      <c r="H209" s="187">
        <v>1</v>
      </c>
      <c r="I209" s="188"/>
      <c r="J209" s="189">
        <f t="shared" si="30"/>
        <v>0</v>
      </c>
      <c r="K209" s="185" t="s">
        <v>1</v>
      </c>
      <c r="L209" s="36"/>
      <c r="M209" s="190" t="s">
        <v>1</v>
      </c>
      <c r="N209" s="191" t="s">
        <v>41</v>
      </c>
      <c r="O209" s="68"/>
      <c r="P209" s="192">
        <f t="shared" si="31"/>
        <v>0</v>
      </c>
      <c r="Q209" s="192">
        <v>0</v>
      </c>
      <c r="R209" s="192">
        <f t="shared" si="32"/>
        <v>0</v>
      </c>
      <c r="S209" s="192">
        <v>0</v>
      </c>
      <c r="T209" s="193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4" t="s">
        <v>394</v>
      </c>
      <c r="AT209" s="194" t="s">
        <v>146</v>
      </c>
      <c r="AU209" s="194" t="s">
        <v>86</v>
      </c>
      <c r="AY209" s="14" t="s">
        <v>144</v>
      </c>
      <c r="BE209" s="195">
        <f t="shared" si="34"/>
        <v>0</v>
      </c>
      <c r="BF209" s="195">
        <f t="shared" si="35"/>
        <v>0</v>
      </c>
      <c r="BG209" s="195">
        <f t="shared" si="36"/>
        <v>0</v>
      </c>
      <c r="BH209" s="195">
        <f t="shared" si="37"/>
        <v>0</v>
      </c>
      <c r="BI209" s="195">
        <f t="shared" si="38"/>
        <v>0</v>
      </c>
      <c r="BJ209" s="14" t="s">
        <v>84</v>
      </c>
      <c r="BK209" s="195">
        <f t="shared" si="39"/>
        <v>0</v>
      </c>
      <c r="BL209" s="14" t="s">
        <v>394</v>
      </c>
      <c r="BM209" s="194" t="s">
        <v>1148</v>
      </c>
    </row>
    <row r="210" spans="1:65" s="2" customFormat="1" ht="16.5" customHeight="1">
      <c r="A210" s="31"/>
      <c r="B210" s="32"/>
      <c r="C210" s="183" t="s">
        <v>456</v>
      </c>
      <c r="D210" s="183" t="s">
        <v>146</v>
      </c>
      <c r="E210" s="184" t="s">
        <v>1149</v>
      </c>
      <c r="F210" s="185" t="s">
        <v>1040</v>
      </c>
      <c r="G210" s="186" t="s">
        <v>1012</v>
      </c>
      <c r="H210" s="187">
        <v>1</v>
      </c>
      <c r="I210" s="188"/>
      <c r="J210" s="189">
        <f t="shared" si="30"/>
        <v>0</v>
      </c>
      <c r="K210" s="185" t="s">
        <v>1</v>
      </c>
      <c r="L210" s="36"/>
      <c r="M210" s="190" t="s">
        <v>1</v>
      </c>
      <c r="N210" s="191" t="s">
        <v>41</v>
      </c>
      <c r="O210" s="68"/>
      <c r="P210" s="192">
        <f t="shared" si="31"/>
        <v>0</v>
      </c>
      <c r="Q210" s="192">
        <v>0</v>
      </c>
      <c r="R210" s="192">
        <f t="shared" si="32"/>
        <v>0</v>
      </c>
      <c r="S210" s="192">
        <v>0</v>
      </c>
      <c r="T210" s="193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4" t="s">
        <v>394</v>
      </c>
      <c r="AT210" s="194" t="s">
        <v>146</v>
      </c>
      <c r="AU210" s="194" t="s">
        <v>86</v>
      </c>
      <c r="AY210" s="14" t="s">
        <v>144</v>
      </c>
      <c r="BE210" s="195">
        <f t="shared" si="34"/>
        <v>0</v>
      </c>
      <c r="BF210" s="195">
        <f t="shared" si="35"/>
        <v>0</v>
      </c>
      <c r="BG210" s="195">
        <f t="shared" si="36"/>
        <v>0</v>
      </c>
      <c r="BH210" s="195">
        <f t="shared" si="37"/>
        <v>0</v>
      </c>
      <c r="BI210" s="195">
        <f t="shared" si="38"/>
        <v>0</v>
      </c>
      <c r="BJ210" s="14" t="s">
        <v>84</v>
      </c>
      <c r="BK210" s="195">
        <f t="shared" si="39"/>
        <v>0</v>
      </c>
      <c r="BL210" s="14" t="s">
        <v>394</v>
      </c>
      <c r="BM210" s="194" t="s">
        <v>1150</v>
      </c>
    </row>
    <row r="211" spans="1:65" s="2" customFormat="1" ht="24.2" customHeight="1">
      <c r="A211" s="31"/>
      <c r="B211" s="32"/>
      <c r="C211" s="183" t="s">
        <v>460</v>
      </c>
      <c r="D211" s="183" t="s">
        <v>146</v>
      </c>
      <c r="E211" s="184" t="s">
        <v>1151</v>
      </c>
      <c r="F211" s="185" t="s">
        <v>1043</v>
      </c>
      <c r="G211" s="186" t="s">
        <v>1012</v>
      </c>
      <c r="H211" s="187">
        <v>2</v>
      </c>
      <c r="I211" s="188"/>
      <c r="J211" s="189">
        <f t="shared" si="30"/>
        <v>0</v>
      </c>
      <c r="K211" s="185" t="s">
        <v>1</v>
      </c>
      <c r="L211" s="36"/>
      <c r="M211" s="190" t="s">
        <v>1</v>
      </c>
      <c r="N211" s="191" t="s">
        <v>41</v>
      </c>
      <c r="O211" s="68"/>
      <c r="P211" s="192">
        <f t="shared" si="31"/>
        <v>0</v>
      </c>
      <c r="Q211" s="192">
        <v>0</v>
      </c>
      <c r="R211" s="192">
        <f t="shared" si="32"/>
        <v>0</v>
      </c>
      <c r="S211" s="192">
        <v>0</v>
      </c>
      <c r="T211" s="193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4" t="s">
        <v>394</v>
      </c>
      <c r="AT211" s="194" t="s">
        <v>146</v>
      </c>
      <c r="AU211" s="194" t="s">
        <v>86</v>
      </c>
      <c r="AY211" s="14" t="s">
        <v>144</v>
      </c>
      <c r="BE211" s="195">
        <f t="shared" si="34"/>
        <v>0</v>
      </c>
      <c r="BF211" s="195">
        <f t="shared" si="35"/>
        <v>0</v>
      </c>
      <c r="BG211" s="195">
        <f t="shared" si="36"/>
        <v>0</v>
      </c>
      <c r="BH211" s="195">
        <f t="shared" si="37"/>
        <v>0</v>
      </c>
      <c r="BI211" s="195">
        <f t="shared" si="38"/>
        <v>0</v>
      </c>
      <c r="BJ211" s="14" t="s">
        <v>84</v>
      </c>
      <c r="BK211" s="195">
        <f t="shared" si="39"/>
        <v>0</v>
      </c>
      <c r="BL211" s="14" t="s">
        <v>394</v>
      </c>
      <c r="BM211" s="194" t="s">
        <v>1152</v>
      </c>
    </row>
    <row r="212" spans="1:65" s="2" customFormat="1" ht="24.2" customHeight="1">
      <c r="A212" s="31"/>
      <c r="B212" s="32"/>
      <c r="C212" s="183" t="s">
        <v>464</v>
      </c>
      <c r="D212" s="183" t="s">
        <v>146</v>
      </c>
      <c r="E212" s="184" t="s">
        <v>1153</v>
      </c>
      <c r="F212" s="185" t="s">
        <v>1046</v>
      </c>
      <c r="G212" s="186" t="s">
        <v>243</v>
      </c>
      <c r="H212" s="187">
        <v>10.65</v>
      </c>
      <c r="I212" s="188"/>
      <c r="J212" s="189">
        <f t="shared" si="30"/>
        <v>0</v>
      </c>
      <c r="K212" s="185" t="s">
        <v>1</v>
      </c>
      <c r="L212" s="36"/>
      <c r="M212" s="190" t="s">
        <v>1</v>
      </c>
      <c r="N212" s="191" t="s">
        <v>41</v>
      </c>
      <c r="O212" s="68"/>
      <c r="P212" s="192">
        <f t="shared" si="31"/>
        <v>0</v>
      </c>
      <c r="Q212" s="192">
        <v>0</v>
      </c>
      <c r="R212" s="192">
        <f t="shared" si="32"/>
        <v>0</v>
      </c>
      <c r="S212" s="192">
        <v>0</v>
      </c>
      <c r="T212" s="193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4" t="s">
        <v>394</v>
      </c>
      <c r="AT212" s="194" t="s">
        <v>146</v>
      </c>
      <c r="AU212" s="194" t="s">
        <v>86</v>
      </c>
      <c r="AY212" s="14" t="s">
        <v>144</v>
      </c>
      <c r="BE212" s="195">
        <f t="shared" si="34"/>
        <v>0</v>
      </c>
      <c r="BF212" s="195">
        <f t="shared" si="35"/>
        <v>0</v>
      </c>
      <c r="BG212" s="195">
        <f t="shared" si="36"/>
        <v>0</v>
      </c>
      <c r="BH212" s="195">
        <f t="shared" si="37"/>
        <v>0</v>
      </c>
      <c r="BI212" s="195">
        <f t="shared" si="38"/>
        <v>0</v>
      </c>
      <c r="BJ212" s="14" t="s">
        <v>84</v>
      </c>
      <c r="BK212" s="195">
        <f t="shared" si="39"/>
        <v>0</v>
      </c>
      <c r="BL212" s="14" t="s">
        <v>394</v>
      </c>
      <c r="BM212" s="194" t="s">
        <v>1154</v>
      </c>
    </row>
    <row r="213" spans="1:65" s="2" customFormat="1" ht="24.2" customHeight="1">
      <c r="A213" s="31"/>
      <c r="B213" s="32"/>
      <c r="C213" s="183" t="s">
        <v>468</v>
      </c>
      <c r="D213" s="183" t="s">
        <v>146</v>
      </c>
      <c r="E213" s="184" t="s">
        <v>1155</v>
      </c>
      <c r="F213" s="185" t="s">
        <v>1015</v>
      </c>
      <c r="G213" s="186" t="s">
        <v>1012</v>
      </c>
      <c r="H213" s="187">
        <v>2</v>
      </c>
      <c r="I213" s="188"/>
      <c r="J213" s="189">
        <f t="shared" si="30"/>
        <v>0</v>
      </c>
      <c r="K213" s="185" t="s">
        <v>1</v>
      </c>
      <c r="L213" s="36"/>
      <c r="M213" s="190" t="s">
        <v>1</v>
      </c>
      <c r="N213" s="191" t="s">
        <v>41</v>
      </c>
      <c r="O213" s="68"/>
      <c r="P213" s="192">
        <f t="shared" si="31"/>
        <v>0</v>
      </c>
      <c r="Q213" s="192">
        <v>0</v>
      </c>
      <c r="R213" s="192">
        <f t="shared" si="32"/>
        <v>0</v>
      </c>
      <c r="S213" s="192">
        <v>0</v>
      </c>
      <c r="T213" s="193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4" t="s">
        <v>394</v>
      </c>
      <c r="AT213" s="194" t="s">
        <v>146</v>
      </c>
      <c r="AU213" s="194" t="s">
        <v>86</v>
      </c>
      <c r="AY213" s="14" t="s">
        <v>144</v>
      </c>
      <c r="BE213" s="195">
        <f t="shared" si="34"/>
        <v>0</v>
      </c>
      <c r="BF213" s="195">
        <f t="shared" si="35"/>
        <v>0</v>
      </c>
      <c r="BG213" s="195">
        <f t="shared" si="36"/>
        <v>0</v>
      </c>
      <c r="BH213" s="195">
        <f t="shared" si="37"/>
        <v>0</v>
      </c>
      <c r="BI213" s="195">
        <f t="shared" si="38"/>
        <v>0</v>
      </c>
      <c r="BJ213" s="14" t="s">
        <v>84</v>
      </c>
      <c r="BK213" s="195">
        <f t="shared" si="39"/>
        <v>0</v>
      </c>
      <c r="BL213" s="14" t="s">
        <v>394</v>
      </c>
      <c r="BM213" s="194" t="s">
        <v>1156</v>
      </c>
    </row>
    <row r="214" spans="1:65" s="2" customFormat="1" ht="16.5" customHeight="1">
      <c r="A214" s="31"/>
      <c r="B214" s="32"/>
      <c r="C214" s="183" t="s">
        <v>474</v>
      </c>
      <c r="D214" s="183" t="s">
        <v>146</v>
      </c>
      <c r="E214" s="184" t="s">
        <v>1157</v>
      </c>
      <c r="F214" s="185" t="s">
        <v>1018</v>
      </c>
      <c r="G214" s="186" t="s">
        <v>1012</v>
      </c>
      <c r="H214" s="187">
        <v>9</v>
      </c>
      <c r="I214" s="188"/>
      <c r="J214" s="189">
        <f t="shared" si="30"/>
        <v>0</v>
      </c>
      <c r="K214" s="185" t="s">
        <v>1</v>
      </c>
      <c r="L214" s="36"/>
      <c r="M214" s="190" t="s">
        <v>1</v>
      </c>
      <c r="N214" s="191" t="s">
        <v>41</v>
      </c>
      <c r="O214" s="68"/>
      <c r="P214" s="192">
        <f t="shared" si="31"/>
        <v>0</v>
      </c>
      <c r="Q214" s="192">
        <v>0</v>
      </c>
      <c r="R214" s="192">
        <f t="shared" si="32"/>
        <v>0</v>
      </c>
      <c r="S214" s="192">
        <v>0</v>
      </c>
      <c r="T214" s="193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4" t="s">
        <v>394</v>
      </c>
      <c r="AT214" s="194" t="s">
        <v>146</v>
      </c>
      <c r="AU214" s="194" t="s">
        <v>86</v>
      </c>
      <c r="AY214" s="14" t="s">
        <v>144</v>
      </c>
      <c r="BE214" s="195">
        <f t="shared" si="34"/>
        <v>0</v>
      </c>
      <c r="BF214" s="195">
        <f t="shared" si="35"/>
        <v>0</v>
      </c>
      <c r="BG214" s="195">
        <f t="shared" si="36"/>
        <v>0</v>
      </c>
      <c r="BH214" s="195">
        <f t="shared" si="37"/>
        <v>0</v>
      </c>
      <c r="BI214" s="195">
        <f t="shared" si="38"/>
        <v>0</v>
      </c>
      <c r="BJ214" s="14" t="s">
        <v>84</v>
      </c>
      <c r="BK214" s="195">
        <f t="shared" si="39"/>
        <v>0</v>
      </c>
      <c r="BL214" s="14" t="s">
        <v>394</v>
      </c>
      <c r="BM214" s="194" t="s">
        <v>1158</v>
      </c>
    </row>
    <row r="215" spans="1:65" s="2" customFormat="1" ht="21.75" customHeight="1">
      <c r="A215" s="31"/>
      <c r="B215" s="32"/>
      <c r="C215" s="183" t="s">
        <v>482</v>
      </c>
      <c r="D215" s="183" t="s">
        <v>146</v>
      </c>
      <c r="E215" s="184" t="s">
        <v>1159</v>
      </c>
      <c r="F215" s="185" t="s">
        <v>1021</v>
      </c>
      <c r="G215" s="186" t="s">
        <v>1012</v>
      </c>
      <c r="H215" s="187">
        <v>9</v>
      </c>
      <c r="I215" s="188"/>
      <c r="J215" s="189">
        <f t="shared" si="30"/>
        <v>0</v>
      </c>
      <c r="K215" s="185" t="s">
        <v>1</v>
      </c>
      <c r="L215" s="36"/>
      <c r="M215" s="190" t="s">
        <v>1</v>
      </c>
      <c r="N215" s="191" t="s">
        <v>41</v>
      </c>
      <c r="O215" s="68"/>
      <c r="P215" s="192">
        <f t="shared" si="31"/>
        <v>0</v>
      </c>
      <c r="Q215" s="192">
        <v>0</v>
      </c>
      <c r="R215" s="192">
        <f t="shared" si="32"/>
        <v>0</v>
      </c>
      <c r="S215" s="192">
        <v>0</v>
      </c>
      <c r="T215" s="193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4" t="s">
        <v>394</v>
      </c>
      <c r="AT215" s="194" t="s">
        <v>146</v>
      </c>
      <c r="AU215" s="194" t="s">
        <v>86</v>
      </c>
      <c r="AY215" s="14" t="s">
        <v>144</v>
      </c>
      <c r="BE215" s="195">
        <f t="shared" si="34"/>
        <v>0</v>
      </c>
      <c r="BF215" s="195">
        <f t="shared" si="35"/>
        <v>0</v>
      </c>
      <c r="BG215" s="195">
        <f t="shared" si="36"/>
        <v>0</v>
      </c>
      <c r="BH215" s="195">
        <f t="shared" si="37"/>
        <v>0</v>
      </c>
      <c r="BI215" s="195">
        <f t="shared" si="38"/>
        <v>0</v>
      </c>
      <c r="BJ215" s="14" t="s">
        <v>84</v>
      </c>
      <c r="BK215" s="195">
        <f t="shared" si="39"/>
        <v>0</v>
      </c>
      <c r="BL215" s="14" t="s">
        <v>394</v>
      </c>
      <c r="BM215" s="194" t="s">
        <v>1160</v>
      </c>
    </row>
    <row r="216" spans="1:65" s="2" customFormat="1" ht="16.5" customHeight="1">
      <c r="A216" s="31"/>
      <c r="B216" s="32"/>
      <c r="C216" s="196" t="s">
        <v>486</v>
      </c>
      <c r="D216" s="196" t="s">
        <v>189</v>
      </c>
      <c r="E216" s="197" t="s">
        <v>1137</v>
      </c>
      <c r="F216" s="198" t="s">
        <v>1011</v>
      </c>
      <c r="G216" s="199" t="s">
        <v>1012</v>
      </c>
      <c r="H216" s="200">
        <v>1</v>
      </c>
      <c r="I216" s="201"/>
      <c r="J216" s="202">
        <f t="shared" si="30"/>
        <v>0</v>
      </c>
      <c r="K216" s="198" t="s">
        <v>1</v>
      </c>
      <c r="L216" s="203"/>
      <c r="M216" s="204" t="s">
        <v>1</v>
      </c>
      <c r="N216" s="205" t="s">
        <v>41</v>
      </c>
      <c r="O216" s="68"/>
      <c r="P216" s="192">
        <f t="shared" si="31"/>
        <v>0</v>
      </c>
      <c r="Q216" s="192">
        <v>0</v>
      </c>
      <c r="R216" s="192">
        <f t="shared" si="32"/>
        <v>0</v>
      </c>
      <c r="S216" s="192">
        <v>0</v>
      </c>
      <c r="T216" s="193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4" t="s">
        <v>662</v>
      </c>
      <c r="AT216" s="194" t="s">
        <v>189</v>
      </c>
      <c r="AU216" s="194" t="s">
        <v>86</v>
      </c>
      <c r="AY216" s="14" t="s">
        <v>144</v>
      </c>
      <c r="BE216" s="195">
        <f t="shared" si="34"/>
        <v>0</v>
      </c>
      <c r="BF216" s="195">
        <f t="shared" si="35"/>
        <v>0</v>
      </c>
      <c r="BG216" s="195">
        <f t="shared" si="36"/>
        <v>0</v>
      </c>
      <c r="BH216" s="195">
        <f t="shared" si="37"/>
        <v>0</v>
      </c>
      <c r="BI216" s="195">
        <f t="shared" si="38"/>
        <v>0</v>
      </c>
      <c r="BJ216" s="14" t="s">
        <v>84</v>
      </c>
      <c r="BK216" s="195">
        <f t="shared" si="39"/>
        <v>0</v>
      </c>
      <c r="BL216" s="14" t="s">
        <v>662</v>
      </c>
      <c r="BM216" s="194" t="s">
        <v>1161</v>
      </c>
    </row>
    <row r="217" spans="1:65" s="2" customFormat="1" ht="16.5" customHeight="1">
      <c r="A217" s="31"/>
      <c r="B217" s="32"/>
      <c r="C217" s="196" t="s">
        <v>490</v>
      </c>
      <c r="D217" s="196" t="s">
        <v>189</v>
      </c>
      <c r="E217" s="197" t="s">
        <v>1139</v>
      </c>
      <c r="F217" s="198" t="s">
        <v>1025</v>
      </c>
      <c r="G217" s="199" t="s">
        <v>1012</v>
      </c>
      <c r="H217" s="200">
        <v>1</v>
      </c>
      <c r="I217" s="201"/>
      <c r="J217" s="202">
        <f t="shared" si="30"/>
        <v>0</v>
      </c>
      <c r="K217" s="198" t="s">
        <v>1</v>
      </c>
      <c r="L217" s="203"/>
      <c r="M217" s="204" t="s">
        <v>1</v>
      </c>
      <c r="N217" s="205" t="s">
        <v>41</v>
      </c>
      <c r="O217" s="68"/>
      <c r="P217" s="192">
        <f t="shared" si="31"/>
        <v>0</v>
      </c>
      <c r="Q217" s="192">
        <v>0</v>
      </c>
      <c r="R217" s="192">
        <f t="shared" si="32"/>
        <v>0</v>
      </c>
      <c r="S217" s="192">
        <v>0</v>
      </c>
      <c r="T217" s="193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4" t="s">
        <v>662</v>
      </c>
      <c r="AT217" s="194" t="s">
        <v>189</v>
      </c>
      <c r="AU217" s="194" t="s">
        <v>86</v>
      </c>
      <c r="AY217" s="14" t="s">
        <v>144</v>
      </c>
      <c r="BE217" s="195">
        <f t="shared" si="34"/>
        <v>0</v>
      </c>
      <c r="BF217" s="195">
        <f t="shared" si="35"/>
        <v>0</v>
      </c>
      <c r="BG217" s="195">
        <f t="shared" si="36"/>
        <v>0</v>
      </c>
      <c r="BH217" s="195">
        <f t="shared" si="37"/>
        <v>0</v>
      </c>
      <c r="BI217" s="195">
        <f t="shared" si="38"/>
        <v>0</v>
      </c>
      <c r="BJ217" s="14" t="s">
        <v>84</v>
      </c>
      <c r="BK217" s="195">
        <f t="shared" si="39"/>
        <v>0</v>
      </c>
      <c r="BL217" s="14" t="s">
        <v>662</v>
      </c>
      <c r="BM217" s="194" t="s">
        <v>1162</v>
      </c>
    </row>
    <row r="218" spans="1:65" s="2" customFormat="1" ht="16.5" customHeight="1">
      <c r="A218" s="31"/>
      <c r="B218" s="32"/>
      <c r="C218" s="196" t="s">
        <v>494</v>
      </c>
      <c r="D218" s="196" t="s">
        <v>189</v>
      </c>
      <c r="E218" s="197" t="s">
        <v>1141</v>
      </c>
      <c r="F218" s="198" t="s">
        <v>1028</v>
      </c>
      <c r="G218" s="199" t="s">
        <v>1012</v>
      </c>
      <c r="H218" s="200">
        <v>1</v>
      </c>
      <c r="I218" s="201"/>
      <c r="J218" s="202">
        <f t="shared" si="30"/>
        <v>0</v>
      </c>
      <c r="K218" s="198" t="s">
        <v>1</v>
      </c>
      <c r="L218" s="203"/>
      <c r="M218" s="204" t="s">
        <v>1</v>
      </c>
      <c r="N218" s="205" t="s">
        <v>41</v>
      </c>
      <c r="O218" s="68"/>
      <c r="P218" s="192">
        <f t="shared" si="31"/>
        <v>0</v>
      </c>
      <c r="Q218" s="192">
        <v>0</v>
      </c>
      <c r="R218" s="192">
        <f t="shared" si="32"/>
        <v>0</v>
      </c>
      <c r="S218" s="192">
        <v>0</v>
      </c>
      <c r="T218" s="193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4" t="s">
        <v>662</v>
      </c>
      <c r="AT218" s="194" t="s">
        <v>189</v>
      </c>
      <c r="AU218" s="194" t="s">
        <v>86</v>
      </c>
      <c r="AY218" s="14" t="s">
        <v>144</v>
      </c>
      <c r="BE218" s="195">
        <f t="shared" si="34"/>
        <v>0</v>
      </c>
      <c r="BF218" s="195">
        <f t="shared" si="35"/>
        <v>0</v>
      </c>
      <c r="BG218" s="195">
        <f t="shared" si="36"/>
        <v>0</v>
      </c>
      <c r="BH218" s="195">
        <f t="shared" si="37"/>
        <v>0</v>
      </c>
      <c r="BI218" s="195">
        <f t="shared" si="38"/>
        <v>0</v>
      </c>
      <c r="BJ218" s="14" t="s">
        <v>84</v>
      </c>
      <c r="BK218" s="195">
        <f t="shared" si="39"/>
        <v>0</v>
      </c>
      <c r="BL218" s="14" t="s">
        <v>662</v>
      </c>
      <c r="BM218" s="194" t="s">
        <v>1163</v>
      </c>
    </row>
    <row r="219" spans="1:65" s="2" customFormat="1" ht="16.5" customHeight="1">
      <c r="A219" s="31"/>
      <c r="B219" s="32"/>
      <c r="C219" s="196" t="s">
        <v>498</v>
      </c>
      <c r="D219" s="196" t="s">
        <v>189</v>
      </c>
      <c r="E219" s="197" t="s">
        <v>1143</v>
      </c>
      <c r="F219" s="198" t="s">
        <v>1031</v>
      </c>
      <c r="G219" s="199" t="s">
        <v>1012</v>
      </c>
      <c r="H219" s="200">
        <v>3</v>
      </c>
      <c r="I219" s="201"/>
      <c r="J219" s="202">
        <f t="shared" si="30"/>
        <v>0</v>
      </c>
      <c r="K219" s="198" t="s">
        <v>1</v>
      </c>
      <c r="L219" s="203"/>
      <c r="M219" s="204" t="s">
        <v>1</v>
      </c>
      <c r="N219" s="205" t="s">
        <v>41</v>
      </c>
      <c r="O219" s="68"/>
      <c r="P219" s="192">
        <f t="shared" si="31"/>
        <v>0</v>
      </c>
      <c r="Q219" s="192">
        <v>0</v>
      </c>
      <c r="R219" s="192">
        <f t="shared" si="32"/>
        <v>0</v>
      </c>
      <c r="S219" s="192">
        <v>0</v>
      </c>
      <c r="T219" s="193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4" t="s">
        <v>662</v>
      </c>
      <c r="AT219" s="194" t="s">
        <v>189</v>
      </c>
      <c r="AU219" s="194" t="s">
        <v>86</v>
      </c>
      <c r="AY219" s="14" t="s">
        <v>144</v>
      </c>
      <c r="BE219" s="195">
        <f t="shared" si="34"/>
        <v>0</v>
      </c>
      <c r="BF219" s="195">
        <f t="shared" si="35"/>
        <v>0</v>
      </c>
      <c r="BG219" s="195">
        <f t="shared" si="36"/>
        <v>0</v>
      </c>
      <c r="BH219" s="195">
        <f t="shared" si="37"/>
        <v>0</v>
      </c>
      <c r="BI219" s="195">
        <f t="shared" si="38"/>
        <v>0</v>
      </c>
      <c r="BJ219" s="14" t="s">
        <v>84</v>
      </c>
      <c r="BK219" s="195">
        <f t="shared" si="39"/>
        <v>0</v>
      </c>
      <c r="BL219" s="14" t="s">
        <v>662</v>
      </c>
      <c r="BM219" s="194" t="s">
        <v>1164</v>
      </c>
    </row>
    <row r="220" spans="1:65" s="2" customFormat="1" ht="24.2" customHeight="1">
      <c r="A220" s="31"/>
      <c r="B220" s="32"/>
      <c r="C220" s="196" t="s">
        <v>502</v>
      </c>
      <c r="D220" s="196" t="s">
        <v>189</v>
      </c>
      <c r="E220" s="197" t="s">
        <v>1145</v>
      </c>
      <c r="F220" s="198" t="s">
        <v>1034</v>
      </c>
      <c r="G220" s="199" t="s">
        <v>1012</v>
      </c>
      <c r="H220" s="200">
        <v>3</v>
      </c>
      <c r="I220" s="201"/>
      <c r="J220" s="202">
        <f t="shared" si="30"/>
        <v>0</v>
      </c>
      <c r="K220" s="198" t="s">
        <v>1</v>
      </c>
      <c r="L220" s="203"/>
      <c r="M220" s="204" t="s">
        <v>1</v>
      </c>
      <c r="N220" s="205" t="s">
        <v>41</v>
      </c>
      <c r="O220" s="68"/>
      <c r="P220" s="192">
        <f t="shared" si="31"/>
        <v>0</v>
      </c>
      <c r="Q220" s="192">
        <v>0</v>
      </c>
      <c r="R220" s="192">
        <f t="shared" si="32"/>
        <v>0</v>
      </c>
      <c r="S220" s="192">
        <v>0</v>
      </c>
      <c r="T220" s="193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4" t="s">
        <v>662</v>
      </c>
      <c r="AT220" s="194" t="s">
        <v>189</v>
      </c>
      <c r="AU220" s="194" t="s">
        <v>86</v>
      </c>
      <c r="AY220" s="14" t="s">
        <v>144</v>
      </c>
      <c r="BE220" s="195">
        <f t="shared" si="34"/>
        <v>0</v>
      </c>
      <c r="BF220" s="195">
        <f t="shared" si="35"/>
        <v>0</v>
      </c>
      <c r="BG220" s="195">
        <f t="shared" si="36"/>
        <v>0</v>
      </c>
      <c r="BH220" s="195">
        <f t="shared" si="37"/>
        <v>0</v>
      </c>
      <c r="BI220" s="195">
        <f t="shared" si="38"/>
        <v>0</v>
      </c>
      <c r="BJ220" s="14" t="s">
        <v>84</v>
      </c>
      <c r="BK220" s="195">
        <f t="shared" si="39"/>
        <v>0</v>
      </c>
      <c r="BL220" s="14" t="s">
        <v>662</v>
      </c>
      <c r="BM220" s="194" t="s">
        <v>1165</v>
      </c>
    </row>
    <row r="221" spans="1:65" s="2" customFormat="1" ht="16.5" customHeight="1">
      <c r="A221" s="31"/>
      <c r="B221" s="32"/>
      <c r="C221" s="196" t="s">
        <v>506</v>
      </c>
      <c r="D221" s="196" t="s">
        <v>189</v>
      </c>
      <c r="E221" s="197" t="s">
        <v>1147</v>
      </c>
      <c r="F221" s="198" t="s">
        <v>1037</v>
      </c>
      <c r="G221" s="199" t="s">
        <v>1012</v>
      </c>
      <c r="H221" s="200">
        <v>1</v>
      </c>
      <c r="I221" s="201"/>
      <c r="J221" s="202">
        <f t="shared" si="30"/>
        <v>0</v>
      </c>
      <c r="K221" s="198" t="s">
        <v>1</v>
      </c>
      <c r="L221" s="203"/>
      <c r="M221" s="204" t="s">
        <v>1</v>
      </c>
      <c r="N221" s="205" t="s">
        <v>41</v>
      </c>
      <c r="O221" s="68"/>
      <c r="P221" s="192">
        <f t="shared" si="31"/>
        <v>0</v>
      </c>
      <c r="Q221" s="192">
        <v>0</v>
      </c>
      <c r="R221" s="192">
        <f t="shared" si="32"/>
        <v>0</v>
      </c>
      <c r="S221" s="192">
        <v>0</v>
      </c>
      <c r="T221" s="193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4" t="s">
        <v>662</v>
      </c>
      <c r="AT221" s="194" t="s">
        <v>189</v>
      </c>
      <c r="AU221" s="194" t="s">
        <v>86</v>
      </c>
      <c r="AY221" s="14" t="s">
        <v>144</v>
      </c>
      <c r="BE221" s="195">
        <f t="shared" si="34"/>
        <v>0</v>
      </c>
      <c r="BF221" s="195">
        <f t="shared" si="35"/>
        <v>0</v>
      </c>
      <c r="BG221" s="195">
        <f t="shared" si="36"/>
        <v>0</v>
      </c>
      <c r="BH221" s="195">
        <f t="shared" si="37"/>
        <v>0</v>
      </c>
      <c r="BI221" s="195">
        <f t="shared" si="38"/>
        <v>0</v>
      </c>
      <c r="BJ221" s="14" t="s">
        <v>84</v>
      </c>
      <c r="BK221" s="195">
        <f t="shared" si="39"/>
        <v>0</v>
      </c>
      <c r="BL221" s="14" t="s">
        <v>662</v>
      </c>
      <c r="BM221" s="194" t="s">
        <v>1166</v>
      </c>
    </row>
    <row r="222" spans="1:65" s="2" customFormat="1" ht="16.5" customHeight="1">
      <c r="A222" s="31"/>
      <c r="B222" s="32"/>
      <c r="C222" s="196" t="s">
        <v>510</v>
      </c>
      <c r="D222" s="196" t="s">
        <v>189</v>
      </c>
      <c r="E222" s="197" t="s">
        <v>1149</v>
      </c>
      <c r="F222" s="198" t="s">
        <v>1040</v>
      </c>
      <c r="G222" s="199" t="s">
        <v>1012</v>
      </c>
      <c r="H222" s="200">
        <v>1</v>
      </c>
      <c r="I222" s="201"/>
      <c r="J222" s="202">
        <f t="shared" si="30"/>
        <v>0</v>
      </c>
      <c r="K222" s="198" t="s">
        <v>1</v>
      </c>
      <c r="L222" s="203"/>
      <c r="M222" s="204" t="s">
        <v>1</v>
      </c>
      <c r="N222" s="205" t="s">
        <v>41</v>
      </c>
      <c r="O222" s="68"/>
      <c r="P222" s="192">
        <f t="shared" si="31"/>
        <v>0</v>
      </c>
      <c r="Q222" s="192">
        <v>0</v>
      </c>
      <c r="R222" s="192">
        <f t="shared" si="32"/>
        <v>0</v>
      </c>
      <c r="S222" s="192">
        <v>0</v>
      </c>
      <c r="T222" s="193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4" t="s">
        <v>662</v>
      </c>
      <c r="AT222" s="194" t="s">
        <v>189</v>
      </c>
      <c r="AU222" s="194" t="s">
        <v>86</v>
      </c>
      <c r="AY222" s="14" t="s">
        <v>144</v>
      </c>
      <c r="BE222" s="195">
        <f t="shared" si="34"/>
        <v>0</v>
      </c>
      <c r="BF222" s="195">
        <f t="shared" si="35"/>
        <v>0</v>
      </c>
      <c r="BG222" s="195">
        <f t="shared" si="36"/>
        <v>0</v>
      </c>
      <c r="BH222" s="195">
        <f t="shared" si="37"/>
        <v>0</v>
      </c>
      <c r="BI222" s="195">
        <f t="shared" si="38"/>
        <v>0</v>
      </c>
      <c r="BJ222" s="14" t="s">
        <v>84</v>
      </c>
      <c r="BK222" s="195">
        <f t="shared" si="39"/>
        <v>0</v>
      </c>
      <c r="BL222" s="14" t="s">
        <v>662</v>
      </c>
      <c r="BM222" s="194" t="s">
        <v>1167</v>
      </c>
    </row>
    <row r="223" spans="1:65" s="2" customFormat="1" ht="24.2" customHeight="1">
      <c r="A223" s="31"/>
      <c r="B223" s="32"/>
      <c r="C223" s="196" t="s">
        <v>514</v>
      </c>
      <c r="D223" s="196" t="s">
        <v>189</v>
      </c>
      <c r="E223" s="197" t="s">
        <v>1151</v>
      </c>
      <c r="F223" s="198" t="s">
        <v>1043</v>
      </c>
      <c r="G223" s="199" t="s">
        <v>1012</v>
      </c>
      <c r="H223" s="200">
        <v>2</v>
      </c>
      <c r="I223" s="201"/>
      <c r="J223" s="202">
        <f t="shared" si="30"/>
        <v>0</v>
      </c>
      <c r="K223" s="198" t="s">
        <v>1</v>
      </c>
      <c r="L223" s="203"/>
      <c r="M223" s="204" t="s">
        <v>1</v>
      </c>
      <c r="N223" s="205" t="s">
        <v>41</v>
      </c>
      <c r="O223" s="68"/>
      <c r="P223" s="192">
        <f t="shared" si="31"/>
        <v>0</v>
      </c>
      <c r="Q223" s="192">
        <v>0</v>
      </c>
      <c r="R223" s="192">
        <f t="shared" si="32"/>
        <v>0</v>
      </c>
      <c r="S223" s="192">
        <v>0</v>
      </c>
      <c r="T223" s="193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4" t="s">
        <v>662</v>
      </c>
      <c r="AT223" s="194" t="s">
        <v>189</v>
      </c>
      <c r="AU223" s="194" t="s">
        <v>86</v>
      </c>
      <c r="AY223" s="14" t="s">
        <v>144</v>
      </c>
      <c r="BE223" s="195">
        <f t="shared" si="34"/>
        <v>0</v>
      </c>
      <c r="BF223" s="195">
        <f t="shared" si="35"/>
        <v>0</v>
      </c>
      <c r="BG223" s="195">
        <f t="shared" si="36"/>
        <v>0</v>
      </c>
      <c r="BH223" s="195">
        <f t="shared" si="37"/>
        <v>0</v>
      </c>
      <c r="BI223" s="195">
        <f t="shared" si="38"/>
        <v>0</v>
      </c>
      <c r="BJ223" s="14" t="s">
        <v>84</v>
      </c>
      <c r="BK223" s="195">
        <f t="shared" si="39"/>
        <v>0</v>
      </c>
      <c r="BL223" s="14" t="s">
        <v>662</v>
      </c>
      <c r="BM223" s="194" t="s">
        <v>1168</v>
      </c>
    </row>
    <row r="224" spans="1:65" s="2" customFormat="1" ht="24.2" customHeight="1">
      <c r="A224" s="31"/>
      <c r="B224" s="32"/>
      <c r="C224" s="196" t="s">
        <v>520</v>
      </c>
      <c r="D224" s="196" t="s">
        <v>189</v>
      </c>
      <c r="E224" s="197" t="s">
        <v>1153</v>
      </c>
      <c r="F224" s="198" t="s">
        <v>1046</v>
      </c>
      <c r="G224" s="199" t="s">
        <v>243</v>
      </c>
      <c r="H224" s="200">
        <v>10.65</v>
      </c>
      <c r="I224" s="201"/>
      <c r="J224" s="202">
        <f t="shared" si="30"/>
        <v>0</v>
      </c>
      <c r="K224" s="198" t="s">
        <v>1</v>
      </c>
      <c r="L224" s="203"/>
      <c r="M224" s="204" t="s">
        <v>1</v>
      </c>
      <c r="N224" s="205" t="s">
        <v>41</v>
      </c>
      <c r="O224" s="68"/>
      <c r="P224" s="192">
        <f t="shared" si="31"/>
        <v>0</v>
      </c>
      <c r="Q224" s="192">
        <v>0</v>
      </c>
      <c r="R224" s="192">
        <f t="shared" si="32"/>
        <v>0</v>
      </c>
      <c r="S224" s="192">
        <v>0</v>
      </c>
      <c r="T224" s="193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4" t="s">
        <v>662</v>
      </c>
      <c r="AT224" s="194" t="s">
        <v>189</v>
      </c>
      <c r="AU224" s="194" t="s">
        <v>86</v>
      </c>
      <c r="AY224" s="14" t="s">
        <v>144</v>
      </c>
      <c r="BE224" s="195">
        <f t="shared" si="34"/>
        <v>0</v>
      </c>
      <c r="BF224" s="195">
        <f t="shared" si="35"/>
        <v>0</v>
      </c>
      <c r="BG224" s="195">
        <f t="shared" si="36"/>
        <v>0</v>
      </c>
      <c r="BH224" s="195">
        <f t="shared" si="37"/>
        <v>0</v>
      </c>
      <c r="BI224" s="195">
        <f t="shared" si="38"/>
        <v>0</v>
      </c>
      <c r="BJ224" s="14" t="s">
        <v>84</v>
      </c>
      <c r="BK224" s="195">
        <f t="shared" si="39"/>
        <v>0</v>
      </c>
      <c r="BL224" s="14" t="s">
        <v>662</v>
      </c>
      <c r="BM224" s="194" t="s">
        <v>1169</v>
      </c>
    </row>
    <row r="225" spans="1:65" s="2" customFormat="1" ht="24.2" customHeight="1">
      <c r="A225" s="31"/>
      <c r="B225" s="32"/>
      <c r="C225" s="196" t="s">
        <v>524</v>
      </c>
      <c r="D225" s="196" t="s">
        <v>189</v>
      </c>
      <c r="E225" s="197" t="s">
        <v>1155</v>
      </c>
      <c r="F225" s="198" t="s">
        <v>1015</v>
      </c>
      <c r="G225" s="199" t="s">
        <v>1012</v>
      </c>
      <c r="H225" s="200">
        <v>2</v>
      </c>
      <c r="I225" s="201"/>
      <c r="J225" s="202">
        <f t="shared" si="30"/>
        <v>0</v>
      </c>
      <c r="K225" s="198" t="s">
        <v>1</v>
      </c>
      <c r="L225" s="203"/>
      <c r="M225" s="204" t="s">
        <v>1</v>
      </c>
      <c r="N225" s="205" t="s">
        <v>41</v>
      </c>
      <c r="O225" s="68"/>
      <c r="P225" s="192">
        <f t="shared" si="31"/>
        <v>0</v>
      </c>
      <c r="Q225" s="192">
        <v>0</v>
      </c>
      <c r="R225" s="192">
        <f t="shared" si="32"/>
        <v>0</v>
      </c>
      <c r="S225" s="192">
        <v>0</v>
      </c>
      <c r="T225" s="193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4" t="s">
        <v>662</v>
      </c>
      <c r="AT225" s="194" t="s">
        <v>189</v>
      </c>
      <c r="AU225" s="194" t="s">
        <v>86</v>
      </c>
      <c r="AY225" s="14" t="s">
        <v>144</v>
      </c>
      <c r="BE225" s="195">
        <f t="shared" si="34"/>
        <v>0</v>
      </c>
      <c r="BF225" s="195">
        <f t="shared" si="35"/>
        <v>0</v>
      </c>
      <c r="BG225" s="195">
        <f t="shared" si="36"/>
        <v>0</v>
      </c>
      <c r="BH225" s="195">
        <f t="shared" si="37"/>
        <v>0</v>
      </c>
      <c r="BI225" s="195">
        <f t="shared" si="38"/>
        <v>0</v>
      </c>
      <c r="BJ225" s="14" t="s">
        <v>84</v>
      </c>
      <c r="BK225" s="195">
        <f t="shared" si="39"/>
        <v>0</v>
      </c>
      <c r="BL225" s="14" t="s">
        <v>662</v>
      </c>
      <c r="BM225" s="194" t="s">
        <v>1170</v>
      </c>
    </row>
    <row r="226" spans="1:65" s="2" customFormat="1" ht="16.5" customHeight="1">
      <c r="A226" s="31"/>
      <c r="B226" s="32"/>
      <c r="C226" s="196" t="s">
        <v>528</v>
      </c>
      <c r="D226" s="196" t="s">
        <v>189</v>
      </c>
      <c r="E226" s="197" t="s">
        <v>1157</v>
      </c>
      <c r="F226" s="198" t="s">
        <v>1018</v>
      </c>
      <c r="G226" s="199" t="s">
        <v>1012</v>
      </c>
      <c r="H226" s="200">
        <v>9</v>
      </c>
      <c r="I226" s="201"/>
      <c r="J226" s="202">
        <f t="shared" si="30"/>
        <v>0</v>
      </c>
      <c r="K226" s="198" t="s">
        <v>1</v>
      </c>
      <c r="L226" s="203"/>
      <c r="M226" s="204" t="s">
        <v>1</v>
      </c>
      <c r="N226" s="205" t="s">
        <v>41</v>
      </c>
      <c r="O226" s="68"/>
      <c r="P226" s="192">
        <f t="shared" si="31"/>
        <v>0</v>
      </c>
      <c r="Q226" s="192">
        <v>0</v>
      </c>
      <c r="R226" s="192">
        <f t="shared" si="32"/>
        <v>0</v>
      </c>
      <c r="S226" s="192">
        <v>0</v>
      </c>
      <c r="T226" s="193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4" t="s">
        <v>662</v>
      </c>
      <c r="AT226" s="194" t="s">
        <v>189</v>
      </c>
      <c r="AU226" s="194" t="s">
        <v>86</v>
      </c>
      <c r="AY226" s="14" t="s">
        <v>144</v>
      </c>
      <c r="BE226" s="195">
        <f t="shared" si="34"/>
        <v>0</v>
      </c>
      <c r="BF226" s="195">
        <f t="shared" si="35"/>
        <v>0</v>
      </c>
      <c r="BG226" s="195">
        <f t="shared" si="36"/>
        <v>0</v>
      </c>
      <c r="BH226" s="195">
        <f t="shared" si="37"/>
        <v>0</v>
      </c>
      <c r="BI226" s="195">
        <f t="shared" si="38"/>
        <v>0</v>
      </c>
      <c r="BJ226" s="14" t="s">
        <v>84</v>
      </c>
      <c r="BK226" s="195">
        <f t="shared" si="39"/>
        <v>0</v>
      </c>
      <c r="BL226" s="14" t="s">
        <v>662</v>
      </c>
      <c r="BM226" s="194" t="s">
        <v>1171</v>
      </c>
    </row>
    <row r="227" spans="1:65" s="2" customFormat="1" ht="21.75" customHeight="1">
      <c r="A227" s="31"/>
      <c r="B227" s="32"/>
      <c r="C227" s="196" t="s">
        <v>530</v>
      </c>
      <c r="D227" s="196" t="s">
        <v>189</v>
      </c>
      <c r="E227" s="197" t="s">
        <v>1159</v>
      </c>
      <c r="F227" s="198" t="s">
        <v>1021</v>
      </c>
      <c r="G227" s="199" t="s">
        <v>1012</v>
      </c>
      <c r="H227" s="200">
        <v>9</v>
      </c>
      <c r="I227" s="201"/>
      <c r="J227" s="202">
        <f t="shared" si="30"/>
        <v>0</v>
      </c>
      <c r="K227" s="198" t="s">
        <v>1</v>
      </c>
      <c r="L227" s="203"/>
      <c r="M227" s="204" t="s">
        <v>1</v>
      </c>
      <c r="N227" s="205" t="s">
        <v>41</v>
      </c>
      <c r="O227" s="68"/>
      <c r="P227" s="192">
        <f t="shared" si="31"/>
        <v>0</v>
      </c>
      <c r="Q227" s="192">
        <v>0</v>
      </c>
      <c r="R227" s="192">
        <f t="shared" si="32"/>
        <v>0</v>
      </c>
      <c r="S227" s="192">
        <v>0</v>
      </c>
      <c r="T227" s="193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4" t="s">
        <v>662</v>
      </c>
      <c r="AT227" s="194" t="s">
        <v>189</v>
      </c>
      <c r="AU227" s="194" t="s">
        <v>86</v>
      </c>
      <c r="AY227" s="14" t="s">
        <v>144</v>
      </c>
      <c r="BE227" s="195">
        <f t="shared" si="34"/>
        <v>0</v>
      </c>
      <c r="BF227" s="195">
        <f t="shared" si="35"/>
        <v>0</v>
      </c>
      <c r="BG227" s="195">
        <f t="shared" si="36"/>
        <v>0</v>
      </c>
      <c r="BH227" s="195">
        <f t="shared" si="37"/>
        <v>0</v>
      </c>
      <c r="BI227" s="195">
        <f t="shared" si="38"/>
        <v>0</v>
      </c>
      <c r="BJ227" s="14" t="s">
        <v>84</v>
      </c>
      <c r="BK227" s="195">
        <f t="shared" si="39"/>
        <v>0</v>
      </c>
      <c r="BL227" s="14" t="s">
        <v>662</v>
      </c>
      <c r="BM227" s="194" t="s">
        <v>1172</v>
      </c>
    </row>
    <row r="228" spans="2:63" s="12" customFormat="1" ht="22.9" customHeight="1">
      <c r="B228" s="167"/>
      <c r="C228" s="168"/>
      <c r="D228" s="169" t="s">
        <v>75</v>
      </c>
      <c r="E228" s="181" t="s">
        <v>1173</v>
      </c>
      <c r="F228" s="181" t="s">
        <v>1174</v>
      </c>
      <c r="G228" s="168"/>
      <c r="H228" s="168"/>
      <c r="I228" s="171"/>
      <c r="J228" s="182">
        <f>BK228</f>
        <v>0</v>
      </c>
      <c r="K228" s="168"/>
      <c r="L228" s="173"/>
      <c r="M228" s="174"/>
      <c r="N228" s="175"/>
      <c r="O228" s="175"/>
      <c r="P228" s="176">
        <f>SUM(P229:P252)</f>
        <v>0</v>
      </c>
      <c r="Q228" s="175"/>
      <c r="R228" s="176">
        <f>SUM(R229:R252)</f>
        <v>0</v>
      </c>
      <c r="S228" s="175"/>
      <c r="T228" s="177">
        <f>SUM(T229:T252)</f>
        <v>0</v>
      </c>
      <c r="AR228" s="178" t="s">
        <v>84</v>
      </c>
      <c r="AT228" s="179" t="s">
        <v>75</v>
      </c>
      <c r="AU228" s="179" t="s">
        <v>84</v>
      </c>
      <c r="AY228" s="178" t="s">
        <v>144</v>
      </c>
      <c r="BK228" s="180">
        <f>SUM(BK229:BK252)</f>
        <v>0</v>
      </c>
    </row>
    <row r="229" spans="1:65" s="2" customFormat="1" ht="16.5" customHeight="1">
      <c r="A229" s="31"/>
      <c r="B229" s="32"/>
      <c r="C229" s="183" t="s">
        <v>534</v>
      </c>
      <c r="D229" s="183" t="s">
        <v>146</v>
      </c>
      <c r="E229" s="184" t="s">
        <v>1175</v>
      </c>
      <c r="F229" s="185" t="s">
        <v>1011</v>
      </c>
      <c r="G229" s="186" t="s">
        <v>1012</v>
      </c>
      <c r="H229" s="187">
        <v>1</v>
      </c>
      <c r="I229" s="188"/>
      <c r="J229" s="189">
        <f aca="true" t="shared" si="40" ref="J229:J252">ROUND(I229*H229,2)</f>
        <v>0</v>
      </c>
      <c r="K229" s="185" t="s">
        <v>1</v>
      </c>
      <c r="L229" s="36"/>
      <c r="M229" s="190" t="s">
        <v>1</v>
      </c>
      <c r="N229" s="191" t="s">
        <v>41</v>
      </c>
      <c r="O229" s="68"/>
      <c r="P229" s="192">
        <f aca="true" t="shared" si="41" ref="P229:P252">O229*H229</f>
        <v>0</v>
      </c>
      <c r="Q229" s="192">
        <v>0</v>
      </c>
      <c r="R229" s="192">
        <f aca="true" t="shared" si="42" ref="R229:R252">Q229*H229</f>
        <v>0</v>
      </c>
      <c r="S229" s="192">
        <v>0</v>
      </c>
      <c r="T229" s="193">
        <f aca="true" t="shared" si="43" ref="T229:T252"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4" t="s">
        <v>394</v>
      </c>
      <c r="AT229" s="194" t="s">
        <v>146</v>
      </c>
      <c r="AU229" s="194" t="s">
        <v>86</v>
      </c>
      <c r="AY229" s="14" t="s">
        <v>144</v>
      </c>
      <c r="BE229" s="195">
        <f aca="true" t="shared" si="44" ref="BE229:BE252">IF(N229="základní",J229,0)</f>
        <v>0</v>
      </c>
      <c r="BF229" s="195">
        <f aca="true" t="shared" si="45" ref="BF229:BF252">IF(N229="snížená",J229,0)</f>
        <v>0</v>
      </c>
      <c r="BG229" s="195">
        <f aca="true" t="shared" si="46" ref="BG229:BG252">IF(N229="zákl. přenesená",J229,0)</f>
        <v>0</v>
      </c>
      <c r="BH229" s="195">
        <f aca="true" t="shared" si="47" ref="BH229:BH252">IF(N229="sníž. přenesená",J229,0)</f>
        <v>0</v>
      </c>
      <c r="BI229" s="195">
        <f aca="true" t="shared" si="48" ref="BI229:BI252">IF(N229="nulová",J229,0)</f>
        <v>0</v>
      </c>
      <c r="BJ229" s="14" t="s">
        <v>84</v>
      </c>
      <c r="BK229" s="195">
        <f aca="true" t="shared" si="49" ref="BK229:BK252">ROUND(I229*H229,2)</f>
        <v>0</v>
      </c>
      <c r="BL229" s="14" t="s">
        <v>394</v>
      </c>
      <c r="BM229" s="194" t="s">
        <v>1176</v>
      </c>
    </row>
    <row r="230" spans="1:65" s="2" customFormat="1" ht="16.5" customHeight="1">
      <c r="A230" s="31"/>
      <c r="B230" s="32"/>
      <c r="C230" s="183" t="s">
        <v>538</v>
      </c>
      <c r="D230" s="183" t="s">
        <v>146</v>
      </c>
      <c r="E230" s="184" t="s">
        <v>1177</v>
      </c>
      <c r="F230" s="185" t="s">
        <v>1025</v>
      </c>
      <c r="G230" s="186" t="s">
        <v>1012</v>
      </c>
      <c r="H230" s="187">
        <v>1</v>
      </c>
      <c r="I230" s="188"/>
      <c r="J230" s="189">
        <f t="shared" si="40"/>
        <v>0</v>
      </c>
      <c r="K230" s="185" t="s">
        <v>1</v>
      </c>
      <c r="L230" s="36"/>
      <c r="M230" s="190" t="s">
        <v>1</v>
      </c>
      <c r="N230" s="191" t="s">
        <v>41</v>
      </c>
      <c r="O230" s="68"/>
      <c r="P230" s="192">
        <f t="shared" si="41"/>
        <v>0</v>
      </c>
      <c r="Q230" s="192">
        <v>0</v>
      </c>
      <c r="R230" s="192">
        <f t="shared" si="42"/>
        <v>0</v>
      </c>
      <c r="S230" s="192">
        <v>0</v>
      </c>
      <c r="T230" s="193">
        <f t="shared" si="4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4" t="s">
        <v>394</v>
      </c>
      <c r="AT230" s="194" t="s">
        <v>146</v>
      </c>
      <c r="AU230" s="194" t="s">
        <v>86</v>
      </c>
      <c r="AY230" s="14" t="s">
        <v>144</v>
      </c>
      <c r="BE230" s="195">
        <f t="shared" si="44"/>
        <v>0</v>
      </c>
      <c r="BF230" s="195">
        <f t="shared" si="45"/>
        <v>0</v>
      </c>
      <c r="BG230" s="195">
        <f t="shared" si="46"/>
        <v>0</v>
      </c>
      <c r="BH230" s="195">
        <f t="shared" si="47"/>
        <v>0</v>
      </c>
      <c r="BI230" s="195">
        <f t="shared" si="48"/>
        <v>0</v>
      </c>
      <c r="BJ230" s="14" t="s">
        <v>84</v>
      </c>
      <c r="BK230" s="195">
        <f t="shared" si="49"/>
        <v>0</v>
      </c>
      <c r="BL230" s="14" t="s">
        <v>394</v>
      </c>
      <c r="BM230" s="194" t="s">
        <v>1178</v>
      </c>
    </row>
    <row r="231" spans="1:65" s="2" customFormat="1" ht="16.5" customHeight="1">
      <c r="A231" s="31"/>
      <c r="B231" s="32"/>
      <c r="C231" s="183" t="s">
        <v>540</v>
      </c>
      <c r="D231" s="183" t="s">
        <v>146</v>
      </c>
      <c r="E231" s="184" t="s">
        <v>1179</v>
      </c>
      <c r="F231" s="185" t="s">
        <v>1028</v>
      </c>
      <c r="G231" s="186" t="s">
        <v>1012</v>
      </c>
      <c r="H231" s="187">
        <v>1</v>
      </c>
      <c r="I231" s="188"/>
      <c r="J231" s="189">
        <f t="shared" si="40"/>
        <v>0</v>
      </c>
      <c r="K231" s="185" t="s">
        <v>1</v>
      </c>
      <c r="L231" s="36"/>
      <c r="M231" s="190" t="s">
        <v>1</v>
      </c>
      <c r="N231" s="191" t="s">
        <v>41</v>
      </c>
      <c r="O231" s="68"/>
      <c r="P231" s="192">
        <f t="shared" si="41"/>
        <v>0</v>
      </c>
      <c r="Q231" s="192">
        <v>0</v>
      </c>
      <c r="R231" s="192">
        <f t="shared" si="42"/>
        <v>0</v>
      </c>
      <c r="S231" s="192">
        <v>0</v>
      </c>
      <c r="T231" s="193">
        <f t="shared" si="4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4" t="s">
        <v>394</v>
      </c>
      <c r="AT231" s="194" t="s">
        <v>146</v>
      </c>
      <c r="AU231" s="194" t="s">
        <v>86</v>
      </c>
      <c r="AY231" s="14" t="s">
        <v>144</v>
      </c>
      <c r="BE231" s="195">
        <f t="shared" si="44"/>
        <v>0</v>
      </c>
      <c r="BF231" s="195">
        <f t="shared" si="45"/>
        <v>0</v>
      </c>
      <c r="BG231" s="195">
        <f t="shared" si="46"/>
        <v>0</v>
      </c>
      <c r="BH231" s="195">
        <f t="shared" si="47"/>
        <v>0</v>
      </c>
      <c r="BI231" s="195">
        <f t="shared" si="48"/>
        <v>0</v>
      </c>
      <c r="BJ231" s="14" t="s">
        <v>84</v>
      </c>
      <c r="BK231" s="195">
        <f t="shared" si="49"/>
        <v>0</v>
      </c>
      <c r="BL231" s="14" t="s">
        <v>394</v>
      </c>
      <c r="BM231" s="194" t="s">
        <v>1180</v>
      </c>
    </row>
    <row r="232" spans="1:65" s="2" customFormat="1" ht="16.5" customHeight="1">
      <c r="A232" s="31"/>
      <c r="B232" s="32"/>
      <c r="C232" s="183" t="s">
        <v>544</v>
      </c>
      <c r="D232" s="183" t="s">
        <v>146</v>
      </c>
      <c r="E232" s="184" t="s">
        <v>1181</v>
      </c>
      <c r="F232" s="185" t="s">
        <v>1031</v>
      </c>
      <c r="G232" s="186" t="s">
        <v>1012</v>
      </c>
      <c r="H232" s="187">
        <v>3</v>
      </c>
      <c r="I232" s="188"/>
      <c r="J232" s="189">
        <f t="shared" si="40"/>
        <v>0</v>
      </c>
      <c r="K232" s="185" t="s">
        <v>1</v>
      </c>
      <c r="L232" s="36"/>
      <c r="M232" s="190" t="s">
        <v>1</v>
      </c>
      <c r="N232" s="191" t="s">
        <v>41</v>
      </c>
      <c r="O232" s="68"/>
      <c r="P232" s="192">
        <f t="shared" si="41"/>
        <v>0</v>
      </c>
      <c r="Q232" s="192">
        <v>0</v>
      </c>
      <c r="R232" s="192">
        <f t="shared" si="42"/>
        <v>0</v>
      </c>
      <c r="S232" s="192">
        <v>0</v>
      </c>
      <c r="T232" s="193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4" t="s">
        <v>394</v>
      </c>
      <c r="AT232" s="194" t="s">
        <v>146</v>
      </c>
      <c r="AU232" s="194" t="s">
        <v>86</v>
      </c>
      <c r="AY232" s="14" t="s">
        <v>144</v>
      </c>
      <c r="BE232" s="195">
        <f t="shared" si="44"/>
        <v>0</v>
      </c>
      <c r="BF232" s="195">
        <f t="shared" si="45"/>
        <v>0</v>
      </c>
      <c r="BG232" s="195">
        <f t="shared" si="46"/>
        <v>0</v>
      </c>
      <c r="BH232" s="195">
        <f t="shared" si="47"/>
        <v>0</v>
      </c>
      <c r="BI232" s="195">
        <f t="shared" si="48"/>
        <v>0</v>
      </c>
      <c r="BJ232" s="14" t="s">
        <v>84</v>
      </c>
      <c r="BK232" s="195">
        <f t="shared" si="49"/>
        <v>0</v>
      </c>
      <c r="BL232" s="14" t="s">
        <v>394</v>
      </c>
      <c r="BM232" s="194" t="s">
        <v>1182</v>
      </c>
    </row>
    <row r="233" spans="1:65" s="2" customFormat="1" ht="24.2" customHeight="1">
      <c r="A233" s="31"/>
      <c r="B233" s="32"/>
      <c r="C233" s="183" t="s">
        <v>548</v>
      </c>
      <c r="D233" s="183" t="s">
        <v>146</v>
      </c>
      <c r="E233" s="184" t="s">
        <v>1183</v>
      </c>
      <c r="F233" s="185" t="s">
        <v>1034</v>
      </c>
      <c r="G233" s="186" t="s">
        <v>1012</v>
      </c>
      <c r="H233" s="187">
        <v>3</v>
      </c>
      <c r="I233" s="188"/>
      <c r="J233" s="189">
        <f t="shared" si="40"/>
        <v>0</v>
      </c>
      <c r="K233" s="185" t="s">
        <v>1</v>
      </c>
      <c r="L233" s="36"/>
      <c r="M233" s="190" t="s">
        <v>1</v>
      </c>
      <c r="N233" s="191" t="s">
        <v>41</v>
      </c>
      <c r="O233" s="68"/>
      <c r="P233" s="192">
        <f t="shared" si="41"/>
        <v>0</v>
      </c>
      <c r="Q233" s="192">
        <v>0</v>
      </c>
      <c r="R233" s="192">
        <f t="shared" si="42"/>
        <v>0</v>
      </c>
      <c r="S233" s="192">
        <v>0</v>
      </c>
      <c r="T233" s="193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4" t="s">
        <v>394</v>
      </c>
      <c r="AT233" s="194" t="s">
        <v>146</v>
      </c>
      <c r="AU233" s="194" t="s">
        <v>86</v>
      </c>
      <c r="AY233" s="14" t="s">
        <v>144</v>
      </c>
      <c r="BE233" s="195">
        <f t="shared" si="44"/>
        <v>0</v>
      </c>
      <c r="BF233" s="195">
        <f t="shared" si="45"/>
        <v>0</v>
      </c>
      <c r="BG233" s="195">
        <f t="shared" si="46"/>
        <v>0</v>
      </c>
      <c r="BH233" s="195">
        <f t="shared" si="47"/>
        <v>0</v>
      </c>
      <c r="BI233" s="195">
        <f t="shared" si="48"/>
        <v>0</v>
      </c>
      <c r="BJ233" s="14" t="s">
        <v>84</v>
      </c>
      <c r="BK233" s="195">
        <f t="shared" si="49"/>
        <v>0</v>
      </c>
      <c r="BL233" s="14" t="s">
        <v>394</v>
      </c>
      <c r="BM233" s="194" t="s">
        <v>1184</v>
      </c>
    </row>
    <row r="234" spans="1:65" s="2" customFormat="1" ht="16.5" customHeight="1">
      <c r="A234" s="31"/>
      <c r="B234" s="32"/>
      <c r="C234" s="183" t="s">
        <v>552</v>
      </c>
      <c r="D234" s="183" t="s">
        <v>146</v>
      </c>
      <c r="E234" s="184" t="s">
        <v>1185</v>
      </c>
      <c r="F234" s="185" t="s">
        <v>1037</v>
      </c>
      <c r="G234" s="186" t="s">
        <v>1012</v>
      </c>
      <c r="H234" s="187">
        <v>1</v>
      </c>
      <c r="I234" s="188"/>
      <c r="J234" s="189">
        <f t="shared" si="40"/>
        <v>0</v>
      </c>
      <c r="K234" s="185" t="s">
        <v>1</v>
      </c>
      <c r="L234" s="36"/>
      <c r="M234" s="190" t="s">
        <v>1</v>
      </c>
      <c r="N234" s="191" t="s">
        <v>41</v>
      </c>
      <c r="O234" s="68"/>
      <c r="P234" s="192">
        <f t="shared" si="41"/>
        <v>0</v>
      </c>
      <c r="Q234" s="192">
        <v>0</v>
      </c>
      <c r="R234" s="192">
        <f t="shared" si="42"/>
        <v>0</v>
      </c>
      <c r="S234" s="192">
        <v>0</v>
      </c>
      <c r="T234" s="193">
        <f t="shared" si="4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4" t="s">
        <v>394</v>
      </c>
      <c r="AT234" s="194" t="s">
        <v>146</v>
      </c>
      <c r="AU234" s="194" t="s">
        <v>86</v>
      </c>
      <c r="AY234" s="14" t="s">
        <v>144</v>
      </c>
      <c r="BE234" s="195">
        <f t="shared" si="44"/>
        <v>0</v>
      </c>
      <c r="BF234" s="195">
        <f t="shared" si="45"/>
        <v>0</v>
      </c>
      <c r="BG234" s="195">
        <f t="shared" si="46"/>
        <v>0</v>
      </c>
      <c r="BH234" s="195">
        <f t="shared" si="47"/>
        <v>0</v>
      </c>
      <c r="BI234" s="195">
        <f t="shared" si="48"/>
        <v>0</v>
      </c>
      <c r="BJ234" s="14" t="s">
        <v>84</v>
      </c>
      <c r="BK234" s="195">
        <f t="shared" si="49"/>
        <v>0</v>
      </c>
      <c r="BL234" s="14" t="s">
        <v>394</v>
      </c>
      <c r="BM234" s="194" t="s">
        <v>1186</v>
      </c>
    </row>
    <row r="235" spans="1:65" s="2" customFormat="1" ht="16.5" customHeight="1">
      <c r="A235" s="31"/>
      <c r="B235" s="32"/>
      <c r="C235" s="183" t="s">
        <v>556</v>
      </c>
      <c r="D235" s="183" t="s">
        <v>146</v>
      </c>
      <c r="E235" s="184" t="s">
        <v>1187</v>
      </c>
      <c r="F235" s="185" t="s">
        <v>1040</v>
      </c>
      <c r="G235" s="186" t="s">
        <v>1012</v>
      </c>
      <c r="H235" s="187">
        <v>1</v>
      </c>
      <c r="I235" s="188"/>
      <c r="J235" s="189">
        <f t="shared" si="40"/>
        <v>0</v>
      </c>
      <c r="K235" s="185" t="s">
        <v>1</v>
      </c>
      <c r="L235" s="36"/>
      <c r="M235" s="190" t="s">
        <v>1</v>
      </c>
      <c r="N235" s="191" t="s">
        <v>41</v>
      </c>
      <c r="O235" s="68"/>
      <c r="P235" s="192">
        <f t="shared" si="41"/>
        <v>0</v>
      </c>
      <c r="Q235" s="192">
        <v>0</v>
      </c>
      <c r="R235" s="192">
        <f t="shared" si="42"/>
        <v>0</v>
      </c>
      <c r="S235" s="192">
        <v>0</v>
      </c>
      <c r="T235" s="193">
        <f t="shared" si="4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4" t="s">
        <v>394</v>
      </c>
      <c r="AT235" s="194" t="s">
        <v>146</v>
      </c>
      <c r="AU235" s="194" t="s">
        <v>86</v>
      </c>
      <c r="AY235" s="14" t="s">
        <v>144</v>
      </c>
      <c r="BE235" s="195">
        <f t="shared" si="44"/>
        <v>0</v>
      </c>
      <c r="BF235" s="195">
        <f t="shared" si="45"/>
        <v>0</v>
      </c>
      <c r="BG235" s="195">
        <f t="shared" si="46"/>
        <v>0</v>
      </c>
      <c r="BH235" s="195">
        <f t="shared" si="47"/>
        <v>0</v>
      </c>
      <c r="BI235" s="195">
        <f t="shared" si="48"/>
        <v>0</v>
      </c>
      <c r="BJ235" s="14" t="s">
        <v>84</v>
      </c>
      <c r="BK235" s="195">
        <f t="shared" si="49"/>
        <v>0</v>
      </c>
      <c r="BL235" s="14" t="s">
        <v>394</v>
      </c>
      <c r="BM235" s="194" t="s">
        <v>1188</v>
      </c>
    </row>
    <row r="236" spans="1:65" s="2" customFormat="1" ht="24.2" customHeight="1">
      <c r="A236" s="31"/>
      <c r="B236" s="32"/>
      <c r="C236" s="183" t="s">
        <v>560</v>
      </c>
      <c r="D236" s="183" t="s">
        <v>146</v>
      </c>
      <c r="E236" s="184" t="s">
        <v>1189</v>
      </c>
      <c r="F236" s="185" t="s">
        <v>1043</v>
      </c>
      <c r="G236" s="186" t="s">
        <v>1012</v>
      </c>
      <c r="H236" s="187">
        <v>2</v>
      </c>
      <c r="I236" s="188"/>
      <c r="J236" s="189">
        <f t="shared" si="40"/>
        <v>0</v>
      </c>
      <c r="K236" s="185" t="s">
        <v>1</v>
      </c>
      <c r="L236" s="36"/>
      <c r="M236" s="190" t="s">
        <v>1</v>
      </c>
      <c r="N236" s="191" t="s">
        <v>41</v>
      </c>
      <c r="O236" s="68"/>
      <c r="P236" s="192">
        <f t="shared" si="41"/>
        <v>0</v>
      </c>
      <c r="Q236" s="192">
        <v>0</v>
      </c>
      <c r="R236" s="192">
        <f t="shared" si="42"/>
        <v>0</v>
      </c>
      <c r="S236" s="192">
        <v>0</v>
      </c>
      <c r="T236" s="193">
        <f t="shared" si="4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4" t="s">
        <v>394</v>
      </c>
      <c r="AT236" s="194" t="s">
        <v>146</v>
      </c>
      <c r="AU236" s="194" t="s">
        <v>86</v>
      </c>
      <c r="AY236" s="14" t="s">
        <v>144</v>
      </c>
      <c r="BE236" s="195">
        <f t="shared" si="44"/>
        <v>0</v>
      </c>
      <c r="BF236" s="195">
        <f t="shared" si="45"/>
        <v>0</v>
      </c>
      <c r="BG236" s="195">
        <f t="shared" si="46"/>
        <v>0</v>
      </c>
      <c r="BH236" s="195">
        <f t="shared" si="47"/>
        <v>0</v>
      </c>
      <c r="BI236" s="195">
        <f t="shared" si="48"/>
        <v>0</v>
      </c>
      <c r="BJ236" s="14" t="s">
        <v>84</v>
      </c>
      <c r="BK236" s="195">
        <f t="shared" si="49"/>
        <v>0</v>
      </c>
      <c r="BL236" s="14" t="s">
        <v>394</v>
      </c>
      <c r="BM236" s="194" t="s">
        <v>1190</v>
      </c>
    </row>
    <row r="237" spans="1:65" s="2" customFormat="1" ht="24.2" customHeight="1">
      <c r="A237" s="31"/>
      <c r="B237" s="32"/>
      <c r="C237" s="183" t="s">
        <v>564</v>
      </c>
      <c r="D237" s="183" t="s">
        <v>146</v>
      </c>
      <c r="E237" s="184" t="s">
        <v>1191</v>
      </c>
      <c r="F237" s="185" t="s">
        <v>1046</v>
      </c>
      <c r="G237" s="186" t="s">
        <v>243</v>
      </c>
      <c r="H237" s="187">
        <v>10.65</v>
      </c>
      <c r="I237" s="188"/>
      <c r="J237" s="189">
        <f t="shared" si="40"/>
        <v>0</v>
      </c>
      <c r="K237" s="185" t="s">
        <v>1</v>
      </c>
      <c r="L237" s="36"/>
      <c r="M237" s="190" t="s">
        <v>1</v>
      </c>
      <c r="N237" s="191" t="s">
        <v>41</v>
      </c>
      <c r="O237" s="68"/>
      <c r="P237" s="192">
        <f t="shared" si="41"/>
        <v>0</v>
      </c>
      <c r="Q237" s="192">
        <v>0</v>
      </c>
      <c r="R237" s="192">
        <f t="shared" si="42"/>
        <v>0</v>
      </c>
      <c r="S237" s="192">
        <v>0</v>
      </c>
      <c r="T237" s="193">
        <f t="shared" si="4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4" t="s">
        <v>394</v>
      </c>
      <c r="AT237" s="194" t="s">
        <v>146</v>
      </c>
      <c r="AU237" s="194" t="s">
        <v>86</v>
      </c>
      <c r="AY237" s="14" t="s">
        <v>144</v>
      </c>
      <c r="BE237" s="195">
        <f t="shared" si="44"/>
        <v>0</v>
      </c>
      <c r="BF237" s="195">
        <f t="shared" si="45"/>
        <v>0</v>
      </c>
      <c r="BG237" s="195">
        <f t="shared" si="46"/>
        <v>0</v>
      </c>
      <c r="BH237" s="195">
        <f t="shared" si="47"/>
        <v>0</v>
      </c>
      <c r="BI237" s="195">
        <f t="shared" si="48"/>
        <v>0</v>
      </c>
      <c r="BJ237" s="14" t="s">
        <v>84</v>
      </c>
      <c r="BK237" s="195">
        <f t="shared" si="49"/>
        <v>0</v>
      </c>
      <c r="BL237" s="14" t="s">
        <v>394</v>
      </c>
      <c r="BM237" s="194" t="s">
        <v>1192</v>
      </c>
    </row>
    <row r="238" spans="1:65" s="2" customFormat="1" ht="24.2" customHeight="1">
      <c r="A238" s="31"/>
      <c r="B238" s="32"/>
      <c r="C238" s="183" t="s">
        <v>568</v>
      </c>
      <c r="D238" s="183" t="s">
        <v>146</v>
      </c>
      <c r="E238" s="184" t="s">
        <v>1193</v>
      </c>
      <c r="F238" s="185" t="s">
        <v>1015</v>
      </c>
      <c r="G238" s="186" t="s">
        <v>1012</v>
      </c>
      <c r="H238" s="187">
        <v>2</v>
      </c>
      <c r="I238" s="188"/>
      <c r="J238" s="189">
        <f t="shared" si="40"/>
        <v>0</v>
      </c>
      <c r="K238" s="185" t="s">
        <v>1</v>
      </c>
      <c r="L238" s="36"/>
      <c r="M238" s="190" t="s">
        <v>1</v>
      </c>
      <c r="N238" s="191" t="s">
        <v>41</v>
      </c>
      <c r="O238" s="68"/>
      <c r="P238" s="192">
        <f t="shared" si="41"/>
        <v>0</v>
      </c>
      <c r="Q238" s="192">
        <v>0</v>
      </c>
      <c r="R238" s="192">
        <f t="shared" si="42"/>
        <v>0</v>
      </c>
      <c r="S238" s="192">
        <v>0</v>
      </c>
      <c r="T238" s="193">
        <f t="shared" si="4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4" t="s">
        <v>394</v>
      </c>
      <c r="AT238" s="194" t="s">
        <v>146</v>
      </c>
      <c r="AU238" s="194" t="s">
        <v>86</v>
      </c>
      <c r="AY238" s="14" t="s">
        <v>144</v>
      </c>
      <c r="BE238" s="195">
        <f t="shared" si="44"/>
        <v>0</v>
      </c>
      <c r="BF238" s="195">
        <f t="shared" si="45"/>
        <v>0</v>
      </c>
      <c r="BG238" s="195">
        <f t="shared" si="46"/>
        <v>0</v>
      </c>
      <c r="BH238" s="195">
        <f t="shared" si="47"/>
        <v>0</v>
      </c>
      <c r="BI238" s="195">
        <f t="shared" si="48"/>
        <v>0</v>
      </c>
      <c r="BJ238" s="14" t="s">
        <v>84</v>
      </c>
      <c r="BK238" s="195">
        <f t="shared" si="49"/>
        <v>0</v>
      </c>
      <c r="BL238" s="14" t="s">
        <v>394</v>
      </c>
      <c r="BM238" s="194" t="s">
        <v>1194</v>
      </c>
    </row>
    <row r="239" spans="1:65" s="2" customFormat="1" ht="16.5" customHeight="1">
      <c r="A239" s="31"/>
      <c r="B239" s="32"/>
      <c r="C239" s="183" t="s">
        <v>572</v>
      </c>
      <c r="D239" s="183" t="s">
        <v>146</v>
      </c>
      <c r="E239" s="184" t="s">
        <v>1195</v>
      </c>
      <c r="F239" s="185" t="s">
        <v>1018</v>
      </c>
      <c r="G239" s="186" t="s">
        <v>1012</v>
      </c>
      <c r="H239" s="187">
        <v>9</v>
      </c>
      <c r="I239" s="188"/>
      <c r="J239" s="189">
        <f t="shared" si="40"/>
        <v>0</v>
      </c>
      <c r="K239" s="185" t="s">
        <v>1</v>
      </c>
      <c r="L239" s="36"/>
      <c r="M239" s="190" t="s">
        <v>1</v>
      </c>
      <c r="N239" s="191" t="s">
        <v>41</v>
      </c>
      <c r="O239" s="68"/>
      <c r="P239" s="192">
        <f t="shared" si="41"/>
        <v>0</v>
      </c>
      <c r="Q239" s="192">
        <v>0</v>
      </c>
      <c r="R239" s="192">
        <f t="shared" si="42"/>
        <v>0</v>
      </c>
      <c r="S239" s="192">
        <v>0</v>
      </c>
      <c r="T239" s="193">
        <f t="shared" si="4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4" t="s">
        <v>394</v>
      </c>
      <c r="AT239" s="194" t="s">
        <v>146</v>
      </c>
      <c r="AU239" s="194" t="s">
        <v>86</v>
      </c>
      <c r="AY239" s="14" t="s">
        <v>144</v>
      </c>
      <c r="BE239" s="195">
        <f t="shared" si="44"/>
        <v>0</v>
      </c>
      <c r="BF239" s="195">
        <f t="shared" si="45"/>
        <v>0</v>
      </c>
      <c r="BG239" s="195">
        <f t="shared" si="46"/>
        <v>0</v>
      </c>
      <c r="BH239" s="195">
        <f t="shared" si="47"/>
        <v>0</v>
      </c>
      <c r="BI239" s="195">
        <f t="shared" si="48"/>
        <v>0</v>
      </c>
      <c r="BJ239" s="14" t="s">
        <v>84</v>
      </c>
      <c r="BK239" s="195">
        <f t="shared" si="49"/>
        <v>0</v>
      </c>
      <c r="BL239" s="14" t="s">
        <v>394</v>
      </c>
      <c r="BM239" s="194" t="s">
        <v>1196</v>
      </c>
    </row>
    <row r="240" spans="1:65" s="2" customFormat="1" ht="21.75" customHeight="1">
      <c r="A240" s="31"/>
      <c r="B240" s="32"/>
      <c r="C240" s="183" t="s">
        <v>576</v>
      </c>
      <c r="D240" s="183" t="s">
        <v>146</v>
      </c>
      <c r="E240" s="184" t="s">
        <v>1197</v>
      </c>
      <c r="F240" s="185" t="s">
        <v>1021</v>
      </c>
      <c r="G240" s="186" t="s">
        <v>1012</v>
      </c>
      <c r="H240" s="187">
        <v>9</v>
      </c>
      <c r="I240" s="188"/>
      <c r="J240" s="189">
        <f t="shared" si="40"/>
        <v>0</v>
      </c>
      <c r="K240" s="185" t="s">
        <v>1</v>
      </c>
      <c r="L240" s="36"/>
      <c r="M240" s="190" t="s">
        <v>1</v>
      </c>
      <c r="N240" s="191" t="s">
        <v>41</v>
      </c>
      <c r="O240" s="68"/>
      <c r="P240" s="192">
        <f t="shared" si="41"/>
        <v>0</v>
      </c>
      <c r="Q240" s="192">
        <v>0</v>
      </c>
      <c r="R240" s="192">
        <f t="shared" si="42"/>
        <v>0</v>
      </c>
      <c r="S240" s="192">
        <v>0</v>
      </c>
      <c r="T240" s="193">
        <f t="shared" si="4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4" t="s">
        <v>394</v>
      </c>
      <c r="AT240" s="194" t="s">
        <v>146</v>
      </c>
      <c r="AU240" s="194" t="s">
        <v>86</v>
      </c>
      <c r="AY240" s="14" t="s">
        <v>144</v>
      </c>
      <c r="BE240" s="195">
        <f t="shared" si="44"/>
        <v>0</v>
      </c>
      <c r="BF240" s="195">
        <f t="shared" si="45"/>
        <v>0</v>
      </c>
      <c r="BG240" s="195">
        <f t="shared" si="46"/>
        <v>0</v>
      </c>
      <c r="BH240" s="195">
        <f t="shared" si="47"/>
        <v>0</v>
      </c>
      <c r="BI240" s="195">
        <f t="shared" si="48"/>
        <v>0</v>
      </c>
      <c r="BJ240" s="14" t="s">
        <v>84</v>
      </c>
      <c r="BK240" s="195">
        <f t="shared" si="49"/>
        <v>0</v>
      </c>
      <c r="BL240" s="14" t="s">
        <v>394</v>
      </c>
      <c r="BM240" s="194" t="s">
        <v>1198</v>
      </c>
    </row>
    <row r="241" spans="1:65" s="2" customFormat="1" ht="16.5" customHeight="1">
      <c r="A241" s="31"/>
      <c r="B241" s="32"/>
      <c r="C241" s="196" t="s">
        <v>580</v>
      </c>
      <c r="D241" s="196" t="s">
        <v>189</v>
      </c>
      <c r="E241" s="197" t="s">
        <v>1175</v>
      </c>
      <c r="F241" s="198" t="s">
        <v>1011</v>
      </c>
      <c r="G241" s="199" t="s">
        <v>1012</v>
      </c>
      <c r="H241" s="200">
        <v>1</v>
      </c>
      <c r="I241" s="201"/>
      <c r="J241" s="202">
        <f t="shared" si="40"/>
        <v>0</v>
      </c>
      <c r="K241" s="198" t="s">
        <v>1</v>
      </c>
      <c r="L241" s="203"/>
      <c r="M241" s="204" t="s">
        <v>1</v>
      </c>
      <c r="N241" s="205" t="s">
        <v>41</v>
      </c>
      <c r="O241" s="68"/>
      <c r="P241" s="192">
        <f t="shared" si="41"/>
        <v>0</v>
      </c>
      <c r="Q241" s="192">
        <v>0</v>
      </c>
      <c r="R241" s="192">
        <f t="shared" si="42"/>
        <v>0</v>
      </c>
      <c r="S241" s="192">
        <v>0</v>
      </c>
      <c r="T241" s="193">
        <f t="shared" si="4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4" t="s">
        <v>662</v>
      </c>
      <c r="AT241" s="194" t="s">
        <v>189</v>
      </c>
      <c r="AU241" s="194" t="s">
        <v>86</v>
      </c>
      <c r="AY241" s="14" t="s">
        <v>144</v>
      </c>
      <c r="BE241" s="195">
        <f t="shared" si="44"/>
        <v>0</v>
      </c>
      <c r="BF241" s="195">
        <f t="shared" si="45"/>
        <v>0</v>
      </c>
      <c r="BG241" s="195">
        <f t="shared" si="46"/>
        <v>0</v>
      </c>
      <c r="BH241" s="195">
        <f t="shared" si="47"/>
        <v>0</v>
      </c>
      <c r="BI241" s="195">
        <f t="shared" si="48"/>
        <v>0</v>
      </c>
      <c r="BJ241" s="14" t="s">
        <v>84</v>
      </c>
      <c r="BK241" s="195">
        <f t="shared" si="49"/>
        <v>0</v>
      </c>
      <c r="BL241" s="14" t="s">
        <v>662</v>
      </c>
      <c r="BM241" s="194" t="s">
        <v>1199</v>
      </c>
    </row>
    <row r="242" spans="1:65" s="2" customFormat="1" ht="16.5" customHeight="1">
      <c r="A242" s="31"/>
      <c r="B242" s="32"/>
      <c r="C242" s="196" t="s">
        <v>584</v>
      </c>
      <c r="D242" s="196" t="s">
        <v>189</v>
      </c>
      <c r="E242" s="197" t="s">
        <v>1177</v>
      </c>
      <c r="F242" s="198" t="s">
        <v>1025</v>
      </c>
      <c r="G242" s="199" t="s">
        <v>1012</v>
      </c>
      <c r="H242" s="200">
        <v>1</v>
      </c>
      <c r="I242" s="201"/>
      <c r="J242" s="202">
        <f t="shared" si="40"/>
        <v>0</v>
      </c>
      <c r="K242" s="198" t="s">
        <v>1</v>
      </c>
      <c r="L242" s="203"/>
      <c r="M242" s="204" t="s">
        <v>1</v>
      </c>
      <c r="N242" s="205" t="s">
        <v>41</v>
      </c>
      <c r="O242" s="68"/>
      <c r="P242" s="192">
        <f t="shared" si="41"/>
        <v>0</v>
      </c>
      <c r="Q242" s="192">
        <v>0</v>
      </c>
      <c r="R242" s="192">
        <f t="shared" si="42"/>
        <v>0</v>
      </c>
      <c r="S242" s="192">
        <v>0</v>
      </c>
      <c r="T242" s="193">
        <f t="shared" si="4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4" t="s">
        <v>662</v>
      </c>
      <c r="AT242" s="194" t="s">
        <v>189</v>
      </c>
      <c r="AU242" s="194" t="s">
        <v>86</v>
      </c>
      <c r="AY242" s="14" t="s">
        <v>144</v>
      </c>
      <c r="BE242" s="195">
        <f t="shared" si="44"/>
        <v>0</v>
      </c>
      <c r="BF242" s="195">
        <f t="shared" si="45"/>
        <v>0</v>
      </c>
      <c r="BG242" s="195">
        <f t="shared" si="46"/>
        <v>0</v>
      </c>
      <c r="BH242" s="195">
        <f t="shared" si="47"/>
        <v>0</v>
      </c>
      <c r="BI242" s="195">
        <f t="shared" si="48"/>
        <v>0</v>
      </c>
      <c r="BJ242" s="14" t="s">
        <v>84</v>
      </c>
      <c r="BK242" s="195">
        <f t="shared" si="49"/>
        <v>0</v>
      </c>
      <c r="BL242" s="14" t="s">
        <v>662</v>
      </c>
      <c r="BM242" s="194" t="s">
        <v>1200</v>
      </c>
    </row>
    <row r="243" spans="1:65" s="2" customFormat="1" ht="16.5" customHeight="1">
      <c r="A243" s="31"/>
      <c r="B243" s="32"/>
      <c r="C243" s="196" t="s">
        <v>590</v>
      </c>
      <c r="D243" s="196" t="s">
        <v>189</v>
      </c>
      <c r="E243" s="197" t="s">
        <v>1179</v>
      </c>
      <c r="F243" s="198" t="s">
        <v>1028</v>
      </c>
      <c r="G243" s="199" t="s">
        <v>1012</v>
      </c>
      <c r="H243" s="200">
        <v>1</v>
      </c>
      <c r="I243" s="201"/>
      <c r="J243" s="202">
        <f t="shared" si="40"/>
        <v>0</v>
      </c>
      <c r="K243" s="198" t="s">
        <v>1</v>
      </c>
      <c r="L243" s="203"/>
      <c r="M243" s="204" t="s">
        <v>1</v>
      </c>
      <c r="N243" s="205" t="s">
        <v>41</v>
      </c>
      <c r="O243" s="68"/>
      <c r="P243" s="192">
        <f t="shared" si="41"/>
        <v>0</v>
      </c>
      <c r="Q243" s="192">
        <v>0</v>
      </c>
      <c r="R243" s="192">
        <f t="shared" si="42"/>
        <v>0</v>
      </c>
      <c r="S243" s="192">
        <v>0</v>
      </c>
      <c r="T243" s="193">
        <f t="shared" si="4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4" t="s">
        <v>662</v>
      </c>
      <c r="AT243" s="194" t="s">
        <v>189</v>
      </c>
      <c r="AU243" s="194" t="s">
        <v>86</v>
      </c>
      <c r="AY243" s="14" t="s">
        <v>144</v>
      </c>
      <c r="BE243" s="195">
        <f t="shared" si="44"/>
        <v>0</v>
      </c>
      <c r="BF243" s="195">
        <f t="shared" si="45"/>
        <v>0</v>
      </c>
      <c r="BG243" s="195">
        <f t="shared" si="46"/>
        <v>0</v>
      </c>
      <c r="BH243" s="195">
        <f t="shared" si="47"/>
        <v>0</v>
      </c>
      <c r="BI243" s="195">
        <f t="shared" si="48"/>
        <v>0</v>
      </c>
      <c r="BJ243" s="14" t="s">
        <v>84</v>
      </c>
      <c r="BK243" s="195">
        <f t="shared" si="49"/>
        <v>0</v>
      </c>
      <c r="BL243" s="14" t="s">
        <v>662</v>
      </c>
      <c r="BM243" s="194" t="s">
        <v>1201</v>
      </c>
    </row>
    <row r="244" spans="1:65" s="2" customFormat="1" ht="16.5" customHeight="1">
      <c r="A244" s="31"/>
      <c r="B244" s="32"/>
      <c r="C244" s="196" t="s">
        <v>594</v>
      </c>
      <c r="D244" s="196" t="s">
        <v>189</v>
      </c>
      <c r="E244" s="197" t="s">
        <v>1181</v>
      </c>
      <c r="F244" s="198" t="s">
        <v>1031</v>
      </c>
      <c r="G244" s="199" t="s">
        <v>1012</v>
      </c>
      <c r="H244" s="200">
        <v>3</v>
      </c>
      <c r="I244" s="201"/>
      <c r="J244" s="202">
        <f t="shared" si="40"/>
        <v>0</v>
      </c>
      <c r="K244" s="198" t="s">
        <v>1</v>
      </c>
      <c r="L244" s="203"/>
      <c r="M244" s="204" t="s">
        <v>1</v>
      </c>
      <c r="N244" s="205" t="s">
        <v>41</v>
      </c>
      <c r="O244" s="68"/>
      <c r="P244" s="192">
        <f t="shared" si="41"/>
        <v>0</v>
      </c>
      <c r="Q244" s="192">
        <v>0</v>
      </c>
      <c r="R244" s="192">
        <f t="shared" si="42"/>
        <v>0</v>
      </c>
      <c r="S244" s="192">
        <v>0</v>
      </c>
      <c r="T244" s="193">
        <f t="shared" si="4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4" t="s">
        <v>662</v>
      </c>
      <c r="AT244" s="194" t="s">
        <v>189</v>
      </c>
      <c r="AU244" s="194" t="s">
        <v>86</v>
      </c>
      <c r="AY244" s="14" t="s">
        <v>144</v>
      </c>
      <c r="BE244" s="195">
        <f t="shared" si="44"/>
        <v>0</v>
      </c>
      <c r="BF244" s="195">
        <f t="shared" si="45"/>
        <v>0</v>
      </c>
      <c r="BG244" s="195">
        <f t="shared" si="46"/>
        <v>0</v>
      </c>
      <c r="BH244" s="195">
        <f t="shared" si="47"/>
        <v>0</v>
      </c>
      <c r="BI244" s="195">
        <f t="shared" si="48"/>
        <v>0</v>
      </c>
      <c r="BJ244" s="14" t="s">
        <v>84</v>
      </c>
      <c r="BK244" s="195">
        <f t="shared" si="49"/>
        <v>0</v>
      </c>
      <c r="BL244" s="14" t="s">
        <v>662</v>
      </c>
      <c r="BM244" s="194" t="s">
        <v>1202</v>
      </c>
    </row>
    <row r="245" spans="1:65" s="2" customFormat="1" ht="24.2" customHeight="1">
      <c r="A245" s="31"/>
      <c r="B245" s="32"/>
      <c r="C245" s="196" t="s">
        <v>598</v>
      </c>
      <c r="D245" s="196" t="s">
        <v>189</v>
      </c>
      <c r="E245" s="197" t="s">
        <v>1183</v>
      </c>
      <c r="F245" s="198" t="s">
        <v>1034</v>
      </c>
      <c r="G245" s="199" t="s">
        <v>1012</v>
      </c>
      <c r="H245" s="200">
        <v>3</v>
      </c>
      <c r="I245" s="201"/>
      <c r="J245" s="202">
        <f t="shared" si="40"/>
        <v>0</v>
      </c>
      <c r="K245" s="198" t="s">
        <v>1</v>
      </c>
      <c r="L245" s="203"/>
      <c r="M245" s="204" t="s">
        <v>1</v>
      </c>
      <c r="N245" s="205" t="s">
        <v>41</v>
      </c>
      <c r="O245" s="68"/>
      <c r="P245" s="192">
        <f t="shared" si="41"/>
        <v>0</v>
      </c>
      <c r="Q245" s="192">
        <v>0</v>
      </c>
      <c r="R245" s="192">
        <f t="shared" si="42"/>
        <v>0</v>
      </c>
      <c r="S245" s="192">
        <v>0</v>
      </c>
      <c r="T245" s="193">
        <f t="shared" si="4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4" t="s">
        <v>662</v>
      </c>
      <c r="AT245" s="194" t="s">
        <v>189</v>
      </c>
      <c r="AU245" s="194" t="s">
        <v>86</v>
      </c>
      <c r="AY245" s="14" t="s">
        <v>144</v>
      </c>
      <c r="BE245" s="195">
        <f t="shared" si="44"/>
        <v>0</v>
      </c>
      <c r="BF245" s="195">
        <f t="shared" si="45"/>
        <v>0</v>
      </c>
      <c r="BG245" s="195">
        <f t="shared" si="46"/>
        <v>0</v>
      </c>
      <c r="BH245" s="195">
        <f t="shared" si="47"/>
        <v>0</v>
      </c>
      <c r="BI245" s="195">
        <f t="shared" si="48"/>
        <v>0</v>
      </c>
      <c r="BJ245" s="14" t="s">
        <v>84</v>
      </c>
      <c r="BK245" s="195">
        <f t="shared" si="49"/>
        <v>0</v>
      </c>
      <c r="BL245" s="14" t="s">
        <v>662</v>
      </c>
      <c r="BM245" s="194" t="s">
        <v>1203</v>
      </c>
    </row>
    <row r="246" spans="1:65" s="2" customFormat="1" ht="16.5" customHeight="1">
      <c r="A246" s="31"/>
      <c r="B246" s="32"/>
      <c r="C246" s="196" t="s">
        <v>600</v>
      </c>
      <c r="D246" s="196" t="s">
        <v>189</v>
      </c>
      <c r="E246" s="197" t="s">
        <v>1185</v>
      </c>
      <c r="F246" s="198" t="s">
        <v>1037</v>
      </c>
      <c r="G246" s="199" t="s">
        <v>1012</v>
      </c>
      <c r="H246" s="200">
        <v>1</v>
      </c>
      <c r="I246" s="201"/>
      <c r="J246" s="202">
        <f t="shared" si="40"/>
        <v>0</v>
      </c>
      <c r="K246" s="198" t="s">
        <v>1</v>
      </c>
      <c r="L246" s="203"/>
      <c r="M246" s="204" t="s">
        <v>1</v>
      </c>
      <c r="N246" s="205" t="s">
        <v>41</v>
      </c>
      <c r="O246" s="68"/>
      <c r="P246" s="192">
        <f t="shared" si="41"/>
        <v>0</v>
      </c>
      <c r="Q246" s="192">
        <v>0</v>
      </c>
      <c r="R246" s="192">
        <f t="shared" si="42"/>
        <v>0</v>
      </c>
      <c r="S246" s="192">
        <v>0</v>
      </c>
      <c r="T246" s="193">
        <f t="shared" si="4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4" t="s">
        <v>662</v>
      </c>
      <c r="AT246" s="194" t="s">
        <v>189</v>
      </c>
      <c r="AU246" s="194" t="s">
        <v>86</v>
      </c>
      <c r="AY246" s="14" t="s">
        <v>144</v>
      </c>
      <c r="BE246" s="195">
        <f t="shared" si="44"/>
        <v>0</v>
      </c>
      <c r="BF246" s="195">
        <f t="shared" si="45"/>
        <v>0</v>
      </c>
      <c r="BG246" s="195">
        <f t="shared" si="46"/>
        <v>0</v>
      </c>
      <c r="BH246" s="195">
        <f t="shared" si="47"/>
        <v>0</v>
      </c>
      <c r="BI246" s="195">
        <f t="shared" si="48"/>
        <v>0</v>
      </c>
      <c r="BJ246" s="14" t="s">
        <v>84</v>
      </c>
      <c r="BK246" s="195">
        <f t="shared" si="49"/>
        <v>0</v>
      </c>
      <c r="BL246" s="14" t="s">
        <v>662</v>
      </c>
      <c r="BM246" s="194" t="s">
        <v>1204</v>
      </c>
    </row>
    <row r="247" spans="1:65" s="2" customFormat="1" ht="16.5" customHeight="1">
      <c r="A247" s="31"/>
      <c r="B247" s="32"/>
      <c r="C247" s="196" t="s">
        <v>602</v>
      </c>
      <c r="D247" s="196" t="s">
        <v>189</v>
      </c>
      <c r="E247" s="197" t="s">
        <v>1187</v>
      </c>
      <c r="F247" s="198" t="s">
        <v>1040</v>
      </c>
      <c r="G247" s="199" t="s">
        <v>1012</v>
      </c>
      <c r="H247" s="200">
        <v>1</v>
      </c>
      <c r="I247" s="201"/>
      <c r="J247" s="202">
        <f t="shared" si="40"/>
        <v>0</v>
      </c>
      <c r="K247" s="198" t="s">
        <v>1</v>
      </c>
      <c r="L247" s="203"/>
      <c r="M247" s="204" t="s">
        <v>1</v>
      </c>
      <c r="N247" s="205" t="s">
        <v>41</v>
      </c>
      <c r="O247" s="68"/>
      <c r="P247" s="192">
        <f t="shared" si="41"/>
        <v>0</v>
      </c>
      <c r="Q247" s="192">
        <v>0</v>
      </c>
      <c r="R247" s="192">
        <f t="shared" si="42"/>
        <v>0</v>
      </c>
      <c r="S247" s="192">
        <v>0</v>
      </c>
      <c r="T247" s="193">
        <f t="shared" si="4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4" t="s">
        <v>662</v>
      </c>
      <c r="AT247" s="194" t="s">
        <v>189</v>
      </c>
      <c r="AU247" s="194" t="s">
        <v>86</v>
      </c>
      <c r="AY247" s="14" t="s">
        <v>144</v>
      </c>
      <c r="BE247" s="195">
        <f t="shared" si="44"/>
        <v>0</v>
      </c>
      <c r="BF247" s="195">
        <f t="shared" si="45"/>
        <v>0</v>
      </c>
      <c r="BG247" s="195">
        <f t="shared" si="46"/>
        <v>0</v>
      </c>
      <c r="BH247" s="195">
        <f t="shared" si="47"/>
        <v>0</v>
      </c>
      <c r="BI247" s="195">
        <f t="shared" si="48"/>
        <v>0</v>
      </c>
      <c r="BJ247" s="14" t="s">
        <v>84</v>
      </c>
      <c r="BK247" s="195">
        <f t="shared" si="49"/>
        <v>0</v>
      </c>
      <c r="BL247" s="14" t="s">
        <v>662</v>
      </c>
      <c r="BM247" s="194" t="s">
        <v>1205</v>
      </c>
    </row>
    <row r="248" spans="1:65" s="2" customFormat="1" ht="24.2" customHeight="1">
      <c r="A248" s="31"/>
      <c r="B248" s="32"/>
      <c r="C248" s="196" t="s">
        <v>606</v>
      </c>
      <c r="D248" s="196" t="s">
        <v>189</v>
      </c>
      <c r="E248" s="197" t="s">
        <v>1189</v>
      </c>
      <c r="F248" s="198" t="s">
        <v>1043</v>
      </c>
      <c r="G248" s="199" t="s">
        <v>1012</v>
      </c>
      <c r="H248" s="200">
        <v>2</v>
      </c>
      <c r="I248" s="201"/>
      <c r="J248" s="202">
        <f t="shared" si="40"/>
        <v>0</v>
      </c>
      <c r="K248" s="198" t="s">
        <v>1</v>
      </c>
      <c r="L248" s="203"/>
      <c r="M248" s="204" t="s">
        <v>1</v>
      </c>
      <c r="N248" s="205" t="s">
        <v>41</v>
      </c>
      <c r="O248" s="68"/>
      <c r="P248" s="192">
        <f t="shared" si="41"/>
        <v>0</v>
      </c>
      <c r="Q248" s="192">
        <v>0</v>
      </c>
      <c r="R248" s="192">
        <f t="shared" si="42"/>
        <v>0</v>
      </c>
      <c r="S248" s="192">
        <v>0</v>
      </c>
      <c r="T248" s="193">
        <f t="shared" si="4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4" t="s">
        <v>662</v>
      </c>
      <c r="AT248" s="194" t="s">
        <v>189</v>
      </c>
      <c r="AU248" s="194" t="s">
        <v>86</v>
      </c>
      <c r="AY248" s="14" t="s">
        <v>144</v>
      </c>
      <c r="BE248" s="195">
        <f t="shared" si="44"/>
        <v>0</v>
      </c>
      <c r="BF248" s="195">
        <f t="shared" si="45"/>
        <v>0</v>
      </c>
      <c r="BG248" s="195">
        <f t="shared" si="46"/>
        <v>0</v>
      </c>
      <c r="BH248" s="195">
        <f t="shared" si="47"/>
        <v>0</v>
      </c>
      <c r="BI248" s="195">
        <f t="shared" si="48"/>
        <v>0</v>
      </c>
      <c r="BJ248" s="14" t="s">
        <v>84</v>
      </c>
      <c r="BK248" s="195">
        <f t="shared" si="49"/>
        <v>0</v>
      </c>
      <c r="BL248" s="14" t="s">
        <v>662</v>
      </c>
      <c r="BM248" s="194" t="s">
        <v>1206</v>
      </c>
    </row>
    <row r="249" spans="1:65" s="2" customFormat="1" ht="24.2" customHeight="1">
      <c r="A249" s="31"/>
      <c r="B249" s="32"/>
      <c r="C249" s="196" t="s">
        <v>610</v>
      </c>
      <c r="D249" s="196" t="s">
        <v>189</v>
      </c>
      <c r="E249" s="197" t="s">
        <v>1191</v>
      </c>
      <c r="F249" s="198" t="s">
        <v>1046</v>
      </c>
      <c r="G249" s="199" t="s">
        <v>243</v>
      </c>
      <c r="H249" s="200">
        <v>10.65</v>
      </c>
      <c r="I249" s="201"/>
      <c r="J249" s="202">
        <f t="shared" si="40"/>
        <v>0</v>
      </c>
      <c r="K249" s="198" t="s">
        <v>1</v>
      </c>
      <c r="L249" s="203"/>
      <c r="M249" s="204" t="s">
        <v>1</v>
      </c>
      <c r="N249" s="205" t="s">
        <v>41</v>
      </c>
      <c r="O249" s="68"/>
      <c r="P249" s="192">
        <f t="shared" si="41"/>
        <v>0</v>
      </c>
      <c r="Q249" s="192">
        <v>0</v>
      </c>
      <c r="R249" s="192">
        <f t="shared" si="42"/>
        <v>0</v>
      </c>
      <c r="S249" s="192">
        <v>0</v>
      </c>
      <c r="T249" s="193">
        <f t="shared" si="4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4" t="s">
        <v>662</v>
      </c>
      <c r="AT249" s="194" t="s">
        <v>189</v>
      </c>
      <c r="AU249" s="194" t="s">
        <v>86</v>
      </c>
      <c r="AY249" s="14" t="s">
        <v>144</v>
      </c>
      <c r="BE249" s="195">
        <f t="shared" si="44"/>
        <v>0</v>
      </c>
      <c r="BF249" s="195">
        <f t="shared" si="45"/>
        <v>0</v>
      </c>
      <c r="BG249" s="195">
        <f t="shared" si="46"/>
        <v>0</v>
      </c>
      <c r="BH249" s="195">
        <f t="shared" si="47"/>
        <v>0</v>
      </c>
      <c r="BI249" s="195">
        <f t="shared" si="48"/>
        <v>0</v>
      </c>
      <c r="BJ249" s="14" t="s">
        <v>84</v>
      </c>
      <c r="BK249" s="195">
        <f t="shared" si="49"/>
        <v>0</v>
      </c>
      <c r="BL249" s="14" t="s">
        <v>662</v>
      </c>
      <c r="BM249" s="194" t="s">
        <v>1207</v>
      </c>
    </row>
    <row r="250" spans="1:65" s="2" customFormat="1" ht="24.2" customHeight="1">
      <c r="A250" s="31"/>
      <c r="B250" s="32"/>
      <c r="C250" s="196" t="s">
        <v>614</v>
      </c>
      <c r="D250" s="196" t="s">
        <v>189</v>
      </c>
      <c r="E250" s="197" t="s">
        <v>1193</v>
      </c>
      <c r="F250" s="198" t="s">
        <v>1015</v>
      </c>
      <c r="G250" s="199" t="s">
        <v>1012</v>
      </c>
      <c r="H250" s="200">
        <v>2</v>
      </c>
      <c r="I250" s="201"/>
      <c r="J250" s="202">
        <f t="shared" si="40"/>
        <v>0</v>
      </c>
      <c r="K250" s="198" t="s">
        <v>1</v>
      </c>
      <c r="L250" s="203"/>
      <c r="M250" s="204" t="s">
        <v>1</v>
      </c>
      <c r="N250" s="205" t="s">
        <v>41</v>
      </c>
      <c r="O250" s="68"/>
      <c r="P250" s="192">
        <f t="shared" si="41"/>
        <v>0</v>
      </c>
      <c r="Q250" s="192">
        <v>0</v>
      </c>
      <c r="R250" s="192">
        <f t="shared" si="42"/>
        <v>0</v>
      </c>
      <c r="S250" s="192">
        <v>0</v>
      </c>
      <c r="T250" s="193">
        <f t="shared" si="4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4" t="s">
        <v>662</v>
      </c>
      <c r="AT250" s="194" t="s">
        <v>189</v>
      </c>
      <c r="AU250" s="194" t="s">
        <v>86</v>
      </c>
      <c r="AY250" s="14" t="s">
        <v>144</v>
      </c>
      <c r="BE250" s="195">
        <f t="shared" si="44"/>
        <v>0</v>
      </c>
      <c r="BF250" s="195">
        <f t="shared" si="45"/>
        <v>0</v>
      </c>
      <c r="BG250" s="195">
        <f t="shared" si="46"/>
        <v>0</v>
      </c>
      <c r="BH250" s="195">
        <f t="shared" si="47"/>
        <v>0</v>
      </c>
      <c r="BI250" s="195">
        <f t="shared" si="48"/>
        <v>0</v>
      </c>
      <c r="BJ250" s="14" t="s">
        <v>84</v>
      </c>
      <c r="BK250" s="195">
        <f t="shared" si="49"/>
        <v>0</v>
      </c>
      <c r="BL250" s="14" t="s">
        <v>662</v>
      </c>
      <c r="BM250" s="194" t="s">
        <v>1208</v>
      </c>
    </row>
    <row r="251" spans="1:65" s="2" customFormat="1" ht="16.5" customHeight="1">
      <c r="A251" s="31"/>
      <c r="B251" s="32"/>
      <c r="C251" s="196" t="s">
        <v>618</v>
      </c>
      <c r="D251" s="196" t="s">
        <v>189</v>
      </c>
      <c r="E251" s="197" t="s">
        <v>1195</v>
      </c>
      <c r="F251" s="198" t="s">
        <v>1018</v>
      </c>
      <c r="G251" s="199" t="s">
        <v>1012</v>
      </c>
      <c r="H251" s="200">
        <v>9</v>
      </c>
      <c r="I251" s="201"/>
      <c r="J251" s="202">
        <f t="shared" si="40"/>
        <v>0</v>
      </c>
      <c r="K251" s="198" t="s">
        <v>1</v>
      </c>
      <c r="L251" s="203"/>
      <c r="M251" s="204" t="s">
        <v>1</v>
      </c>
      <c r="N251" s="205" t="s">
        <v>41</v>
      </c>
      <c r="O251" s="68"/>
      <c r="P251" s="192">
        <f t="shared" si="41"/>
        <v>0</v>
      </c>
      <c r="Q251" s="192">
        <v>0</v>
      </c>
      <c r="R251" s="192">
        <f t="shared" si="42"/>
        <v>0</v>
      </c>
      <c r="S251" s="192">
        <v>0</v>
      </c>
      <c r="T251" s="193">
        <f t="shared" si="4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4" t="s">
        <v>662</v>
      </c>
      <c r="AT251" s="194" t="s">
        <v>189</v>
      </c>
      <c r="AU251" s="194" t="s">
        <v>86</v>
      </c>
      <c r="AY251" s="14" t="s">
        <v>144</v>
      </c>
      <c r="BE251" s="195">
        <f t="shared" si="44"/>
        <v>0</v>
      </c>
      <c r="BF251" s="195">
        <f t="shared" si="45"/>
        <v>0</v>
      </c>
      <c r="BG251" s="195">
        <f t="shared" si="46"/>
        <v>0</v>
      </c>
      <c r="BH251" s="195">
        <f t="shared" si="47"/>
        <v>0</v>
      </c>
      <c r="BI251" s="195">
        <f t="shared" si="48"/>
        <v>0</v>
      </c>
      <c r="BJ251" s="14" t="s">
        <v>84</v>
      </c>
      <c r="BK251" s="195">
        <f t="shared" si="49"/>
        <v>0</v>
      </c>
      <c r="BL251" s="14" t="s">
        <v>662</v>
      </c>
      <c r="BM251" s="194" t="s">
        <v>1209</v>
      </c>
    </row>
    <row r="252" spans="1:65" s="2" customFormat="1" ht="21.75" customHeight="1">
      <c r="A252" s="31"/>
      <c r="B252" s="32"/>
      <c r="C252" s="196" t="s">
        <v>624</v>
      </c>
      <c r="D252" s="196" t="s">
        <v>189</v>
      </c>
      <c r="E252" s="197" t="s">
        <v>1197</v>
      </c>
      <c r="F252" s="198" t="s">
        <v>1021</v>
      </c>
      <c r="G252" s="199" t="s">
        <v>1012</v>
      </c>
      <c r="H252" s="200">
        <v>9</v>
      </c>
      <c r="I252" s="201"/>
      <c r="J252" s="202">
        <f t="shared" si="40"/>
        <v>0</v>
      </c>
      <c r="K252" s="198" t="s">
        <v>1</v>
      </c>
      <c r="L252" s="203"/>
      <c r="M252" s="204" t="s">
        <v>1</v>
      </c>
      <c r="N252" s="205" t="s">
        <v>41</v>
      </c>
      <c r="O252" s="68"/>
      <c r="P252" s="192">
        <f t="shared" si="41"/>
        <v>0</v>
      </c>
      <c r="Q252" s="192">
        <v>0</v>
      </c>
      <c r="R252" s="192">
        <f t="shared" si="42"/>
        <v>0</v>
      </c>
      <c r="S252" s="192">
        <v>0</v>
      </c>
      <c r="T252" s="193">
        <f t="shared" si="4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4" t="s">
        <v>662</v>
      </c>
      <c r="AT252" s="194" t="s">
        <v>189</v>
      </c>
      <c r="AU252" s="194" t="s">
        <v>86</v>
      </c>
      <c r="AY252" s="14" t="s">
        <v>144</v>
      </c>
      <c r="BE252" s="195">
        <f t="shared" si="44"/>
        <v>0</v>
      </c>
      <c r="BF252" s="195">
        <f t="shared" si="45"/>
        <v>0</v>
      </c>
      <c r="BG252" s="195">
        <f t="shared" si="46"/>
        <v>0</v>
      </c>
      <c r="BH252" s="195">
        <f t="shared" si="47"/>
        <v>0</v>
      </c>
      <c r="BI252" s="195">
        <f t="shared" si="48"/>
        <v>0</v>
      </c>
      <c r="BJ252" s="14" t="s">
        <v>84</v>
      </c>
      <c r="BK252" s="195">
        <f t="shared" si="49"/>
        <v>0</v>
      </c>
      <c r="BL252" s="14" t="s">
        <v>662</v>
      </c>
      <c r="BM252" s="194" t="s">
        <v>1210</v>
      </c>
    </row>
    <row r="253" spans="2:63" s="12" customFormat="1" ht="22.9" customHeight="1">
      <c r="B253" s="167"/>
      <c r="C253" s="168"/>
      <c r="D253" s="169" t="s">
        <v>75</v>
      </c>
      <c r="E253" s="181" t="s">
        <v>1211</v>
      </c>
      <c r="F253" s="181" t="s">
        <v>1212</v>
      </c>
      <c r="G253" s="168"/>
      <c r="H253" s="168"/>
      <c r="I253" s="171"/>
      <c r="J253" s="182">
        <f>BK253</f>
        <v>0</v>
      </c>
      <c r="K253" s="168"/>
      <c r="L253" s="173"/>
      <c r="M253" s="174"/>
      <c r="N253" s="175"/>
      <c r="O253" s="175"/>
      <c r="P253" s="176">
        <f>SUM(P254:P277)</f>
        <v>0</v>
      </c>
      <c r="Q253" s="175"/>
      <c r="R253" s="176">
        <f>SUM(R254:R277)</f>
        <v>0</v>
      </c>
      <c r="S253" s="175"/>
      <c r="T253" s="177">
        <f>SUM(T254:T277)</f>
        <v>0</v>
      </c>
      <c r="AR253" s="178" t="s">
        <v>84</v>
      </c>
      <c r="AT253" s="179" t="s">
        <v>75</v>
      </c>
      <c r="AU253" s="179" t="s">
        <v>84</v>
      </c>
      <c r="AY253" s="178" t="s">
        <v>144</v>
      </c>
      <c r="BK253" s="180">
        <f>SUM(BK254:BK277)</f>
        <v>0</v>
      </c>
    </row>
    <row r="254" spans="1:65" s="2" customFormat="1" ht="16.5" customHeight="1">
      <c r="A254" s="31"/>
      <c r="B254" s="32"/>
      <c r="C254" s="183" t="s">
        <v>629</v>
      </c>
      <c r="D254" s="183" t="s">
        <v>146</v>
      </c>
      <c r="E254" s="184" t="s">
        <v>1213</v>
      </c>
      <c r="F254" s="185" t="s">
        <v>1011</v>
      </c>
      <c r="G254" s="186" t="s">
        <v>1012</v>
      </c>
      <c r="H254" s="187">
        <v>1</v>
      </c>
      <c r="I254" s="188"/>
      <c r="J254" s="189">
        <f aca="true" t="shared" si="50" ref="J254:J277">ROUND(I254*H254,2)</f>
        <v>0</v>
      </c>
      <c r="K254" s="185" t="s">
        <v>1</v>
      </c>
      <c r="L254" s="36"/>
      <c r="M254" s="190" t="s">
        <v>1</v>
      </c>
      <c r="N254" s="191" t="s">
        <v>41</v>
      </c>
      <c r="O254" s="68"/>
      <c r="P254" s="192">
        <f aca="true" t="shared" si="51" ref="P254:P277">O254*H254</f>
        <v>0</v>
      </c>
      <c r="Q254" s="192">
        <v>0</v>
      </c>
      <c r="R254" s="192">
        <f aca="true" t="shared" si="52" ref="R254:R277">Q254*H254</f>
        <v>0</v>
      </c>
      <c r="S254" s="192">
        <v>0</v>
      </c>
      <c r="T254" s="193">
        <f aca="true" t="shared" si="53" ref="T254:T277"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4" t="s">
        <v>394</v>
      </c>
      <c r="AT254" s="194" t="s">
        <v>146</v>
      </c>
      <c r="AU254" s="194" t="s">
        <v>86</v>
      </c>
      <c r="AY254" s="14" t="s">
        <v>144</v>
      </c>
      <c r="BE254" s="195">
        <f aca="true" t="shared" si="54" ref="BE254:BE277">IF(N254="základní",J254,0)</f>
        <v>0</v>
      </c>
      <c r="BF254" s="195">
        <f aca="true" t="shared" si="55" ref="BF254:BF277">IF(N254="snížená",J254,0)</f>
        <v>0</v>
      </c>
      <c r="BG254" s="195">
        <f aca="true" t="shared" si="56" ref="BG254:BG277">IF(N254="zákl. přenesená",J254,0)</f>
        <v>0</v>
      </c>
      <c r="BH254" s="195">
        <f aca="true" t="shared" si="57" ref="BH254:BH277">IF(N254="sníž. přenesená",J254,0)</f>
        <v>0</v>
      </c>
      <c r="BI254" s="195">
        <f aca="true" t="shared" si="58" ref="BI254:BI277">IF(N254="nulová",J254,0)</f>
        <v>0</v>
      </c>
      <c r="BJ254" s="14" t="s">
        <v>84</v>
      </c>
      <c r="BK254" s="195">
        <f aca="true" t="shared" si="59" ref="BK254:BK277">ROUND(I254*H254,2)</f>
        <v>0</v>
      </c>
      <c r="BL254" s="14" t="s">
        <v>394</v>
      </c>
      <c r="BM254" s="194" t="s">
        <v>1214</v>
      </c>
    </row>
    <row r="255" spans="1:65" s="2" customFormat="1" ht="16.5" customHeight="1">
      <c r="A255" s="31"/>
      <c r="B255" s="32"/>
      <c r="C255" s="183" t="s">
        <v>633</v>
      </c>
      <c r="D255" s="183" t="s">
        <v>146</v>
      </c>
      <c r="E255" s="184" t="s">
        <v>1215</v>
      </c>
      <c r="F255" s="185" t="s">
        <v>1025</v>
      </c>
      <c r="G255" s="186" t="s">
        <v>1012</v>
      </c>
      <c r="H255" s="187">
        <v>1</v>
      </c>
      <c r="I255" s="188"/>
      <c r="J255" s="189">
        <f t="shared" si="50"/>
        <v>0</v>
      </c>
      <c r="K255" s="185" t="s">
        <v>1</v>
      </c>
      <c r="L255" s="36"/>
      <c r="M255" s="190" t="s">
        <v>1</v>
      </c>
      <c r="N255" s="191" t="s">
        <v>41</v>
      </c>
      <c r="O255" s="68"/>
      <c r="P255" s="192">
        <f t="shared" si="51"/>
        <v>0</v>
      </c>
      <c r="Q255" s="192">
        <v>0</v>
      </c>
      <c r="R255" s="192">
        <f t="shared" si="52"/>
        <v>0</v>
      </c>
      <c r="S255" s="192">
        <v>0</v>
      </c>
      <c r="T255" s="193">
        <f t="shared" si="5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4" t="s">
        <v>394</v>
      </c>
      <c r="AT255" s="194" t="s">
        <v>146</v>
      </c>
      <c r="AU255" s="194" t="s">
        <v>86</v>
      </c>
      <c r="AY255" s="14" t="s">
        <v>144</v>
      </c>
      <c r="BE255" s="195">
        <f t="shared" si="54"/>
        <v>0</v>
      </c>
      <c r="BF255" s="195">
        <f t="shared" si="55"/>
        <v>0</v>
      </c>
      <c r="BG255" s="195">
        <f t="shared" si="56"/>
        <v>0</v>
      </c>
      <c r="BH255" s="195">
        <f t="shared" si="57"/>
        <v>0</v>
      </c>
      <c r="BI255" s="195">
        <f t="shared" si="58"/>
        <v>0</v>
      </c>
      <c r="BJ255" s="14" t="s">
        <v>84</v>
      </c>
      <c r="BK255" s="195">
        <f t="shared" si="59"/>
        <v>0</v>
      </c>
      <c r="BL255" s="14" t="s">
        <v>394</v>
      </c>
      <c r="BM255" s="194" t="s">
        <v>1216</v>
      </c>
    </row>
    <row r="256" spans="1:65" s="2" customFormat="1" ht="16.5" customHeight="1">
      <c r="A256" s="31"/>
      <c r="B256" s="32"/>
      <c r="C256" s="183" t="s">
        <v>639</v>
      </c>
      <c r="D256" s="183" t="s">
        <v>146</v>
      </c>
      <c r="E256" s="184" t="s">
        <v>1217</v>
      </c>
      <c r="F256" s="185" t="s">
        <v>1028</v>
      </c>
      <c r="G256" s="186" t="s">
        <v>1012</v>
      </c>
      <c r="H256" s="187">
        <v>1</v>
      </c>
      <c r="I256" s="188"/>
      <c r="J256" s="189">
        <f t="shared" si="50"/>
        <v>0</v>
      </c>
      <c r="K256" s="185" t="s">
        <v>1</v>
      </c>
      <c r="L256" s="36"/>
      <c r="M256" s="190" t="s">
        <v>1</v>
      </c>
      <c r="N256" s="191" t="s">
        <v>41</v>
      </c>
      <c r="O256" s="68"/>
      <c r="P256" s="192">
        <f t="shared" si="51"/>
        <v>0</v>
      </c>
      <c r="Q256" s="192">
        <v>0</v>
      </c>
      <c r="R256" s="192">
        <f t="shared" si="52"/>
        <v>0</v>
      </c>
      <c r="S256" s="192">
        <v>0</v>
      </c>
      <c r="T256" s="193">
        <f t="shared" si="5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4" t="s">
        <v>394</v>
      </c>
      <c r="AT256" s="194" t="s">
        <v>146</v>
      </c>
      <c r="AU256" s="194" t="s">
        <v>86</v>
      </c>
      <c r="AY256" s="14" t="s">
        <v>144</v>
      </c>
      <c r="BE256" s="195">
        <f t="shared" si="54"/>
        <v>0</v>
      </c>
      <c r="BF256" s="195">
        <f t="shared" si="55"/>
        <v>0</v>
      </c>
      <c r="BG256" s="195">
        <f t="shared" si="56"/>
        <v>0</v>
      </c>
      <c r="BH256" s="195">
        <f t="shared" si="57"/>
        <v>0</v>
      </c>
      <c r="BI256" s="195">
        <f t="shared" si="58"/>
        <v>0</v>
      </c>
      <c r="BJ256" s="14" t="s">
        <v>84</v>
      </c>
      <c r="BK256" s="195">
        <f t="shared" si="59"/>
        <v>0</v>
      </c>
      <c r="BL256" s="14" t="s">
        <v>394</v>
      </c>
      <c r="BM256" s="194" t="s">
        <v>1218</v>
      </c>
    </row>
    <row r="257" spans="1:65" s="2" customFormat="1" ht="16.5" customHeight="1">
      <c r="A257" s="31"/>
      <c r="B257" s="32"/>
      <c r="C257" s="183" t="s">
        <v>644</v>
      </c>
      <c r="D257" s="183" t="s">
        <v>146</v>
      </c>
      <c r="E257" s="184" t="s">
        <v>1219</v>
      </c>
      <c r="F257" s="185" t="s">
        <v>1031</v>
      </c>
      <c r="G257" s="186" t="s">
        <v>1012</v>
      </c>
      <c r="H257" s="187">
        <v>3</v>
      </c>
      <c r="I257" s="188"/>
      <c r="J257" s="189">
        <f t="shared" si="50"/>
        <v>0</v>
      </c>
      <c r="K257" s="185" t="s">
        <v>1</v>
      </c>
      <c r="L257" s="36"/>
      <c r="M257" s="190" t="s">
        <v>1</v>
      </c>
      <c r="N257" s="191" t="s">
        <v>41</v>
      </c>
      <c r="O257" s="68"/>
      <c r="P257" s="192">
        <f t="shared" si="51"/>
        <v>0</v>
      </c>
      <c r="Q257" s="192">
        <v>0</v>
      </c>
      <c r="R257" s="192">
        <f t="shared" si="52"/>
        <v>0</v>
      </c>
      <c r="S257" s="192">
        <v>0</v>
      </c>
      <c r="T257" s="193">
        <f t="shared" si="5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4" t="s">
        <v>394</v>
      </c>
      <c r="AT257" s="194" t="s">
        <v>146</v>
      </c>
      <c r="AU257" s="194" t="s">
        <v>86</v>
      </c>
      <c r="AY257" s="14" t="s">
        <v>144</v>
      </c>
      <c r="BE257" s="195">
        <f t="shared" si="54"/>
        <v>0</v>
      </c>
      <c r="BF257" s="195">
        <f t="shared" si="55"/>
        <v>0</v>
      </c>
      <c r="BG257" s="195">
        <f t="shared" si="56"/>
        <v>0</v>
      </c>
      <c r="BH257" s="195">
        <f t="shared" si="57"/>
        <v>0</v>
      </c>
      <c r="BI257" s="195">
        <f t="shared" si="58"/>
        <v>0</v>
      </c>
      <c r="BJ257" s="14" t="s">
        <v>84</v>
      </c>
      <c r="BK257" s="195">
        <f t="shared" si="59"/>
        <v>0</v>
      </c>
      <c r="BL257" s="14" t="s">
        <v>394</v>
      </c>
      <c r="BM257" s="194" t="s">
        <v>1220</v>
      </c>
    </row>
    <row r="258" spans="1:65" s="2" customFormat="1" ht="24.2" customHeight="1">
      <c r="A258" s="31"/>
      <c r="B258" s="32"/>
      <c r="C258" s="183" t="s">
        <v>650</v>
      </c>
      <c r="D258" s="183" t="s">
        <v>146</v>
      </c>
      <c r="E258" s="184" t="s">
        <v>1221</v>
      </c>
      <c r="F258" s="185" t="s">
        <v>1034</v>
      </c>
      <c r="G258" s="186" t="s">
        <v>1012</v>
      </c>
      <c r="H258" s="187">
        <v>3</v>
      </c>
      <c r="I258" s="188"/>
      <c r="J258" s="189">
        <f t="shared" si="50"/>
        <v>0</v>
      </c>
      <c r="K258" s="185" t="s">
        <v>1</v>
      </c>
      <c r="L258" s="36"/>
      <c r="M258" s="190" t="s">
        <v>1</v>
      </c>
      <c r="N258" s="191" t="s">
        <v>41</v>
      </c>
      <c r="O258" s="68"/>
      <c r="P258" s="192">
        <f t="shared" si="51"/>
        <v>0</v>
      </c>
      <c r="Q258" s="192">
        <v>0</v>
      </c>
      <c r="R258" s="192">
        <f t="shared" si="52"/>
        <v>0</v>
      </c>
      <c r="S258" s="192">
        <v>0</v>
      </c>
      <c r="T258" s="193">
        <f t="shared" si="5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4" t="s">
        <v>394</v>
      </c>
      <c r="AT258" s="194" t="s">
        <v>146</v>
      </c>
      <c r="AU258" s="194" t="s">
        <v>86</v>
      </c>
      <c r="AY258" s="14" t="s">
        <v>144</v>
      </c>
      <c r="BE258" s="195">
        <f t="shared" si="54"/>
        <v>0</v>
      </c>
      <c r="BF258" s="195">
        <f t="shared" si="55"/>
        <v>0</v>
      </c>
      <c r="BG258" s="195">
        <f t="shared" si="56"/>
        <v>0</v>
      </c>
      <c r="BH258" s="195">
        <f t="shared" si="57"/>
        <v>0</v>
      </c>
      <c r="BI258" s="195">
        <f t="shared" si="58"/>
        <v>0</v>
      </c>
      <c r="BJ258" s="14" t="s">
        <v>84</v>
      </c>
      <c r="BK258" s="195">
        <f t="shared" si="59"/>
        <v>0</v>
      </c>
      <c r="BL258" s="14" t="s">
        <v>394</v>
      </c>
      <c r="BM258" s="194" t="s">
        <v>1222</v>
      </c>
    </row>
    <row r="259" spans="1:65" s="2" customFormat="1" ht="16.5" customHeight="1">
      <c r="A259" s="31"/>
      <c r="B259" s="32"/>
      <c r="C259" s="183" t="s">
        <v>654</v>
      </c>
      <c r="D259" s="183" t="s">
        <v>146</v>
      </c>
      <c r="E259" s="184" t="s">
        <v>1223</v>
      </c>
      <c r="F259" s="185" t="s">
        <v>1037</v>
      </c>
      <c r="G259" s="186" t="s">
        <v>1012</v>
      </c>
      <c r="H259" s="187">
        <v>1</v>
      </c>
      <c r="I259" s="188"/>
      <c r="J259" s="189">
        <f t="shared" si="50"/>
        <v>0</v>
      </c>
      <c r="K259" s="185" t="s">
        <v>1</v>
      </c>
      <c r="L259" s="36"/>
      <c r="M259" s="190" t="s">
        <v>1</v>
      </c>
      <c r="N259" s="191" t="s">
        <v>41</v>
      </c>
      <c r="O259" s="68"/>
      <c r="P259" s="192">
        <f t="shared" si="51"/>
        <v>0</v>
      </c>
      <c r="Q259" s="192">
        <v>0</v>
      </c>
      <c r="R259" s="192">
        <f t="shared" si="52"/>
        <v>0</v>
      </c>
      <c r="S259" s="192">
        <v>0</v>
      </c>
      <c r="T259" s="193">
        <f t="shared" si="5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4" t="s">
        <v>394</v>
      </c>
      <c r="AT259" s="194" t="s">
        <v>146</v>
      </c>
      <c r="AU259" s="194" t="s">
        <v>86</v>
      </c>
      <c r="AY259" s="14" t="s">
        <v>144</v>
      </c>
      <c r="BE259" s="195">
        <f t="shared" si="54"/>
        <v>0</v>
      </c>
      <c r="BF259" s="195">
        <f t="shared" si="55"/>
        <v>0</v>
      </c>
      <c r="BG259" s="195">
        <f t="shared" si="56"/>
        <v>0</v>
      </c>
      <c r="BH259" s="195">
        <f t="shared" si="57"/>
        <v>0</v>
      </c>
      <c r="BI259" s="195">
        <f t="shared" si="58"/>
        <v>0</v>
      </c>
      <c r="BJ259" s="14" t="s">
        <v>84</v>
      </c>
      <c r="BK259" s="195">
        <f t="shared" si="59"/>
        <v>0</v>
      </c>
      <c r="BL259" s="14" t="s">
        <v>394</v>
      </c>
      <c r="BM259" s="194" t="s">
        <v>1224</v>
      </c>
    </row>
    <row r="260" spans="1:65" s="2" customFormat="1" ht="16.5" customHeight="1">
      <c r="A260" s="31"/>
      <c r="B260" s="32"/>
      <c r="C260" s="183" t="s">
        <v>658</v>
      </c>
      <c r="D260" s="183" t="s">
        <v>146</v>
      </c>
      <c r="E260" s="184" t="s">
        <v>1225</v>
      </c>
      <c r="F260" s="185" t="s">
        <v>1040</v>
      </c>
      <c r="G260" s="186" t="s">
        <v>1012</v>
      </c>
      <c r="H260" s="187">
        <v>1</v>
      </c>
      <c r="I260" s="188"/>
      <c r="J260" s="189">
        <f t="shared" si="50"/>
        <v>0</v>
      </c>
      <c r="K260" s="185" t="s">
        <v>1</v>
      </c>
      <c r="L260" s="36"/>
      <c r="M260" s="190" t="s">
        <v>1</v>
      </c>
      <c r="N260" s="191" t="s">
        <v>41</v>
      </c>
      <c r="O260" s="68"/>
      <c r="P260" s="192">
        <f t="shared" si="51"/>
        <v>0</v>
      </c>
      <c r="Q260" s="192">
        <v>0</v>
      </c>
      <c r="R260" s="192">
        <f t="shared" si="52"/>
        <v>0</v>
      </c>
      <c r="S260" s="192">
        <v>0</v>
      </c>
      <c r="T260" s="193">
        <f t="shared" si="5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4" t="s">
        <v>394</v>
      </c>
      <c r="AT260" s="194" t="s">
        <v>146</v>
      </c>
      <c r="AU260" s="194" t="s">
        <v>86</v>
      </c>
      <c r="AY260" s="14" t="s">
        <v>144</v>
      </c>
      <c r="BE260" s="195">
        <f t="shared" si="54"/>
        <v>0</v>
      </c>
      <c r="BF260" s="195">
        <f t="shared" si="55"/>
        <v>0</v>
      </c>
      <c r="BG260" s="195">
        <f t="shared" si="56"/>
        <v>0</v>
      </c>
      <c r="BH260" s="195">
        <f t="shared" si="57"/>
        <v>0</v>
      </c>
      <c r="BI260" s="195">
        <f t="shared" si="58"/>
        <v>0</v>
      </c>
      <c r="BJ260" s="14" t="s">
        <v>84</v>
      </c>
      <c r="BK260" s="195">
        <f t="shared" si="59"/>
        <v>0</v>
      </c>
      <c r="BL260" s="14" t="s">
        <v>394</v>
      </c>
      <c r="BM260" s="194" t="s">
        <v>1226</v>
      </c>
    </row>
    <row r="261" spans="1:65" s="2" customFormat="1" ht="24.2" customHeight="1">
      <c r="A261" s="31"/>
      <c r="B261" s="32"/>
      <c r="C261" s="183" t="s">
        <v>662</v>
      </c>
      <c r="D261" s="183" t="s">
        <v>146</v>
      </c>
      <c r="E261" s="184" t="s">
        <v>1227</v>
      </c>
      <c r="F261" s="185" t="s">
        <v>1043</v>
      </c>
      <c r="G261" s="186" t="s">
        <v>1012</v>
      </c>
      <c r="H261" s="187">
        <v>2</v>
      </c>
      <c r="I261" s="188"/>
      <c r="J261" s="189">
        <f t="shared" si="50"/>
        <v>0</v>
      </c>
      <c r="K261" s="185" t="s">
        <v>1</v>
      </c>
      <c r="L261" s="36"/>
      <c r="M261" s="190" t="s">
        <v>1</v>
      </c>
      <c r="N261" s="191" t="s">
        <v>41</v>
      </c>
      <c r="O261" s="68"/>
      <c r="P261" s="192">
        <f t="shared" si="51"/>
        <v>0</v>
      </c>
      <c r="Q261" s="192">
        <v>0</v>
      </c>
      <c r="R261" s="192">
        <f t="shared" si="52"/>
        <v>0</v>
      </c>
      <c r="S261" s="192">
        <v>0</v>
      </c>
      <c r="T261" s="193">
        <f t="shared" si="5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4" t="s">
        <v>394</v>
      </c>
      <c r="AT261" s="194" t="s">
        <v>146</v>
      </c>
      <c r="AU261" s="194" t="s">
        <v>86</v>
      </c>
      <c r="AY261" s="14" t="s">
        <v>144</v>
      </c>
      <c r="BE261" s="195">
        <f t="shared" si="54"/>
        <v>0</v>
      </c>
      <c r="BF261" s="195">
        <f t="shared" si="55"/>
        <v>0</v>
      </c>
      <c r="BG261" s="195">
        <f t="shared" si="56"/>
        <v>0</v>
      </c>
      <c r="BH261" s="195">
        <f t="shared" si="57"/>
        <v>0</v>
      </c>
      <c r="BI261" s="195">
        <f t="shared" si="58"/>
        <v>0</v>
      </c>
      <c r="BJ261" s="14" t="s">
        <v>84</v>
      </c>
      <c r="BK261" s="195">
        <f t="shared" si="59"/>
        <v>0</v>
      </c>
      <c r="BL261" s="14" t="s">
        <v>394</v>
      </c>
      <c r="BM261" s="194" t="s">
        <v>1228</v>
      </c>
    </row>
    <row r="262" spans="1:65" s="2" customFormat="1" ht="24.2" customHeight="1">
      <c r="A262" s="31"/>
      <c r="B262" s="32"/>
      <c r="C262" s="183" t="s">
        <v>668</v>
      </c>
      <c r="D262" s="183" t="s">
        <v>146</v>
      </c>
      <c r="E262" s="184" t="s">
        <v>1229</v>
      </c>
      <c r="F262" s="185" t="s">
        <v>1046</v>
      </c>
      <c r="G262" s="186" t="s">
        <v>243</v>
      </c>
      <c r="H262" s="187">
        <v>10.65</v>
      </c>
      <c r="I262" s="188"/>
      <c r="J262" s="189">
        <f t="shared" si="50"/>
        <v>0</v>
      </c>
      <c r="K262" s="185" t="s">
        <v>1</v>
      </c>
      <c r="L262" s="36"/>
      <c r="M262" s="190" t="s">
        <v>1</v>
      </c>
      <c r="N262" s="191" t="s">
        <v>41</v>
      </c>
      <c r="O262" s="68"/>
      <c r="P262" s="192">
        <f t="shared" si="51"/>
        <v>0</v>
      </c>
      <c r="Q262" s="192">
        <v>0</v>
      </c>
      <c r="R262" s="192">
        <f t="shared" si="52"/>
        <v>0</v>
      </c>
      <c r="S262" s="192">
        <v>0</v>
      </c>
      <c r="T262" s="193">
        <f t="shared" si="5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4" t="s">
        <v>394</v>
      </c>
      <c r="AT262" s="194" t="s">
        <v>146</v>
      </c>
      <c r="AU262" s="194" t="s">
        <v>86</v>
      </c>
      <c r="AY262" s="14" t="s">
        <v>144</v>
      </c>
      <c r="BE262" s="195">
        <f t="shared" si="54"/>
        <v>0</v>
      </c>
      <c r="BF262" s="195">
        <f t="shared" si="55"/>
        <v>0</v>
      </c>
      <c r="BG262" s="195">
        <f t="shared" si="56"/>
        <v>0</v>
      </c>
      <c r="BH262" s="195">
        <f t="shared" si="57"/>
        <v>0</v>
      </c>
      <c r="BI262" s="195">
        <f t="shared" si="58"/>
        <v>0</v>
      </c>
      <c r="BJ262" s="14" t="s">
        <v>84</v>
      </c>
      <c r="BK262" s="195">
        <f t="shared" si="59"/>
        <v>0</v>
      </c>
      <c r="BL262" s="14" t="s">
        <v>394</v>
      </c>
      <c r="BM262" s="194" t="s">
        <v>1230</v>
      </c>
    </row>
    <row r="263" spans="1:65" s="2" customFormat="1" ht="24.2" customHeight="1">
      <c r="A263" s="31"/>
      <c r="B263" s="32"/>
      <c r="C263" s="183" t="s">
        <v>672</v>
      </c>
      <c r="D263" s="183" t="s">
        <v>146</v>
      </c>
      <c r="E263" s="184" t="s">
        <v>1231</v>
      </c>
      <c r="F263" s="185" t="s">
        <v>1015</v>
      </c>
      <c r="G263" s="186" t="s">
        <v>1012</v>
      </c>
      <c r="H263" s="187">
        <v>2</v>
      </c>
      <c r="I263" s="188"/>
      <c r="J263" s="189">
        <f t="shared" si="50"/>
        <v>0</v>
      </c>
      <c r="K263" s="185" t="s">
        <v>1</v>
      </c>
      <c r="L263" s="36"/>
      <c r="M263" s="190" t="s">
        <v>1</v>
      </c>
      <c r="N263" s="191" t="s">
        <v>41</v>
      </c>
      <c r="O263" s="68"/>
      <c r="P263" s="192">
        <f t="shared" si="51"/>
        <v>0</v>
      </c>
      <c r="Q263" s="192">
        <v>0</v>
      </c>
      <c r="R263" s="192">
        <f t="shared" si="52"/>
        <v>0</v>
      </c>
      <c r="S263" s="192">
        <v>0</v>
      </c>
      <c r="T263" s="193">
        <f t="shared" si="5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4" t="s">
        <v>394</v>
      </c>
      <c r="AT263" s="194" t="s">
        <v>146</v>
      </c>
      <c r="AU263" s="194" t="s">
        <v>86</v>
      </c>
      <c r="AY263" s="14" t="s">
        <v>144</v>
      </c>
      <c r="BE263" s="195">
        <f t="shared" si="54"/>
        <v>0</v>
      </c>
      <c r="BF263" s="195">
        <f t="shared" si="55"/>
        <v>0</v>
      </c>
      <c r="BG263" s="195">
        <f t="shared" si="56"/>
        <v>0</v>
      </c>
      <c r="BH263" s="195">
        <f t="shared" si="57"/>
        <v>0</v>
      </c>
      <c r="BI263" s="195">
        <f t="shared" si="58"/>
        <v>0</v>
      </c>
      <c r="BJ263" s="14" t="s">
        <v>84</v>
      </c>
      <c r="BK263" s="195">
        <f t="shared" si="59"/>
        <v>0</v>
      </c>
      <c r="BL263" s="14" t="s">
        <v>394</v>
      </c>
      <c r="BM263" s="194" t="s">
        <v>1232</v>
      </c>
    </row>
    <row r="264" spans="1:65" s="2" customFormat="1" ht="16.5" customHeight="1">
      <c r="A264" s="31"/>
      <c r="B264" s="32"/>
      <c r="C264" s="183" t="s">
        <v>676</v>
      </c>
      <c r="D264" s="183" t="s">
        <v>146</v>
      </c>
      <c r="E264" s="184" t="s">
        <v>1233</v>
      </c>
      <c r="F264" s="185" t="s">
        <v>1018</v>
      </c>
      <c r="G264" s="186" t="s">
        <v>1012</v>
      </c>
      <c r="H264" s="187">
        <v>9</v>
      </c>
      <c r="I264" s="188"/>
      <c r="J264" s="189">
        <f t="shared" si="50"/>
        <v>0</v>
      </c>
      <c r="K264" s="185" t="s">
        <v>1</v>
      </c>
      <c r="L264" s="36"/>
      <c r="M264" s="190" t="s">
        <v>1</v>
      </c>
      <c r="N264" s="191" t="s">
        <v>41</v>
      </c>
      <c r="O264" s="68"/>
      <c r="P264" s="192">
        <f t="shared" si="51"/>
        <v>0</v>
      </c>
      <c r="Q264" s="192">
        <v>0</v>
      </c>
      <c r="R264" s="192">
        <f t="shared" si="52"/>
        <v>0</v>
      </c>
      <c r="S264" s="192">
        <v>0</v>
      </c>
      <c r="T264" s="193">
        <f t="shared" si="5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4" t="s">
        <v>394</v>
      </c>
      <c r="AT264" s="194" t="s">
        <v>146</v>
      </c>
      <c r="AU264" s="194" t="s">
        <v>86</v>
      </c>
      <c r="AY264" s="14" t="s">
        <v>144</v>
      </c>
      <c r="BE264" s="195">
        <f t="shared" si="54"/>
        <v>0</v>
      </c>
      <c r="BF264" s="195">
        <f t="shared" si="55"/>
        <v>0</v>
      </c>
      <c r="BG264" s="195">
        <f t="shared" si="56"/>
        <v>0</v>
      </c>
      <c r="BH264" s="195">
        <f t="shared" si="57"/>
        <v>0</v>
      </c>
      <c r="BI264" s="195">
        <f t="shared" si="58"/>
        <v>0</v>
      </c>
      <c r="BJ264" s="14" t="s">
        <v>84</v>
      </c>
      <c r="BK264" s="195">
        <f t="shared" si="59"/>
        <v>0</v>
      </c>
      <c r="BL264" s="14" t="s">
        <v>394</v>
      </c>
      <c r="BM264" s="194" t="s">
        <v>1234</v>
      </c>
    </row>
    <row r="265" spans="1:65" s="2" customFormat="1" ht="21.75" customHeight="1">
      <c r="A265" s="31"/>
      <c r="B265" s="32"/>
      <c r="C265" s="183" t="s">
        <v>680</v>
      </c>
      <c r="D265" s="183" t="s">
        <v>146</v>
      </c>
      <c r="E265" s="184" t="s">
        <v>1235</v>
      </c>
      <c r="F265" s="185" t="s">
        <v>1021</v>
      </c>
      <c r="G265" s="186" t="s">
        <v>1012</v>
      </c>
      <c r="H265" s="187">
        <v>9</v>
      </c>
      <c r="I265" s="188"/>
      <c r="J265" s="189">
        <f t="shared" si="50"/>
        <v>0</v>
      </c>
      <c r="K265" s="185" t="s">
        <v>1</v>
      </c>
      <c r="L265" s="36"/>
      <c r="M265" s="190" t="s">
        <v>1</v>
      </c>
      <c r="N265" s="191" t="s">
        <v>41</v>
      </c>
      <c r="O265" s="68"/>
      <c r="P265" s="192">
        <f t="shared" si="51"/>
        <v>0</v>
      </c>
      <c r="Q265" s="192">
        <v>0</v>
      </c>
      <c r="R265" s="192">
        <f t="shared" si="52"/>
        <v>0</v>
      </c>
      <c r="S265" s="192">
        <v>0</v>
      </c>
      <c r="T265" s="193">
        <f t="shared" si="5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4" t="s">
        <v>394</v>
      </c>
      <c r="AT265" s="194" t="s">
        <v>146</v>
      </c>
      <c r="AU265" s="194" t="s">
        <v>86</v>
      </c>
      <c r="AY265" s="14" t="s">
        <v>144</v>
      </c>
      <c r="BE265" s="195">
        <f t="shared" si="54"/>
        <v>0</v>
      </c>
      <c r="BF265" s="195">
        <f t="shared" si="55"/>
        <v>0</v>
      </c>
      <c r="BG265" s="195">
        <f t="shared" si="56"/>
        <v>0</v>
      </c>
      <c r="BH265" s="195">
        <f t="shared" si="57"/>
        <v>0</v>
      </c>
      <c r="BI265" s="195">
        <f t="shared" si="58"/>
        <v>0</v>
      </c>
      <c r="BJ265" s="14" t="s">
        <v>84</v>
      </c>
      <c r="BK265" s="195">
        <f t="shared" si="59"/>
        <v>0</v>
      </c>
      <c r="BL265" s="14" t="s">
        <v>394</v>
      </c>
      <c r="BM265" s="194" t="s">
        <v>1236</v>
      </c>
    </row>
    <row r="266" spans="1:65" s="2" customFormat="1" ht="16.5" customHeight="1">
      <c r="A266" s="31"/>
      <c r="B266" s="32"/>
      <c r="C266" s="196" t="s">
        <v>684</v>
      </c>
      <c r="D266" s="196" t="s">
        <v>189</v>
      </c>
      <c r="E266" s="197" t="s">
        <v>1213</v>
      </c>
      <c r="F266" s="198" t="s">
        <v>1011</v>
      </c>
      <c r="G266" s="199" t="s">
        <v>1012</v>
      </c>
      <c r="H266" s="200">
        <v>1</v>
      </c>
      <c r="I266" s="201"/>
      <c r="J266" s="202">
        <f t="shared" si="50"/>
        <v>0</v>
      </c>
      <c r="K266" s="198" t="s">
        <v>1</v>
      </c>
      <c r="L266" s="203"/>
      <c r="M266" s="204" t="s">
        <v>1</v>
      </c>
      <c r="N266" s="205" t="s">
        <v>41</v>
      </c>
      <c r="O266" s="68"/>
      <c r="P266" s="192">
        <f t="shared" si="51"/>
        <v>0</v>
      </c>
      <c r="Q266" s="192">
        <v>0</v>
      </c>
      <c r="R266" s="192">
        <f t="shared" si="52"/>
        <v>0</v>
      </c>
      <c r="S266" s="192">
        <v>0</v>
      </c>
      <c r="T266" s="193">
        <f t="shared" si="5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4" t="s">
        <v>662</v>
      </c>
      <c r="AT266" s="194" t="s">
        <v>189</v>
      </c>
      <c r="AU266" s="194" t="s">
        <v>86</v>
      </c>
      <c r="AY266" s="14" t="s">
        <v>144</v>
      </c>
      <c r="BE266" s="195">
        <f t="shared" si="54"/>
        <v>0</v>
      </c>
      <c r="BF266" s="195">
        <f t="shared" si="55"/>
        <v>0</v>
      </c>
      <c r="BG266" s="195">
        <f t="shared" si="56"/>
        <v>0</v>
      </c>
      <c r="BH266" s="195">
        <f t="shared" si="57"/>
        <v>0</v>
      </c>
      <c r="BI266" s="195">
        <f t="shared" si="58"/>
        <v>0</v>
      </c>
      <c r="BJ266" s="14" t="s">
        <v>84</v>
      </c>
      <c r="BK266" s="195">
        <f t="shared" si="59"/>
        <v>0</v>
      </c>
      <c r="BL266" s="14" t="s">
        <v>662</v>
      </c>
      <c r="BM266" s="194" t="s">
        <v>1237</v>
      </c>
    </row>
    <row r="267" spans="1:65" s="2" customFormat="1" ht="16.5" customHeight="1">
      <c r="A267" s="31"/>
      <c r="B267" s="32"/>
      <c r="C267" s="196" t="s">
        <v>688</v>
      </c>
      <c r="D267" s="196" t="s">
        <v>189</v>
      </c>
      <c r="E267" s="197" t="s">
        <v>1215</v>
      </c>
      <c r="F267" s="198" t="s">
        <v>1025</v>
      </c>
      <c r="G267" s="199" t="s">
        <v>1012</v>
      </c>
      <c r="H267" s="200">
        <v>1</v>
      </c>
      <c r="I267" s="201"/>
      <c r="J267" s="202">
        <f t="shared" si="50"/>
        <v>0</v>
      </c>
      <c r="K267" s="198" t="s">
        <v>1</v>
      </c>
      <c r="L267" s="203"/>
      <c r="M267" s="204" t="s">
        <v>1</v>
      </c>
      <c r="N267" s="205" t="s">
        <v>41</v>
      </c>
      <c r="O267" s="68"/>
      <c r="P267" s="192">
        <f t="shared" si="51"/>
        <v>0</v>
      </c>
      <c r="Q267" s="192">
        <v>0</v>
      </c>
      <c r="R267" s="192">
        <f t="shared" si="52"/>
        <v>0</v>
      </c>
      <c r="S267" s="192">
        <v>0</v>
      </c>
      <c r="T267" s="193">
        <f t="shared" si="5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4" t="s">
        <v>662</v>
      </c>
      <c r="AT267" s="194" t="s">
        <v>189</v>
      </c>
      <c r="AU267" s="194" t="s">
        <v>86</v>
      </c>
      <c r="AY267" s="14" t="s">
        <v>144</v>
      </c>
      <c r="BE267" s="195">
        <f t="shared" si="54"/>
        <v>0</v>
      </c>
      <c r="BF267" s="195">
        <f t="shared" si="55"/>
        <v>0</v>
      </c>
      <c r="BG267" s="195">
        <f t="shared" si="56"/>
        <v>0</v>
      </c>
      <c r="BH267" s="195">
        <f t="shared" si="57"/>
        <v>0</v>
      </c>
      <c r="BI267" s="195">
        <f t="shared" si="58"/>
        <v>0</v>
      </c>
      <c r="BJ267" s="14" t="s">
        <v>84</v>
      </c>
      <c r="BK267" s="195">
        <f t="shared" si="59"/>
        <v>0</v>
      </c>
      <c r="BL267" s="14" t="s">
        <v>662</v>
      </c>
      <c r="BM267" s="194" t="s">
        <v>1238</v>
      </c>
    </row>
    <row r="268" spans="1:65" s="2" customFormat="1" ht="16.5" customHeight="1">
      <c r="A268" s="31"/>
      <c r="B268" s="32"/>
      <c r="C268" s="196" t="s">
        <v>692</v>
      </c>
      <c r="D268" s="196" t="s">
        <v>189</v>
      </c>
      <c r="E268" s="197" t="s">
        <v>1217</v>
      </c>
      <c r="F268" s="198" t="s">
        <v>1028</v>
      </c>
      <c r="G268" s="199" t="s">
        <v>1012</v>
      </c>
      <c r="H268" s="200">
        <v>1</v>
      </c>
      <c r="I268" s="201"/>
      <c r="J268" s="202">
        <f t="shared" si="50"/>
        <v>0</v>
      </c>
      <c r="K268" s="198" t="s">
        <v>1</v>
      </c>
      <c r="L268" s="203"/>
      <c r="M268" s="204" t="s">
        <v>1</v>
      </c>
      <c r="N268" s="205" t="s">
        <v>41</v>
      </c>
      <c r="O268" s="68"/>
      <c r="P268" s="192">
        <f t="shared" si="51"/>
        <v>0</v>
      </c>
      <c r="Q268" s="192">
        <v>0</v>
      </c>
      <c r="R268" s="192">
        <f t="shared" si="52"/>
        <v>0</v>
      </c>
      <c r="S268" s="192">
        <v>0</v>
      </c>
      <c r="T268" s="193">
        <f t="shared" si="5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4" t="s">
        <v>662</v>
      </c>
      <c r="AT268" s="194" t="s">
        <v>189</v>
      </c>
      <c r="AU268" s="194" t="s">
        <v>86</v>
      </c>
      <c r="AY268" s="14" t="s">
        <v>144</v>
      </c>
      <c r="BE268" s="195">
        <f t="shared" si="54"/>
        <v>0</v>
      </c>
      <c r="BF268" s="195">
        <f t="shared" si="55"/>
        <v>0</v>
      </c>
      <c r="BG268" s="195">
        <f t="shared" si="56"/>
        <v>0</v>
      </c>
      <c r="BH268" s="195">
        <f t="shared" si="57"/>
        <v>0</v>
      </c>
      <c r="BI268" s="195">
        <f t="shared" si="58"/>
        <v>0</v>
      </c>
      <c r="BJ268" s="14" t="s">
        <v>84</v>
      </c>
      <c r="BK268" s="195">
        <f t="shared" si="59"/>
        <v>0</v>
      </c>
      <c r="BL268" s="14" t="s">
        <v>662</v>
      </c>
      <c r="BM268" s="194" t="s">
        <v>1239</v>
      </c>
    </row>
    <row r="269" spans="1:65" s="2" customFormat="1" ht="16.5" customHeight="1">
      <c r="A269" s="31"/>
      <c r="B269" s="32"/>
      <c r="C269" s="196" t="s">
        <v>696</v>
      </c>
      <c r="D269" s="196" t="s">
        <v>189</v>
      </c>
      <c r="E269" s="197" t="s">
        <v>1219</v>
      </c>
      <c r="F269" s="198" t="s">
        <v>1031</v>
      </c>
      <c r="G269" s="199" t="s">
        <v>1012</v>
      </c>
      <c r="H269" s="200">
        <v>3</v>
      </c>
      <c r="I269" s="201"/>
      <c r="J269" s="202">
        <f t="shared" si="50"/>
        <v>0</v>
      </c>
      <c r="K269" s="198" t="s">
        <v>1</v>
      </c>
      <c r="L269" s="203"/>
      <c r="M269" s="204" t="s">
        <v>1</v>
      </c>
      <c r="N269" s="205" t="s">
        <v>41</v>
      </c>
      <c r="O269" s="68"/>
      <c r="P269" s="192">
        <f t="shared" si="51"/>
        <v>0</v>
      </c>
      <c r="Q269" s="192">
        <v>0</v>
      </c>
      <c r="R269" s="192">
        <f t="shared" si="52"/>
        <v>0</v>
      </c>
      <c r="S269" s="192">
        <v>0</v>
      </c>
      <c r="T269" s="193">
        <f t="shared" si="5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4" t="s">
        <v>662</v>
      </c>
      <c r="AT269" s="194" t="s">
        <v>189</v>
      </c>
      <c r="AU269" s="194" t="s">
        <v>86</v>
      </c>
      <c r="AY269" s="14" t="s">
        <v>144</v>
      </c>
      <c r="BE269" s="195">
        <f t="shared" si="54"/>
        <v>0</v>
      </c>
      <c r="BF269" s="195">
        <f t="shared" si="55"/>
        <v>0</v>
      </c>
      <c r="BG269" s="195">
        <f t="shared" si="56"/>
        <v>0</v>
      </c>
      <c r="BH269" s="195">
        <f t="shared" si="57"/>
        <v>0</v>
      </c>
      <c r="BI269" s="195">
        <f t="shared" si="58"/>
        <v>0</v>
      </c>
      <c r="BJ269" s="14" t="s">
        <v>84</v>
      </c>
      <c r="BK269" s="195">
        <f t="shared" si="59"/>
        <v>0</v>
      </c>
      <c r="BL269" s="14" t="s">
        <v>662</v>
      </c>
      <c r="BM269" s="194" t="s">
        <v>1240</v>
      </c>
    </row>
    <row r="270" spans="1:65" s="2" customFormat="1" ht="24.2" customHeight="1">
      <c r="A270" s="31"/>
      <c r="B270" s="32"/>
      <c r="C270" s="196" t="s">
        <v>700</v>
      </c>
      <c r="D270" s="196" t="s">
        <v>189</v>
      </c>
      <c r="E270" s="197" t="s">
        <v>1221</v>
      </c>
      <c r="F270" s="198" t="s">
        <v>1034</v>
      </c>
      <c r="G270" s="199" t="s">
        <v>1012</v>
      </c>
      <c r="H270" s="200">
        <v>3</v>
      </c>
      <c r="I270" s="201"/>
      <c r="J270" s="202">
        <f t="shared" si="50"/>
        <v>0</v>
      </c>
      <c r="K270" s="198" t="s">
        <v>1</v>
      </c>
      <c r="L270" s="203"/>
      <c r="M270" s="204" t="s">
        <v>1</v>
      </c>
      <c r="N270" s="205" t="s">
        <v>41</v>
      </c>
      <c r="O270" s="68"/>
      <c r="P270" s="192">
        <f t="shared" si="51"/>
        <v>0</v>
      </c>
      <c r="Q270" s="192">
        <v>0</v>
      </c>
      <c r="R270" s="192">
        <f t="shared" si="52"/>
        <v>0</v>
      </c>
      <c r="S270" s="192">
        <v>0</v>
      </c>
      <c r="T270" s="193">
        <f t="shared" si="5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4" t="s">
        <v>662</v>
      </c>
      <c r="AT270" s="194" t="s">
        <v>189</v>
      </c>
      <c r="AU270" s="194" t="s">
        <v>86</v>
      </c>
      <c r="AY270" s="14" t="s">
        <v>144</v>
      </c>
      <c r="BE270" s="195">
        <f t="shared" si="54"/>
        <v>0</v>
      </c>
      <c r="BF270" s="195">
        <f t="shared" si="55"/>
        <v>0</v>
      </c>
      <c r="BG270" s="195">
        <f t="shared" si="56"/>
        <v>0</v>
      </c>
      <c r="BH270" s="195">
        <f t="shared" si="57"/>
        <v>0</v>
      </c>
      <c r="BI270" s="195">
        <f t="shared" si="58"/>
        <v>0</v>
      </c>
      <c r="BJ270" s="14" t="s">
        <v>84</v>
      </c>
      <c r="BK270" s="195">
        <f t="shared" si="59"/>
        <v>0</v>
      </c>
      <c r="BL270" s="14" t="s">
        <v>662</v>
      </c>
      <c r="BM270" s="194" t="s">
        <v>1241</v>
      </c>
    </row>
    <row r="271" spans="1:65" s="2" customFormat="1" ht="16.5" customHeight="1">
      <c r="A271" s="31"/>
      <c r="B271" s="32"/>
      <c r="C271" s="196" t="s">
        <v>704</v>
      </c>
      <c r="D271" s="196" t="s">
        <v>189</v>
      </c>
      <c r="E271" s="197" t="s">
        <v>1223</v>
      </c>
      <c r="F271" s="198" t="s">
        <v>1037</v>
      </c>
      <c r="G271" s="199" t="s">
        <v>1012</v>
      </c>
      <c r="H271" s="200">
        <v>1</v>
      </c>
      <c r="I271" s="201"/>
      <c r="J271" s="202">
        <f t="shared" si="50"/>
        <v>0</v>
      </c>
      <c r="K271" s="198" t="s">
        <v>1</v>
      </c>
      <c r="L271" s="203"/>
      <c r="M271" s="204" t="s">
        <v>1</v>
      </c>
      <c r="N271" s="205" t="s">
        <v>41</v>
      </c>
      <c r="O271" s="68"/>
      <c r="P271" s="192">
        <f t="shared" si="51"/>
        <v>0</v>
      </c>
      <c r="Q271" s="192">
        <v>0</v>
      </c>
      <c r="R271" s="192">
        <f t="shared" si="52"/>
        <v>0</v>
      </c>
      <c r="S271" s="192">
        <v>0</v>
      </c>
      <c r="T271" s="193">
        <f t="shared" si="5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4" t="s">
        <v>662</v>
      </c>
      <c r="AT271" s="194" t="s">
        <v>189</v>
      </c>
      <c r="AU271" s="194" t="s">
        <v>86</v>
      </c>
      <c r="AY271" s="14" t="s">
        <v>144</v>
      </c>
      <c r="BE271" s="195">
        <f t="shared" si="54"/>
        <v>0</v>
      </c>
      <c r="BF271" s="195">
        <f t="shared" si="55"/>
        <v>0</v>
      </c>
      <c r="BG271" s="195">
        <f t="shared" si="56"/>
        <v>0</v>
      </c>
      <c r="BH271" s="195">
        <f t="shared" si="57"/>
        <v>0</v>
      </c>
      <c r="BI271" s="195">
        <f t="shared" si="58"/>
        <v>0</v>
      </c>
      <c r="BJ271" s="14" t="s">
        <v>84</v>
      </c>
      <c r="BK271" s="195">
        <f t="shared" si="59"/>
        <v>0</v>
      </c>
      <c r="BL271" s="14" t="s">
        <v>662</v>
      </c>
      <c r="BM271" s="194" t="s">
        <v>1242</v>
      </c>
    </row>
    <row r="272" spans="1:65" s="2" customFormat="1" ht="16.5" customHeight="1">
      <c r="A272" s="31"/>
      <c r="B272" s="32"/>
      <c r="C272" s="196" t="s">
        <v>708</v>
      </c>
      <c r="D272" s="196" t="s">
        <v>189</v>
      </c>
      <c r="E272" s="197" t="s">
        <v>1225</v>
      </c>
      <c r="F272" s="198" t="s">
        <v>1040</v>
      </c>
      <c r="G272" s="199" t="s">
        <v>1012</v>
      </c>
      <c r="H272" s="200">
        <v>1</v>
      </c>
      <c r="I272" s="201"/>
      <c r="J272" s="202">
        <f t="shared" si="50"/>
        <v>0</v>
      </c>
      <c r="K272" s="198" t="s">
        <v>1</v>
      </c>
      <c r="L272" s="203"/>
      <c r="M272" s="204" t="s">
        <v>1</v>
      </c>
      <c r="N272" s="205" t="s">
        <v>41</v>
      </c>
      <c r="O272" s="68"/>
      <c r="P272" s="192">
        <f t="shared" si="51"/>
        <v>0</v>
      </c>
      <c r="Q272" s="192">
        <v>0</v>
      </c>
      <c r="R272" s="192">
        <f t="shared" si="52"/>
        <v>0</v>
      </c>
      <c r="S272" s="192">
        <v>0</v>
      </c>
      <c r="T272" s="193">
        <f t="shared" si="5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4" t="s">
        <v>662</v>
      </c>
      <c r="AT272" s="194" t="s">
        <v>189</v>
      </c>
      <c r="AU272" s="194" t="s">
        <v>86</v>
      </c>
      <c r="AY272" s="14" t="s">
        <v>144</v>
      </c>
      <c r="BE272" s="195">
        <f t="shared" si="54"/>
        <v>0</v>
      </c>
      <c r="BF272" s="195">
        <f t="shared" si="55"/>
        <v>0</v>
      </c>
      <c r="BG272" s="195">
        <f t="shared" si="56"/>
        <v>0</v>
      </c>
      <c r="BH272" s="195">
        <f t="shared" si="57"/>
        <v>0</v>
      </c>
      <c r="BI272" s="195">
        <f t="shared" si="58"/>
        <v>0</v>
      </c>
      <c r="BJ272" s="14" t="s">
        <v>84</v>
      </c>
      <c r="BK272" s="195">
        <f t="shared" si="59"/>
        <v>0</v>
      </c>
      <c r="BL272" s="14" t="s">
        <v>662</v>
      </c>
      <c r="BM272" s="194" t="s">
        <v>1243</v>
      </c>
    </row>
    <row r="273" spans="1:65" s="2" customFormat="1" ht="24.2" customHeight="1">
      <c r="A273" s="31"/>
      <c r="B273" s="32"/>
      <c r="C273" s="196" t="s">
        <v>712</v>
      </c>
      <c r="D273" s="196" t="s">
        <v>189</v>
      </c>
      <c r="E273" s="197" t="s">
        <v>1227</v>
      </c>
      <c r="F273" s="198" t="s">
        <v>1043</v>
      </c>
      <c r="G273" s="199" t="s">
        <v>1012</v>
      </c>
      <c r="H273" s="200">
        <v>2</v>
      </c>
      <c r="I273" s="201"/>
      <c r="J273" s="202">
        <f t="shared" si="50"/>
        <v>0</v>
      </c>
      <c r="K273" s="198" t="s">
        <v>1</v>
      </c>
      <c r="L273" s="203"/>
      <c r="M273" s="204" t="s">
        <v>1</v>
      </c>
      <c r="N273" s="205" t="s">
        <v>41</v>
      </c>
      <c r="O273" s="68"/>
      <c r="P273" s="192">
        <f t="shared" si="51"/>
        <v>0</v>
      </c>
      <c r="Q273" s="192">
        <v>0</v>
      </c>
      <c r="R273" s="192">
        <f t="shared" si="52"/>
        <v>0</v>
      </c>
      <c r="S273" s="192">
        <v>0</v>
      </c>
      <c r="T273" s="193">
        <f t="shared" si="5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4" t="s">
        <v>662</v>
      </c>
      <c r="AT273" s="194" t="s">
        <v>189</v>
      </c>
      <c r="AU273" s="194" t="s">
        <v>86</v>
      </c>
      <c r="AY273" s="14" t="s">
        <v>144</v>
      </c>
      <c r="BE273" s="195">
        <f t="shared" si="54"/>
        <v>0</v>
      </c>
      <c r="BF273" s="195">
        <f t="shared" si="55"/>
        <v>0</v>
      </c>
      <c r="BG273" s="195">
        <f t="shared" si="56"/>
        <v>0</v>
      </c>
      <c r="BH273" s="195">
        <f t="shared" si="57"/>
        <v>0</v>
      </c>
      <c r="BI273" s="195">
        <f t="shared" si="58"/>
        <v>0</v>
      </c>
      <c r="BJ273" s="14" t="s">
        <v>84</v>
      </c>
      <c r="BK273" s="195">
        <f t="shared" si="59"/>
        <v>0</v>
      </c>
      <c r="BL273" s="14" t="s">
        <v>662</v>
      </c>
      <c r="BM273" s="194" t="s">
        <v>1244</v>
      </c>
    </row>
    <row r="274" spans="1:65" s="2" customFormat="1" ht="24.2" customHeight="1">
      <c r="A274" s="31"/>
      <c r="B274" s="32"/>
      <c r="C274" s="196" t="s">
        <v>716</v>
      </c>
      <c r="D274" s="196" t="s">
        <v>189</v>
      </c>
      <c r="E274" s="197" t="s">
        <v>1229</v>
      </c>
      <c r="F274" s="198" t="s">
        <v>1046</v>
      </c>
      <c r="G274" s="199" t="s">
        <v>243</v>
      </c>
      <c r="H274" s="200">
        <v>10.65</v>
      </c>
      <c r="I274" s="201"/>
      <c r="J274" s="202">
        <f t="shared" si="50"/>
        <v>0</v>
      </c>
      <c r="K274" s="198" t="s">
        <v>1</v>
      </c>
      <c r="L274" s="203"/>
      <c r="M274" s="204" t="s">
        <v>1</v>
      </c>
      <c r="N274" s="205" t="s">
        <v>41</v>
      </c>
      <c r="O274" s="68"/>
      <c r="P274" s="192">
        <f t="shared" si="51"/>
        <v>0</v>
      </c>
      <c r="Q274" s="192">
        <v>0</v>
      </c>
      <c r="R274" s="192">
        <f t="shared" si="52"/>
        <v>0</v>
      </c>
      <c r="S274" s="192">
        <v>0</v>
      </c>
      <c r="T274" s="193">
        <f t="shared" si="5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4" t="s">
        <v>662</v>
      </c>
      <c r="AT274" s="194" t="s">
        <v>189</v>
      </c>
      <c r="AU274" s="194" t="s">
        <v>86</v>
      </c>
      <c r="AY274" s="14" t="s">
        <v>144</v>
      </c>
      <c r="BE274" s="195">
        <f t="shared" si="54"/>
        <v>0</v>
      </c>
      <c r="BF274" s="195">
        <f t="shared" si="55"/>
        <v>0</v>
      </c>
      <c r="BG274" s="195">
        <f t="shared" si="56"/>
        <v>0</v>
      </c>
      <c r="BH274" s="195">
        <f t="shared" si="57"/>
        <v>0</v>
      </c>
      <c r="BI274" s="195">
        <f t="shared" si="58"/>
        <v>0</v>
      </c>
      <c r="BJ274" s="14" t="s">
        <v>84</v>
      </c>
      <c r="BK274" s="195">
        <f t="shared" si="59"/>
        <v>0</v>
      </c>
      <c r="BL274" s="14" t="s">
        <v>662</v>
      </c>
      <c r="BM274" s="194" t="s">
        <v>1245</v>
      </c>
    </row>
    <row r="275" spans="1:65" s="2" customFormat="1" ht="24.2" customHeight="1">
      <c r="A275" s="31"/>
      <c r="B275" s="32"/>
      <c r="C275" s="196" t="s">
        <v>720</v>
      </c>
      <c r="D275" s="196" t="s">
        <v>189</v>
      </c>
      <c r="E275" s="197" t="s">
        <v>1231</v>
      </c>
      <c r="F275" s="198" t="s">
        <v>1015</v>
      </c>
      <c r="G275" s="199" t="s">
        <v>1012</v>
      </c>
      <c r="H275" s="200">
        <v>2</v>
      </c>
      <c r="I275" s="201"/>
      <c r="J275" s="202">
        <f t="shared" si="50"/>
        <v>0</v>
      </c>
      <c r="K275" s="198" t="s">
        <v>1</v>
      </c>
      <c r="L275" s="203"/>
      <c r="M275" s="204" t="s">
        <v>1</v>
      </c>
      <c r="N275" s="205" t="s">
        <v>41</v>
      </c>
      <c r="O275" s="68"/>
      <c r="P275" s="192">
        <f t="shared" si="51"/>
        <v>0</v>
      </c>
      <c r="Q275" s="192">
        <v>0</v>
      </c>
      <c r="R275" s="192">
        <f t="shared" si="52"/>
        <v>0</v>
      </c>
      <c r="S275" s="192">
        <v>0</v>
      </c>
      <c r="T275" s="193">
        <f t="shared" si="5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4" t="s">
        <v>662</v>
      </c>
      <c r="AT275" s="194" t="s">
        <v>189</v>
      </c>
      <c r="AU275" s="194" t="s">
        <v>86</v>
      </c>
      <c r="AY275" s="14" t="s">
        <v>144</v>
      </c>
      <c r="BE275" s="195">
        <f t="shared" si="54"/>
        <v>0</v>
      </c>
      <c r="BF275" s="195">
        <f t="shared" si="55"/>
        <v>0</v>
      </c>
      <c r="BG275" s="195">
        <f t="shared" si="56"/>
        <v>0</v>
      </c>
      <c r="BH275" s="195">
        <f t="shared" si="57"/>
        <v>0</v>
      </c>
      <c r="BI275" s="195">
        <f t="shared" si="58"/>
        <v>0</v>
      </c>
      <c r="BJ275" s="14" t="s">
        <v>84</v>
      </c>
      <c r="BK275" s="195">
        <f t="shared" si="59"/>
        <v>0</v>
      </c>
      <c r="BL275" s="14" t="s">
        <v>662</v>
      </c>
      <c r="BM275" s="194" t="s">
        <v>1246</v>
      </c>
    </row>
    <row r="276" spans="1:65" s="2" customFormat="1" ht="16.5" customHeight="1">
      <c r="A276" s="31"/>
      <c r="B276" s="32"/>
      <c r="C276" s="196" t="s">
        <v>726</v>
      </c>
      <c r="D276" s="196" t="s">
        <v>189</v>
      </c>
      <c r="E276" s="197" t="s">
        <v>1233</v>
      </c>
      <c r="F276" s="198" t="s">
        <v>1018</v>
      </c>
      <c r="G276" s="199" t="s">
        <v>1012</v>
      </c>
      <c r="H276" s="200">
        <v>9</v>
      </c>
      <c r="I276" s="201"/>
      <c r="J276" s="202">
        <f t="shared" si="50"/>
        <v>0</v>
      </c>
      <c r="K276" s="198" t="s">
        <v>1</v>
      </c>
      <c r="L276" s="203"/>
      <c r="M276" s="204" t="s">
        <v>1</v>
      </c>
      <c r="N276" s="205" t="s">
        <v>41</v>
      </c>
      <c r="O276" s="68"/>
      <c r="P276" s="192">
        <f t="shared" si="51"/>
        <v>0</v>
      </c>
      <c r="Q276" s="192">
        <v>0</v>
      </c>
      <c r="R276" s="192">
        <f t="shared" si="52"/>
        <v>0</v>
      </c>
      <c r="S276" s="192">
        <v>0</v>
      </c>
      <c r="T276" s="193">
        <f t="shared" si="5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4" t="s">
        <v>662</v>
      </c>
      <c r="AT276" s="194" t="s">
        <v>189</v>
      </c>
      <c r="AU276" s="194" t="s">
        <v>86</v>
      </c>
      <c r="AY276" s="14" t="s">
        <v>144</v>
      </c>
      <c r="BE276" s="195">
        <f t="shared" si="54"/>
        <v>0</v>
      </c>
      <c r="BF276" s="195">
        <f t="shared" si="55"/>
        <v>0</v>
      </c>
      <c r="BG276" s="195">
        <f t="shared" si="56"/>
        <v>0</v>
      </c>
      <c r="BH276" s="195">
        <f t="shared" si="57"/>
        <v>0</v>
      </c>
      <c r="BI276" s="195">
        <f t="shared" si="58"/>
        <v>0</v>
      </c>
      <c r="BJ276" s="14" t="s">
        <v>84</v>
      </c>
      <c r="BK276" s="195">
        <f t="shared" si="59"/>
        <v>0</v>
      </c>
      <c r="BL276" s="14" t="s">
        <v>662</v>
      </c>
      <c r="BM276" s="194" t="s">
        <v>1247</v>
      </c>
    </row>
    <row r="277" spans="1:65" s="2" customFormat="1" ht="21.75" customHeight="1">
      <c r="A277" s="31"/>
      <c r="B277" s="32"/>
      <c r="C277" s="196" t="s">
        <v>732</v>
      </c>
      <c r="D277" s="196" t="s">
        <v>189</v>
      </c>
      <c r="E277" s="197" t="s">
        <v>1235</v>
      </c>
      <c r="F277" s="198" t="s">
        <v>1021</v>
      </c>
      <c r="G277" s="199" t="s">
        <v>1012</v>
      </c>
      <c r="H277" s="200">
        <v>9</v>
      </c>
      <c r="I277" s="201"/>
      <c r="J277" s="202">
        <f t="shared" si="50"/>
        <v>0</v>
      </c>
      <c r="K277" s="198" t="s">
        <v>1</v>
      </c>
      <c r="L277" s="203"/>
      <c r="M277" s="204" t="s">
        <v>1</v>
      </c>
      <c r="N277" s="205" t="s">
        <v>41</v>
      </c>
      <c r="O277" s="68"/>
      <c r="P277" s="192">
        <f t="shared" si="51"/>
        <v>0</v>
      </c>
      <c r="Q277" s="192">
        <v>0</v>
      </c>
      <c r="R277" s="192">
        <f t="shared" si="52"/>
        <v>0</v>
      </c>
      <c r="S277" s="192">
        <v>0</v>
      </c>
      <c r="T277" s="193">
        <f t="shared" si="5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94" t="s">
        <v>662</v>
      </c>
      <c r="AT277" s="194" t="s">
        <v>189</v>
      </c>
      <c r="AU277" s="194" t="s">
        <v>86</v>
      </c>
      <c r="AY277" s="14" t="s">
        <v>144</v>
      </c>
      <c r="BE277" s="195">
        <f t="shared" si="54"/>
        <v>0</v>
      </c>
      <c r="BF277" s="195">
        <f t="shared" si="55"/>
        <v>0</v>
      </c>
      <c r="BG277" s="195">
        <f t="shared" si="56"/>
        <v>0</v>
      </c>
      <c r="BH277" s="195">
        <f t="shared" si="57"/>
        <v>0</v>
      </c>
      <c r="BI277" s="195">
        <f t="shared" si="58"/>
        <v>0</v>
      </c>
      <c r="BJ277" s="14" t="s">
        <v>84</v>
      </c>
      <c r="BK277" s="195">
        <f t="shared" si="59"/>
        <v>0</v>
      </c>
      <c r="BL277" s="14" t="s">
        <v>662</v>
      </c>
      <c r="BM277" s="194" t="s">
        <v>1248</v>
      </c>
    </row>
    <row r="278" spans="2:63" s="12" customFormat="1" ht="25.9" customHeight="1">
      <c r="B278" s="167"/>
      <c r="C278" s="168"/>
      <c r="D278" s="169" t="s">
        <v>75</v>
      </c>
      <c r="E278" s="170" t="s">
        <v>86</v>
      </c>
      <c r="F278" s="170" t="s">
        <v>1249</v>
      </c>
      <c r="G278" s="168"/>
      <c r="H278" s="168"/>
      <c r="I278" s="171"/>
      <c r="J278" s="172">
        <f>BK278</f>
        <v>0</v>
      </c>
      <c r="K278" s="168"/>
      <c r="L278" s="173"/>
      <c r="M278" s="174"/>
      <c r="N278" s="175"/>
      <c r="O278" s="175"/>
      <c r="P278" s="176">
        <f>SUM(P279:P302)</f>
        <v>0</v>
      </c>
      <c r="Q278" s="175"/>
      <c r="R278" s="176">
        <f>SUM(R279:R302)</f>
        <v>0</v>
      </c>
      <c r="S278" s="175"/>
      <c r="T278" s="177">
        <f>SUM(T279:T302)</f>
        <v>0</v>
      </c>
      <c r="AR278" s="178" t="s">
        <v>84</v>
      </c>
      <c r="AT278" s="179" t="s">
        <v>75</v>
      </c>
      <c r="AU278" s="179" t="s">
        <v>76</v>
      </c>
      <c r="AY278" s="178" t="s">
        <v>144</v>
      </c>
      <c r="BK278" s="180">
        <f>SUM(BK279:BK302)</f>
        <v>0</v>
      </c>
    </row>
    <row r="279" spans="1:65" s="2" customFormat="1" ht="62.65" customHeight="1">
      <c r="A279" s="31"/>
      <c r="B279" s="32"/>
      <c r="C279" s="183" t="s">
        <v>736</v>
      </c>
      <c r="D279" s="183" t="s">
        <v>146</v>
      </c>
      <c r="E279" s="184" t="s">
        <v>1250</v>
      </c>
      <c r="F279" s="185" t="s">
        <v>1251</v>
      </c>
      <c r="G279" s="186" t="s">
        <v>243</v>
      </c>
      <c r="H279" s="187">
        <v>140</v>
      </c>
      <c r="I279" s="188"/>
      <c r="J279" s="189">
        <f aca="true" t="shared" si="60" ref="J279:J302">ROUND(I279*H279,2)</f>
        <v>0</v>
      </c>
      <c r="K279" s="185" t="s">
        <v>1</v>
      </c>
      <c r="L279" s="36"/>
      <c r="M279" s="190" t="s">
        <v>1</v>
      </c>
      <c r="N279" s="191" t="s">
        <v>41</v>
      </c>
      <c r="O279" s="68"/>
      <c r="P279" s="192">
        <f aca="true" t="shared" si="61" ref="P279:P302">O279*H279</f>
        <v>0</v>
      </c>
      <c r="Q279" s="192">
        <v>0</v>
      </c>
      <c r="R279" s="192">
        <f aca="true" t="shared" si="62" ref="R279:R302">Q279*H279</f>
        <v>0</v>
      </c>
      <c r="S279" s="192">
        <v>0</v>
      </c>
      <c r="T279" s="193">
        <f aca="true" t="shared" si="63" ref="T279:T302"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4" t="s">
        <v>394</v>
      </c>
      <c r="AT279" s="194" t="s">
        <v>146</v>
      </c>
      <c r="AU279" s="194" t="s">
        <v>84</v>
      </c>
      <c r="AY279" s="14" t="s">
        <v>144</v>
      </c>
      <c r="BE279" s="195">
        <f aca="true" t="shared" si="64" ref="BE279:BE302">IF(N279="základní",J279,0)</f>
        <v>0</v>
      </c>
      <c r="BF279" s="195">
        <f aca="true" t="shared" si="65" ref="BF279:BF302">IF(N279="snížená",J279,0)</f>
        <v>0</v>
      </c>
      <c r="BG279" s="195">
        <f aca="true" t="shared" si="66" ref="BG279:BG302">IF(N279="zákl. přenesená",J279,0)</f>
        <v>0</v>
      </c>
      <c r="BH279" s="195">
        <f aca="true" t="shared" si="67" ref="BH279:BH302">IF(N279="sníž. přenesená",J279,0)</f>
        <v>0</v>
      </c>
      <c r="BI279" s="195">
        <f aca="true" t="shared" si="68" ref="BI279:BI302">IF(N279="nulová",J279,0)</f>
        <v>0</v>
      </c>
      <c r="BJ279" s="14" t="s">
        <v>84</v>
      </c>
      <c r="BK279" s="195">
        <f aca="true" t="shared" si="69" ref="BK279:BK302">ROUND(I279*H279,2)</f>
        <v>0</v>
      </c>
      <c r="BL279" s="14" t="s">
        <v>394</v>
      </c>
      <c r="BM279" s="194" t="s">
        <v>1252</v>
      </c>
    </row>
    <row r="280" spans="1:65" s="2" customFormat="1" ht="24.2" customHeight="1">
      <c r="A280" s="31"/>
      <c r="B280" s="32"/>
      <c r="C280" s="183" t="s">
        <v>773</v>
      </c>
      <c r="D280" s="183" t="s">
        <v>146</v>
      </c>
      <c r="E280" s="184" t="s">
        <v>1253</v>
      </c>
      <c r="F280" s="185" t="s">
        <v>1254</v>
      </c>
      <c r="G280" s="186" t="s">
        <v>1012</v>
      </c>
      <c r="H280" s="187">
        <v>30</v>
      </c>
      <c r="I280" s="188"/>
      <c r="J280" s="189">
        <f t="shared" si="60"/>
        <v>0</v>
      </c>
      <c r="K280" s="185" t="s">
        <v>1</v>
      </c>
      <c r="L280" s="36"/>
      <c r="M280" s="190" t="s">
        <v>1</v>
      </c>
      <c r="N280" s="191" t="s">
        <v>41</v>
      </c>
      <c r="O280" s="68"/>
      <c r="P280" s="192">
        <f t="shared" si="61"/>
        <v>0</v>
      </c>
      <c r="Q280" s="192">
        <v>0</v>
      </c>
      <c r="R280" s="192">
        <f t="shared" si="62"/>
        <v>0</v>
      </c>
      <c r="S280" s="192">
        <v>0</v>
      </c>
      <c r="T280" s="193">
        <f t="shared" si="6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4" t="s">
        <v>394</v>
      </c>
      <c r="AT280" s="194" t="s">
        <v>146</v>
      </c>
      <c r="AU280" s="194" t="s">
        <v>84</v>
      </c>
      <c r="AY280" s="14" t="s">
        <v>144</v>
      </c>
      <c r="BE280" s="195">
        <f t="shared" si="64"/>
        <v>0</v>
      </c>
      <c r="BF280" s="195">
        <f t="shared" si="65"/>
        <v>0</v>
      </c>
      <c r="BG280" s="195">
        <f t="shared" si="66"/>
        <v>0</v>
      </c>
      <c r="BH280" s="195">
        <f t="shared" si="67"/>
        <v>0</v>
      </c>
      <c r="BI280" s="195">
        <f t="shared" si="68"/>
        <v>0</v>
      </c>
      <c r="BJ280" s="14" t="s">
        <v>84</v>
      </c>
      <c r="BK280" s="195">
        <f t="shared" si="69"/>
        <v>0</v>
      </c>
      <c r="BL280" s="14" t="s">
        <v>394</v>
      </c>
      <c r="BM280" s="194" t="s">
        <v>1255</v>
      </c>
    </row>
    <row r="281" spans="1:65" s="2" customFormat="1" ht="21.75" customHeight="1">
      <c r="A281" s="31"/>
      <c r="B281" s="32"/>
      <c r="C281" s="183" t="s">
        <v>777</v>
      </c>
      <c r="D281" s="183" t="s">
        <v>146</v>
      </c>
      <c r="E281" s="184" t="s">
        <v>1256</v>
      </c>
      <c r="F281" s="185" t="s">
        <v>1257</v>
      </c>
      <c r="G281" s="186" t="s">
        <v>1012</v>
      </c>
      <c r="H281" s="187">
        <v>130</v>
      </c>
      <c r="I281" s="188"/>
      <c r="J281" s="189">
        <f t="shared" si="60"/>
        <v>0</v>
      </c>
      <c r="K281" s="185" t="s">
        <v>1</v>
      </c>
      <c r="L281" s="36"/>
      <c r="M281" s="190" t="s">
        <v>1</v>
      </c>
      <c r="N281" s="191" t="s">
        <v>41</v>
      </c>
      <c r="O281" s="68"/>
      <c r="P281" s="192">
        <f t="shared" si="61"/>
        <v>0</v>
      </c>
      <c r="Q281" s="192">
        <v>0</v>
      </c>
      <c r="R281" s="192">
        <f t="shared" si="62"/>
        <v>0</v>
      </c>
      <c r="S281" s="192">
        <v>0</v>
      </c>
      <c r="T281" s="193">
        <f t="shared" si="6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4" t="s">
        <v>394</v>
      </c>
      <c r="AT281" s="194" t="s">
        <v>146</v>
      </c>
      <c r="AU281" s="194" t="s">
        <v>84</v>
      </c>
      <c r="AY281" s="14" t="s">
        <v>144</v>
      </c>
      <c r="BE281" s="195">
        <f t="shared" si="64"/>
        <v>0</v>
      </c>
      <c r="BF281" s="195">
        <f t="shared" si="65"/>
        <v>0</v>
      </c>
      <c r="BG281" s="195">
        <f t="shared" si="66"/>
        <v>0</v>
      </c>
      <c r="BH281" s="195">
        <f t="shared" si="67"/>
        <v>0</v>
      </c>
      <c r="BI281" s="195">
        <f t="shared" si="68"/>
        <v>0</v>
      </c>
      <c r="BJ281" s="14" t="s">
        <v>84</v>
      </c>
      <c r="BK281" s="195">
        <f t="shared" si="69"/>
        <v>0</v>
      </c>
      <c r="BL281" s="14" t="s">
        <v>394</v>
      </c>
      <c r="BM281" s="194" t="s">
        <v>1258</v>
      </c>
    </row>
    <row r="282" spans="1:65" s="2" customFormat="1" ht="16.5" customHeight="1">
      <c r="A282" s="31"/>
      <c r="B282" s="32"/>
      <c r="C282" s="183" t="s">
        <v>781</v>
      </c>
      <c r="D282" s="183" t="s">
        <v>146</v>
      </c>
      <c r="E282" s="184" t="s">
        <v>1259</v>
      </c>
      <c r="F282" s="185" t="s">
        <v>1260</v>
      </c>
      <c r="G282" s="186" t="s">
        <v>1012</v>
      </c>
      <c r="H282" s="187">
        <v>25</v>
      </c>
      <c r="I282" s="188"/>
      <c r="J282" s="189">
        <f t="shared" si="60"/>
        <v>0</v>
      </c>
      <c r="K282" s="185" t="s">
        <v>1</v>
      </c>
      <c r="L282" s="36"/>
      <c r="M282" s="190" t="s">
        <v>1</v>
      </c>
      <c r="N282" s="191" t="s">
        <v>41</v>
      </c>
      <c r="O282" s="68"/>
      <c r="P282" s="192">
        <f t="shared" si="61"/>
        <v>0</v>
      </c>
      <c r="Q282" s="192">
        <v>0</v>
      </c>
      <c r="R282" s="192">
        <f t="shared" si="62"/>
        <v>0</v>
      </c>
      <c r="S282" s="192">
        <v>0</v>
      </c>
      <c r="T282" s="193">
        <f t="shared" si="6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4" t="s">
        <v>394</v>
      </c>
      <c r="AT282" s="194" t="s">
        <v>146</v>
      </c>
      <c r="AU282" s="194" t="s">
        <v>84</v>
      </c>
      <c r="AY282" s="14" t="s">
        <v>144</v>
      </c>
      <c r="BE282" s="195">
        <f t="shared" si="64"/>
        <v>0</v>
      </c>
      <c r="BF282" s="195">
        <f t="shared" si="65"/>
        <v>0</v>
      </c>
      <c r="BG282" s="195">
        <f t="shared" si="66"/>
        <v>0</v>
      </c>
      <c r="BH282" s="195">
        <f t="shared" si="67"/>
        <v>0</v>
      </c>
      <c r="BI282" s="195">
        <f t="shared" si="68"/>
        <v>0</v>
      </c>
      <c r="BJ282" s="14" t="s">
        <v>84</v>
      </c>
      <c r="BK282" s="195">
        <f t="shared" si="69"/>
        <v>0</v>
      </c>
      <c r="BL282" s="14" t="s">
        <v>394</v>
      </c>
      <c r="BM282" s="194" t="s">
        <v>1261</v>
      </c>
    </row>
    <row r="283" spans="1:65" s="2" customFormat="1" ht="62.65" customHeight="1">
      <c r="A283" s="31"/>
      <c r="B283" s="32"/>
      <c r="C283" s="196" t="s">
        <v>787</v>
      </c>
      <c r="D283" s="196" t="s">
        <v>189</v>
      </c>
      <c r="E283" s="197" t="s">
        <v>1250</v>
      </c>
      <c r="F283" s="198" t="s">
        <v>1251</v>
      </c>
      <c r="G283" s="199" t="s">
        <v>243</v>
      </c>
      <c r="H283" s="200">
        <v>140</v>
      </c>
      <c r="I283" s="201"/>
      <c r="J283" s="202">
        <f t="shared" si="60"/>
        <v>0</v>
      </c>
      <c r="K283" s="198" t="s">
        <v>1</v>
      </c>
      <c r="L283" s="203"/>
      <c r="M283" s="204" t="s">
        <v>1</v>
      </c>
      <c r="N283" s="205" t="s">
        <v>41</v>
      </c>
      <c r="O283" s="68"/>
      <c r="P283" s="192">
        <f t="shared" si="61"/>
        <v>0</v>
      </c>
      <c r="Q283" s="192">
        <v>0</v>
      </c>
      <c r="R283" s="192">
        <f t="shared" si="62"/>
        <v>0</v>
      </c>
      <c r="S283" s="192">
        <v>0</v>
      </c>
      <c r="T283" s="193">
        <f t="shared" si="6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4" t="s">
        <v>662</v>
      </c>
      <c r="AT283" s="194" t="s">
        <v>189</v>
      </c>
      <c r="AU283" s="194" t="s">
        <v>84</v>
      </c>
      <c r="AY283" s="14" t="s">
        <v>144</v>
      </c>
      <c r="BE283" s="195">
        <f t="shared" si="64"/>
        <v>0</v>
      </c>
      <c r="BF283" s="195">
        <f t="shared" si="65"/>
        <v>0</v>
      </c>
      <c r="BG283" s="195">
        <f t="shared" si="66"/>
        <v>0</v>
      </c>
      <c r="BH283" s="195">
        <f t="shared" si="67"/>
        <v>0</v>
      </c>
      <c r="BI283" s="195">
        <f t="shared" si="68"/>
        <v>0</v>
      </c>
      <c r="BJ283" s="14" t="s">
        <v>84</v>
      </c>
      <c r="BK283" s="195">
        <f t="shared" si="69"/>
        <v>0</v>
      </c>
      <c r="BL283" s="14" t="s">
        <v>662</v>
      </c>
      <c r="BM283" s="194" t="s">
        <v>1262</v>
      </c>
    </row>
    <row r="284" spans="1:65" s="2" customFormat="1" ht="49.15" customHeight="1">
      <c r="A284" s="31"/>
      <c r="B284" s="32"/>
      <c r="C284" s="196" t="s">
        <v>791</v>
      </c>
      <c r="D284" s="196" t="s">
        <v>189</v>
      </c>
      <c r="E284" s="197" t="s">
        <v>1263</v>
      </c>
      <c r="F284" s="198" t="s">
        <v>1264</v>
      </c>
      <c r="G284" s="199" t="s">
        <v>1012</v>
      </c>
      <c r="H284" s="200">
        <v>6</v>
      </c>
      <c r="I284" s="201"/>
      <c r="J284" s="202">
        <f t="shared" si="60"/>
        <v>0</v>
      </c>
      <c r="K284" s="198" t="s">
        <v>1</v>
      </c>
      <c r="L284" s="203"/>
      <c r="M284" s="204" t="s">
        <v>1</v>
      </c>
      <c r="N284" s="205" t="s">
        <v>41</v>
      </c>
      <c r="O284" s="68"/>
      <c r="P284" s="192">
        <f t="shared" si="61"/>
        <v>0</v>
      </c>
      <c r="Q284" s="192">
        <v>0</v>
      </c>
      <c r="R284" s="192">
        <f t="shared" si="62"/>
        <v>0</v>
      </c>
      <c r="S284" s="192">
        <v>0</v>
      </c>
      <c r="T284" s="193">
        <f t="shared" si="6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4" t="s">
        <v>662</v>
      </c>
      <c r="AT284" s="194" t="s">
        <v>189</v>
      </c>
      <c r="AU284" s="194" t="s">
        <v>84</v>
      </c>
      <c r="AY284" s="14" t="s">
        <v>144</v>
      </c>
      <c r="BE284" s="195">
        <f t="shared" si="64"/>
        <v>0</v>
      </c>
      <c r="BF284" s="195">
        <f t="shared" si="65"/>
        <v>0</v>
      </c>
      <c r="BG284" s="195">
        <f t="shared" si="66"/>
        <v>0</v>
      </c>
      <c r="BH284" s="195">
        <f t="shared" si="67"/>
        <v>0</v>
      </c>
      <c r="BI284" s="195">
        <f t="shared" si="68"/>
        <v>0</v>
      </c>
      <c r="BJ284" s="14" t="s">
        <v>84</v>
      </c>
      <c r="BK284" s="195">
        <f t="shared" si="69"/>
        <v>0</v>
      </c>
      <c r="BL284" s="14" t="s">
        <v>662</v>
      </c>
      <c r="BM284" s="194" t="s">
        <v>1265</v>
      </c>
    </row>
    <row r="285" spans="1:65" s="2" customFormat="1" ht="24.2" customHeight="1">
      <c r="A285" s="31"/>
      <c r="B285" s="32"/>
      <c r="C285" s="196" t="s">
        <v>795</v>
      </c>
      <c r="D285" s="196" t="s">
        <v>189</v>
      </c>
      <c r="E285" s="197" t="s">
        <v>1266</v>
      </c>
      <c r="F285" s="198" t="s">
        <v>1267</v>
      </c>
      <c r="G285" s="199" t="s">
        <v>1012</v>
      </c>
      <c r="H285" s="200">
        <v>7</v>
      </c>
      <c r="I285" s="201"/>
      <c r="J285" s="202">
        <f t="shared" si="60"/>
        <v>0</v>
      </c>
      <c r="K285" s="198" t="s">
        <v>1</v>
      </c>
      <c r="L285" s="203"/>
      <c r="M285" s="204" t="s">
        <v>1</v>
      </c>
      <c r="N285" s="205" t="s">
        <v>41</v>
      </c>
      <c r="O285" s="68"/>
      <c r="P285" s="192">
        <f t="shared" si="61"/>
        <v>0</v>
      </c>
      <c r="Q285" s="192">
        <v>0</v>
      </c>
      <c r="R285" s="192">
        <f t="shared" si="62"/>
        <v>0</v>
      </c>
      <c r="S285" s="192">
        <v>0</v>
      </c>
      <c r="T285" s="193">
        <f t="shared" si="6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4" t="s">
        <v>662</v>
      </c>
      <c r="AT285" s="194" t="s">
        <v>189</v>
      </c>
      <c r="AU285" s="194" t="s">
        <v>84</v>
      </c>
      <c r="AY285" s="14" t="s">
        <v>144</v>
      </c>
      <c r="BE285" s="195">
        <f t="shared" si="64"/>
        <v>0</v>
      </c>
      <c r="BF285" s="195">
        <f t="shared" si="65"/>
        <v>0</v>
      </c>
      <c r="BG285" s="195">
        <f t="shared" si="66"/>
        <v>0</v>
      </c>
      <c r="BH285" s="195">
        <f t="shared" si="67"/>
        <v>0</v>
      </c>
      <c r="BI285" s="195">
        <f t="shared" si="68"/>
        <v>0</v>
      </c>
      <c r="BJ285" s="14" t="s">
        <v>84</v>
      </c>
      <c r="BK285" s="195">
        <f t="shared" si="69"/>
        <v>0</v>
      </c>
      <c r="BL285" s="14" t="s">
        <v>662</v>
      </c>
      <c r="BM285" s="194" t="s">
        <v>1268</v>
      </c>
    </row>
    <row r="286" spans="1:65" s="2" customFormat="1" ht="37.9" customHeight="1">
      <c r="A286" s="31"/>
      <c r="B286" s="32"/>
      <c r="C286" s="196" t="s">
        <v>799</v>
      </c>
      <c r="D286" s="196" t="s">
        <v>189</v>
      </c>
      <c r="E286" s="197" t="s">
        <v>1269</v>
      </c>
      <c r="F286" s="198" t="s">
        <v>1270</v>
      </c>
      <c r="G286" s="199" t="s">
        <v>1012</v>
      </c>
      <c r="H286" s="200">
        <v>2</v>
      </c>
      <c r="I286" s="201"/>
      <c r="J286" s="202">
        <f t="shared" si="60"/>
        <v>0</v>
      </c>
      <c r="K286" s="198" t="s">
        <v>1</v>
      </c>
      <c r="L286" s="203"/>
      <c r="M286" s="204" t="s">
        <v>1</v>
      </c>
      <c r="N286" s="205" t="s">
        <v>41</v>
      </c>
      <c r="O286" s="68"/>
      <c r="P286" s="192">
        <f t="shared" si="61"/>
        <v>0</v>
      </c>
      <c r="Q286" s="192">
        <v>0</v>
      </c>
      <c r="R286" s="192">
        <f t="shared" si="62"/>
        <v>0</v>
      </c>
      <c r="S286" s="192">
        <v>0</v>
      </c>
      <c r="T286" s="193">
        <f t="shared" si="6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4" t="s">
        <v>662</v>
      </c>
      <c r="AT286" s="194" t="s">
        <v>189</v>
      </c>
      <c r="AU286" s="194" t="s">
        <v>84</v>
      </c>
      <c r="AY286" s="14" t="s">
        <v>144</v>
      </c>
      <c r="BE286" s="195">
        <f t="shared" si="64"/>
        <v>0</v>
      </c>
      <c r="BF286" s="195">
        <f t="shared" si="65"/>
        <v>0</v>
      </c>
      <c r="BG286" s="195">
        <f t="shared" si="66"/>
        <v>0</v>
      </c>
      <c r="BH286" s="195">
        <f t="shared" si="67"/>
        <v>0</v>
      </c>
      <c r="BI286" s="195">
        <f t="shared" si="68"/>
        <v>0</v>
      </c>
      <c r="BJ286" s="14" t="s">
        <v>84</v>
      </c>
      <c r="BK286" s="195">
        <f t="shared" si="69"/>
        <v>0</v>
      </c>
      <c r="BL286" s="14" t="s">
        <v>662</v>
      </c>
      <c r="BM286" s="194" t="s">
        <v>1271</v>
      </c>
    </row>
    <row r="287" spans="1:65" s="2" customFormat="1" ht="16.5" customHeight="1">
      <c r="A287" s="31"/>
      <c r="B287" s="32"/>
      <c r="C287" s="196" t="s">
        <v>803</v>
      </c>
      <c r="D287" s="196" t="s">
        <v>189</v>
      </c>
      <c r="E287" s="197" t="s">
        <v>1272</v>
      </c>
      <c r="F287" s="198" t="s">
        <v>1273</v>
      </c>
      <c r="G287" s="199" t="s">
        <v>1012</v>
      </c>
      <c r="H287" s="200">
        <v>6</v>
      </c>
      <c r="I287" s="201"/>
      <c r="J287" s="202">
        <f t="shared" si="60"/>
        <v>0</v>
      </c>
      <c r="K287" s="198" t="s">
        <v>1</v>
      </c>
      <c r="L287" s="203"/>
      <c r="M287" s="204" t="s">
        <v>1</v>
      </c>
      <c r="N287" s="205" t="s">
        <v>41</v>
      </c>
      <c r="O287" s="68"/>
      <c r="P287" s="192">
        <f t="shared" si="61"/>
        <v>0</v>
      </c>
      <c r="Q287" s="192">
        <v>0</v>
      </c>
      <c r="R287" s="192">
        <f t="shared" si="62"/>
        <v>0</v>
      </c>
      <c r="S287" s="192">
        <v>0</v>
      </c>
      <c r="T287" s="193">
        <f t="shared" si="6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4" t="s">
        <v>662</v>
      </c>
      <c r="AT287" s="194" t="s">
        <v>189</v>
      </c>
      <c r="AU287" s="194" t="s">
        <v>84</v>
      </c>
      <c r="AY287" s="14" t="s">
        <v>144</v>
      </c>
      <c r="BE287" s="195">
        <f t="shared" si="64"/>
        <v>0</v>
      </c>
      <c r="BF287" s="195">
        <f t="shared" si="65"/>
        <v>0</v>
      </c>
      <c r="BG287" s="195">
        <f t="shared" si="66"/>
        <v>0</v>
      </c>
      <c r="BH287" s="195">
        <f t="shared" si="67"/>
        <v>0</v>
      </c>
      <c r="BI287" s="195">
        <f t="shared" si="68"/>
        <v>0</v>
      </c>
      <c r="BJ287" s="14" t="s">
        <v>84</v>
      </c>
      <c r="BK287" s="195">
        <f t="shared" si="69"/>
        <v>0</v>
      </c>
      <c r="BL287" s="14" t="s">
        <v>662</v>
      </c>
      <c r="BM287" s="194" t="s">
        <v>1274</v>
      </c>
    </row>
    <row r="288" spans="1:65" s="2" customFormat="1" ht="24.2" customHeight="1">
      <c r="A288" s="31"/>
      <c r="B288" s="32"/>
      <c r="C288" s="196" t="s">
        <v>807</v>
      </c>
      <c r="D288" s="196" t="s">
        <v>189</v>
      </c>
      <c r="E288" s="197" t="s">
        <v>1275</v>
      </c>
      <c r="F288" s="198" t="s">
        <v>1276</v>
      </c>
      <c r="G288" s="199" t="s">
        <v>1012</v>
      </c>
      <c r="H288" s="200">
        <v>18</v>
      </c>
      <c r="I288" s="201"/>
      <c r="J288" s="202">
        <f t="shared" si="60"/>
        <v>0</v>
      </c>
      <c r="K288" s="198" t="s">
        <v>1</v>
      </c>
      <c r="L288" s="203"/>
      <c r="M288" s="204" t="s">
        <v>1</v>
      </c>
      <c r="N288" s="205" t="s">
        <v>41</v>
      </c>
      <c r="O288" s="68"/>
      <c r="P288" s="192">
        <f t="shared" si="61"/>
        <v>0</v>
      </c>
      <c r="Q288" s="192">
        <v>0</v>
      </c>
      <c r="R288" s="192">
        <f t="shared" si="62"/>
        <v>0</v>
      </c>
      <c r="S288" s="192">
        <v>0</v>
      </c>
      <c r="T288" s="193">
        <f t="shared" si="6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4" t="s">
        <v>662</v>
      </c>
      <c r="AT288" s="194" t="s">
        <v>189</v>
      </c>
      <c r="AU288" s="194" t="s">
        <v>84</v>
      </c>
      <c r="AY288" s="14" t="s">
        <v>144</v>
      </c>
      <c r="BE288" s="195">
        <f t="shared" si="64"/>
        <v>0</v>
      </c>
      <c r="BF288" s="195">
        <f t="shared" si="65"/>
        <v>0</v>
      </c>
      <c r="BG288" s="195">
        <f t="shared" si="66"/>
        <v>0</v>
      </c>
      <c r="BH288" s="195">
        <f t="shared" si="67"/>
        <v>0</v>
      </c>
      <c r="BI288" s="195">
        <f t="shared" si="68"/>
        <v>0</v>
      </c>
      <c r="BJ288" s="14" t="s">
        <v>84</v>
      </c>
      <c r="BK288" s="195">
        <f t="shared" si="69"/>
        <v>0</v>
      </c>
      <c r="BL288" s="14" t="s">
        <v>662</v>
      </c>
      <c r="BM288" s="194" t="s">
        <v>1277</v>
      </c>
    </row>
    <row r="289" spans="1:65" s="2" customFormat="1" ht="16.5" customHeight="1">
      <c r="A289" s="31"/>
      <c r="B289" s="32"/>
      <c r="C289" s="196" t="s">
        <v>811</v>
      </c>
      <c r="D289" s="196" t="s">
        <v>189</v>
      </c>
      <c r="E289" s="197" t="s">
        <v>1278</v>
      </c>
      <c r="F289" s="198" t="s">
        <v>1279</v>
      </c>
      <c r="G289" s="199" t="s">
        <v>149</v>
      </c>
      <c r="H289" s="200">
        <v>4.5</v>
      </c>
      <c r="I289" s="201"/>
      <c r="J289" s="202">
        <f t="shared" si="60"/>
        <v>0</v>
      </c>
      <c r="K289" s="198" t="s">
        <v>1</v>
      </c>
      <c r="L289" s="203"/>
      <c r="M289" s="204" t="s">
        <v>1</v>
      </c>
      <c r="N289" s="205" t="s">
        <v>41</v>
      </c>
      <c r="O289" s="68"/>
      <c r="P289" s="192">
        <f t="shared" si="61"/>
        <v>0</v>
      </c>
      <c r="Q289" s="192">
        <v>0</v>
      </c>
      <c r="R289" s="192">
        <f t="shared" si="62"/>
        <v>0</v>
      </c>
      <c r="S289" s="192">
        <v>0</v>
      </c>
      <c r="T289" s="193">
        <f t="shared" si="6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4" t="s">
        <v>662</v>
      </c>
      <c r="AT289" s="194" t="s">
        <v>189</v>
      </c>
      <c r="AU289" s="194" t="s">
        <v>84</v>
      </c>
      <c r="AY289" s="14" t="s">
        <v>144</v>
      </c>
      <c r="BE289" s="195">
        <f t="shared" si="64"/>
        <v>0</v>
      </c>
      <c r="BF289" s="195">
        <f t="shared" si="65"/>
        <v>0</v>
      </c>
      <c r="BG289" s="195">
        <f t="shared" si="66"/>
        <v>0</v>
      </c>
      <c r="BH289" s="195">
        <f t="shared" si="67"/>
        <v>0</v>
      </c>
      <c r="BI289" s="195">
        <f t="shared" si="68"/>
        <v>0</v>
      </c>
      <c r="BJ289" s="14" t="s">
        <v>84</v>
      </c>
      <c r="BK289" s="195">
        <f t="shared" si="69"/>
        <v>0</v>
      </c>
      <c r="BL289" s="14" t="s">
        <v>662</v>
      </c>
      <c r="BM289" s="194" t="s">
        <v>1280</v>
      </c>
    </row>
    <row r="290" spans="1:65" s="2" customFormat="1" ht="16.5" customHeight="1">
      <c r="A290" s="31"/>
      <c r="B290" s="32"/>
      <c r="C290" s="196" t="s">
        <v>815</v>
      </c>
      <c r="D290" s="196" t="s">
        <v>189</v>
      </c>
      <c r="E290" s="197" t="s">
        <v>1281</v>
      </c>
      <c r="F290" s="198" t="s">
        <v>1282</v>
      </c>
      <c r="G290" s="199" t="s">
        <v>243</v>
      </c>
      <c r="H290" s="200">
        <v>200</v>
      </c>
      <c r="I290" s="201"/>
      <c r="J290" s="202">
        <f t="shared" si="60"/>
        <v>0</v>
      </c>
      <c r="K290" s="198" t="s">
        <v>1</v>
      </c>
      <c r="L290" s="203"/>
      <c r="M290" s="204" t="s">
        <v>1</v>
      </c>
      <c r="N290" s="205" t="s">
        <v>41</v>
      </c>
      <c r="O290" s="68"/>
      <c r="P290" s="192">
        <f t="shared" si="61"/>
        <v>0</v>
      </c>
      <c r="Q290" s="192">
        <v>0</v>
      </c>
      <c r="R290" s="192">
        <f t="shared" si="62"/>
        <v>0</v>
      </c>
      <c r="S290" s="192">
        <v>0</v>
      </c>
      <c r="T290" s="193">
        <f t="shared" si="6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4" t="s">
        <v>662</v>
      </c>
      <c r="AT290" s="194" t="s">
        <v>189</v>
      </c>
      <c r="AU290" s="194" t="s">
        <v>84</v>
      </c>
      <c r="AY290" s="14" t="s">
        <v>144</v>
      </c>
      <c r="BE290" s="195">
        <f t="shared" si="64"/>
        <v>0</v>
      </c>
      <c r="BF290" s="195">
        <f t="shared" si="65"/>
        <v>0</v>
      </c>
      <c r="BG290" s="195">
        <f t="shared" si="66"/>
        <v>0</v>
      </c>
      <c r="BH290" s="195">
        <f t="shared" si="67"/>
        <v>0</v>
      </c>
      <c r="BI290" s="195">
        <f t="shared" si="68"/>
        <v>0</v>
      </c>
      <c r="BJ290" s="14" t="s">
        <v>84</v>
      </c>
      <c r="BK290" s="195">
        <f t="shared" si="69"/>
        <v>0</v>
      </c>
      <c r="BL290" s="14" t="s">
        <v>662</v>
      </c>
      <c r="BM290" s="194" t="s">
        <v>1283</v>
      </c>
    </row>
    <row r="291" spans="1:65" s="2" customFormat="1" ht="16.5" customHeight="1">
      <c r="A291" s="31"/>
      <c r="B291" s="32"/>
      <c r="C291" s="196" t="s">
        <v>820</v>
      </c>
      <c r="D291" s="196" t="s">
        <v>189</v>
      </c>
      <c r="E291" s="197" t="s">
        <v>1284</v>
      </c>
      <c r="F291" s="198" t="s">
        <v>1285</v>
      </c>
      <c r="G291" s="199" t="s">
        <v>243</v>
      </c>
      <c r="H291" s="200">
        <v>10</v>
      </c>
      <c r="I291" s="201"/>
      <c r="J291" s="202">
        <f t="shared" si="60"/>
        <v>0</v>
      </c>
      <c r="K291" s="198" t="s">
        <v>1</v>
      </c>
      <c r="L291" s="203"/>
      <c r="M291" s="204" t="s">
        <v>1</v>
      </c>
      <c r="N291" s="205" t="s">
        <v>41</v>
      </c>
      <c r="O291" s="68"/>
      <c r="P291" s="192">
        <f t="shared" si="61"/>
        <v>0</v>
      </c>
      <c r="Q291" s="192">
        <v>0</v>
      </c>
      <c r="R291" s="192">
        <f t="shared" si="62"/>
        <v>0</v>
      </c>
      <c r="S291" s="192">
        <v>0</v>
      </c>
      <c r="T291" s="193">
        <f t="shared" si="6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4" t="s">
        <v>662</v>
      </c>
      <c r="AT291" s="194" t="s">
        <v>189</v>
      </c>
      <c r="AU291" s="194" t="s">
        <v>84</v>
      </c>
      <c r="AY291" s="14" t="s">
        <v>144</v>
      </c>
      <c r="BE291" s="195">
        <f t="shared" si="64"/>
        <v>0</v>
      </c>
      <c r="BF291" s="195">
        <f t="shared" si="65"/>
        <v>0</v>
      </c>
      <c r="BG291" s="195">
        <f t="shared" si="66"/>
        <v>0</v>
      </c>
      <c r="BH291" s="195">
        <f t="shared" si="67"/>
        <v>0</v>
      </c>
      <c r="BI291" s="195">
        <f t="shared" si="68"/>
        <v>0</v>
      </c>
      <c r="BJ291" s="14" t="s">
        <v>84</v>
      </c>
      <c r="BK291" s="195">
        <f t="shared" si="69"/>
        <v>0</v>
      </c>
      <c r="BL291" s="14" t="s">
        <v>662</v>
      </c>
      <c r="BM291" s="194" t="s">
        <v>1286</v>
      </c>
    </row>
    <row r="292" spans="1:65" s="2" customFormat="1" ht="24.2" customHeight="1">
      <c r="A292" s="31"/>
      <c r="B292" s="32"/>
      <c r="C292" s="196" t="s">
        <v>824</v>
      </c>
      <c r="D292" s="196" t="s">
        <v>189</v>
      </c>
      <c r="E292" s="197" t="s">
        <v>1253</v>
      </c>
      <c r="F292" s="198" t="s">
        <v>1254</v>
      </c>
      <c r="G292" s="199" t="s">
        <v>1012</v>
      </c>
      <c r="H292" s="200">
        <v>30</v>
      </c>
      <c r="I292" s="201"/>
      <c r="J292" s="202">
        <f t="shared" si="60"/>
        <v>0</v>
      </c>
      <c r="K292" s="198" t="s">
        <v>1</v>
      </c>
      <c r="L292" s="203"/>
      <c r="M292" s="204" t="s">
        <v>1</v>
      </c>
      <c r="N292" s="205" t="s">
        <v>41</v>
      </c>
      <c r="O292" s="68"/>
      <c r="P292" s="192">
        <f t="shared" si="61"/>
        <v>0</v>
      </c>
      <c r="Q292" s="192">
        <v>0</v>
      </c>
      <c r="R292" s="192">
        <f t="shared" si="62"/>
        <v>0</v>
      </c>
      <c r="S292" s="192">
        <v>0</v>
      </c>
      <c r="T292" s="193">
        <f t="shared" si="6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4" t="s">
        <v>662</v>
      </c>
      <c r="AT292" s="194" t="s">
        <v>189</v>
      </c>
      <c r="AU292" s="194" t="s">
        <v>84</v>
      </c>
      <c r="AY292" s="14" t="s">
        <v>144</v>
      </c>
      <c r="BE292" s="195">
        <f t="shared" si="64"/>
        <v>0</v>
      </c>
      <c r="BF292" s="195">
        <f t="shared" si="65"/>
        <v>0</v>
      </c>
      <c r="BG292" s="195">
        <f t="shared" si="66"/>
        <v>0</v>
      </c>
      <c r="BH292" s="195">
        <f t="shared" si="67"/>
        <v>0</v>
      </c>
      <c r="BI292" s="195">
        <f t="shared" si="68"/>
        <v>0</v>
      </c>
      <c r="BJ292" s="14" t="s">
        <v>84</v>
      </c>
      <c r="BK292" s="195">
        <f t="shared" si="69"/>
        <v>0</v>
      </c>
      <c r="BL292" s="14" t="s">
        <v>662</v>
      </c>
      <c r="BM292" s="194" t="s">
        <v>1287</v>
      </c>
    </row>
    <row r="293" spans="1:65" s="2" customFormat="1" ht="21.75" customHeight="1">
      <c r="A293" s="31"/>
      <c r="B293" s="32"/>
      <c r="C293" s="196" t="s">
        <v>828</v>
      </c>
      <c r="D293" s="196" t="s">
        <v>189</v>
      </c>
      <c r="E293" s="197" t="s">
        <v>1256</v>
      </c>
      <c r="F293" s="198" t="s">
        <v>1257</v>
      </c>
      <c r="G293" s="199" t="s">
        <v>1012</v>
      </c>
      <c r="H293" s="200">
        <v>130</v>
      </c>
      <c r="I293" s="201"/>
      <c r="J293" s="202">
        <f t="shared" si="60"/>
        <v>0</v>
      </c>
      <c r="K293" s="198" t="s">
        <v>1</v>
      </c>
      <c r="L293" s="203"/>
      <c r="M293" s="204" t="s">
        <v>1</v>
      </c>
      <c r="N293" s="205" t="s">
        <v>41</v>
      </c>
      <c r="O293" s="68"/>
      <c r="P293" s="192">
        <f t="shared" si="61"/>
        <v>0</v>
      </c>
      <c r="Q293" s="192">
        <v>0</v>
      </c>
      <c r="R293" s="192">
        <f t="shared" si="62"/>
        <v>0</v>
      </c>
      <c r="S293" s="192">
        <v>0</v>
      </c>
      <c r="T293" s="193">
        <f t="shared" si="6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4" t="s">
        <v>662</v>
      </c>
      <c r="AT293" s="194" t="s">
        <v>189</v>
      </c>
      <c r="AU293" s="194" t="s">
        <v>84</v>
      </c>
      <c r="AY293" s="14" t="s">
        <v>144</v>
      </c>
      <c r="BE293" s="195">
        <f t="shared" si="64"/>
        <v>0</v>
      </c>
      <c r="BF293" s="195">
        <f t="shared" si="65"/>
        <v>0</v>
      </c>
      <c r="BG293" s="195">
        <f t="shared" si="66"/>
        <v>0</v>
      </c>
      <c r="BH293" s="195">
        <f t="shared" si="67"/>
        <v>0</v>
      </c>
      <c r="BI293" s="195">
        <f t="shared" si="68"/>
        <v>0</v>
      </c>
      <c r="BJ293" s="14" t="s">
        <v>84</v>
      </c>
      <c r="BK293" s="195">
        <f t="shared" si="69"/>
        <v>0</v>
      </c>
      <c r="BL293" s="14" t="s">
        <v>662</v>
      </c>
      <c r="BM293" s="194" t="s">
        <v>1288</v>
      </c>
    </row>
    <row r="294" spans="1:65" s="2" customFormat="1" ht="16.5" customHeight="1">
      <c r="A294" s="31"/>
      <c r="B294" s="32"/>
      <c r="C294" s="196" t="s">
        <v>832</v>
      </c>
      <c r="D294" s="196" t="s">
        <v>189</v>
      </c>
      <c r="E294" s="197" t="s">
        <v>1259</v>
      </c>
      <c r="F294" s="198" t="s">
        <v>1260</v>
      </c>
      <c r="G294" s="199" t="s">
        <v>1012</v>
      </c>
      <c r="H294" s="200">
        <v>25</v>
      </c>
      <c r="I294" s="201"/>
      <c r="J294" s="202">
        <f t="shared" si="60"/>
        <v>0</v>
      </c>
      <c r="K294" s="198" t="s">
        <v>1</v>
      </c>
      <c r="L294" s="203"/>
      <c r="M294" s="204" t="s">
        <v>1</v>
      </c>
      <c r="N294" s="205" t="s">
        <v>41</v>
      </c>
      <c r="O294" s="68"/>
      <c r="P294" s="192">
        <f t="shared" si="61"/>
        <v>0</v>
      </c>
      <c r="Q294" s="192">
        <v>0</v>
      </c>
      <c r="R294" s="192">
        <f t="shared" si="62"/>
        <v>0</v>
      </c>
      <c r="S294" s="192">
        <v>0</v>
      </c>
      <c r="T294" s="193">
        <f t="shared" si="6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4" t="s">
        <v>662</v>
      </c>
      <c r="AT294" s="194" t="s">
        <v>189</v>
      </c>
      <c r="AU294" s="194" t="s">
        <v>84</v>
      </c>
      <c r="AY294" s="14" t="s">
        <v>144</v>
      </c>
      <c r="BE294" s="195">
        <f t="shared" si="64"/>
        <v>0</v>
      </c>
      <c r="BF294" s="195">
        <f t="shared" si="65"/>
        <v>0</v>
      </c>
      <c r="BG294" s="195">
        <f t="shared" si="66"/>
        <v>0</v>
      </c>
      <c r="BH294" s="195">
        <f t="shared" si="67"/>
        <v>0</v>
      </c>
      <c r="BI294" s="195">
        <f t="shared" si="68"/>
        <v>0</v>
      </c>
      <c r="BJ294" s="14" t="s">
        <v>84</v>
      </c>
      <c r="BK294" s="195">
        <f t="shared" si="69"/>
        <v>0</v>
      </c>
      <c r="BL294" s="14" t="s">
        <v>662</v>
      </c>
      <c r="BM294" s="194" t="s">
        <v>1289</v>
      </c>
    </row>
    <row r="295" spans="1:65" s="2" customFormat="1" ht="49.15" customHeight="1">
      <c r="A295" s="31"/>
      <c r="B295" s="32"/>
      <c r="C295" s="183" t="s">
        <v>740</v>
      </c>
      <c r="D295" s="183" t="s">
        <v>146</v>
      </c>
      <c r="E295" s="184" t="s">
        <v>1263</v>
      </c>
      <c r="F295" s="185" t="s">
        <v>1264</v>
      </c>
      <c r="G295" s="186" t="s">
        <v>1012</v>
      </c>
      <c r="H295" s="187">
        <v>6</v>
      </c>
      <c r="I295" s="188"/>
      <c r="J295" s="189">
        <f t="shared" si="60"/>
        <v>0</v>
      </c>
      <c r="K295" s="185" t="s">
        <v>1</v>
      </c>
      <c r="L295" s="36"/>
      <c r="M295" s="190" t="s">
        <v>1</v>
      </c>
      <c r="N295" s="191" t="s">
        <v>41</v>
      </c>
      <c r="O295" s="68"/>
      <c r="P295" s="192">
        <f t="shared" si="61"/>
        <v>0</v>
      </c>
      <c r="Q295" s="192">
        <v>0</v>
      </c>
      <c r="R295" s="192">
        <f t="shared" si="62"/>
        <v>0</v>
      </c>
      <c r="S295" s="192">
        <v>0</v>
      </c>
      <c r="T295" s="193">
        <f t="shared" si="6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4" t="s">
        <v>394</v>
      </c>
      <c r="AT295" s="194" t="s">
        <v>146</v>
      </c>
      <c r="AU295" s="194" t="s">
        <v>84</v>
      </c>
      <c r="AY295" s="14" t="s">
        <v>144</v>
      </c>
      <c r="BE295" s="195">
        <f t="shared" si="64"/>
        <v>0</v>
      </c>
      <c r="BF295" s="195">
        <f t="shared" si="65"/>
        <v>0</v>
      </c>
      <c r="BG295" s="195">
        <f t="shared" si="66"/>
        <v>0</v>
      </c>
      <c r="BH295" s="195">
        <f t="shared" si="67"/>
        <v>0</v>
      </c>
      <c r="BI295" s="195">
        <f t="shared" si="68"/>
        <v>0</v>
      </c>
      <c r="BJ295" s="14" t="s">
        <v>84</v>
      </c>
      <c r="BK295" s="195">
        <f t="shared" si="69"/>
        <v>0</v>
      </c>
      <c r="BL295" s="14" t="s">
        <v>394</v>
      </c>
      <c r="BM295" s="194" t="s">
        <v>1290</v>
      </c>
    </row>
    <row r="296" spans="1:65" s="2" customFormat="1" ht="24.2" customHeight="1">
      <c r="A296" s="31"/>
      <c r="B296" s="32"/>
      <c r="C296" s="183" t="s">
        <v>744</v>
      </c>
      <c r="D296" s="183" t="s">
        <v>146</v>
      </c>
      <c r="E296" s="184" t="s">
        <v>1266</v>
      </c>
      <c r="F296" s="185" t="s">
        <v>1267</v>
      </c>
      <c r="G296" s="186" t="s">
        <v>1012</v>
      </c>
      <c r="H296" s="187">
        <v>7</v>
      </c>
      <c r="I296" s="188"/>
      <c r="J296" s="189">
        <f t="shared" si="60"/>
        <v>0</v>
      </c>
      <c r="K296" s="185" t="s">
        <v>1</v>
      </c>
      <c r="L296" s="36"/>
      <c r="M296" s="190" t="s">
        <v>1</v>
      </c>
      <c r="N296" s="191" t="s">
        <v>41</v>
      </c>
      <c r="O296" s="68"/>
      <c r="P296" s="192">
        <f t="shared" si="61"/>
        <v>0</v>
      </c>
      <c r="Q296" s="192">
        <v>0</v>
      </c>
      <c r="R296" s="192">
        <f t="shared" si="62"/>
        <v>0</v>
      </c>
      <c r="S296" s="192">
        <v>0</v>
      </c>
      <c r="T296" s="193">
        <f t="shared" si="6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4" t="s">
        <v>394</v>
      </c>
      <c r="AT296" s="194" t="s">
        <v>146</v>
      </c>
      <c r="AU296" s="194" t="s">
        <v>84</v>
      </c>
      <c r="AY296" s="14" t="s">
        <v>144</v>
      </c>
      <c r="BE296" s="195">
        <f t="shared" si="64"/>
        <v>0</v>
      </c>
      <c r="BF296" s="195">
        <f t="shared" si="65"/>
        <v>0</v>
      </c>
      <c r="BG296" s="195">
        <f t="shared" si="66"/>
        <v>0</v>
      </c>
      <c r="BH296" s="195">
        <f t="shared" si="67"/>
        <v>0</v>
      </c>
      <c r="BI296" s="195">
        <f t="shared" si="68"/>
        <v>0</v>
      </c>
      <c r="BJ296" s="14" t="s">
        <v>84</v>
      </c>
      <c r="BK296" s="195">
        <f t="shared" si="69"/>
        <v>0</v>
      </c>
      <c r="BL296" s="14" t="s">
        <v>394</v>
      </c>
      <c r="BM296" s="194" t="s">
        <v>1291</v>
      </c>
    </row>
    <row r="297" spans="1:65" s="2" customFormat="1" ht="37.9" customHeight="1">
      <c r="A297" s="31"/>
      <c r="B297" s="32"/>
      <c r="C297" s="183" t="s">
        <v>748</v>
      </c>
      <c r="D297" s="183" t="s">
        <v>146</v>
      </c>
      <c r="E297" s="184" t="s">
        <v>1269</v>
      </c>
      <c r="F297" s="185" t="s">
        <v>1270</v>
      </c>
      <c r="G297" s="186" t="s">
        <v>1012</v>
      </c>
      <c r="H297" s="187">
        <v>2</v>
      </c>
      <c r="I297" s="188"/>
      <c r="J297" s="189">
        <f t="shared" si="60"/>
        <v>0</v>
      </c>
      <c r="K297" s="185" t="s">
        <v>1</v>
      </c>
      <c r="L297" s="36"/>
      <c r="M297" s="190" t="s">
        <v>1</v>
      </c>
      <c r="N297" s="191" t="s">
        <v>41</v>
      </c>
      <c r="O297" s="68"/>
      <c r="P297" s="192">
        <f t="shared" si="61"/>
        <v>0</v>
      </c>
      <c r="Q297" s="192">
        <v>0</v>
      </c>
      <c r="R297" s="192">
        <f t="shared" si="62"/>
        <v>0</v>
      </c>
      <c r="S297" s="192">
        <v>0</v>
      </c>
      <c r="T297" s="193">
        <f t="shared" si="6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4" t="s">
        <v>394</v>
      </c>
      <c r="AT297" s="194" t="s">
        <v>146</v>
      </c>
      <c r="AU297" s="194" t="s">
        <v>84</v>
      </c>
      <c r="AY297" s="14" t="s">
        <v>144</v>
      </c>
      <c r="BE297" s="195">
        <f t="shared" si="64"/>
        <v>0</v>
      </c>
      <c r="BF297" s="195">
        <f t="shared" si="65"/>
        <v>0</v>
      </c>
      <c r="BG297" s="195">
        <f t="shared" si="66"/>
        <v>0</v>
      </c>
      <c r="BH297" s="195">
        <f t="shared" si="67"/>
        <v>0</v>
      </c>
      <c r="BI297" s="195">
        <f t="shared" si="68"/>
        <v>0</v>
      </c>
      <c r="BJ297" s="14" t="s">
        <v>84</v>
      </c>
      <c r="BK297" s="195">
        <f t="shared" si="69"/>
        <v>0</v>
      </c>
      <c r="BL297" s="14" t="s">
        <v>394</v>
      </c>
      <c r="BM297" s="194" t="s">
        <v>1292</v>
      </c>
    </row>
    <row r="298" spans="1:65" s="2" customFormat="1" ht="16.5" customHeight="1">
      <c r="A298" s="31"/>
      <c r="B298" s="32"/>
      <c r="C298" s="183" t="s">
        <v>752</v>
      </c>
      <c r="D298" s="183" t="s">
        <v>146</v>
      </c>
      <c r="E298" s="184" t="s">
        <v>1272</v>
      </c>
      <c r="F298" s="185" t="s">
        <v>1273</v>
      </c>
      <c r="G298" s="186" t="s">
        <v>1012</v>
      </c>
      <c r="H298" s="187">
        <v>6</v>
      </c>
      <c r="I298" s="188"/>
      <c r="J298" s="189">
        <f t="shared" si="60"/>
        <v>0</v>
      </c>
      <c r="K298" s="185" t="s">
        <v>1</v>
      </c>
      <c r="L298" s="36"/>
      <c r="M298" s="190" t="s">
        <v>1</v>
      </c>
      <c r="N298" s="191" t="s">
        <v>41</v>
      </c>
      <c r="O298" s="68"/>
      <c r="P298" s="192">
        <f t="shared" si="61"/>
        <v>0</v>
      </c>
      <c r="Q298" s="192">
        <v>0</v>
      </c>
      <c r="R298" s="192">
        <f t="shared" si="62"/>
        <v>0</v>
      </c>
      <c r="S298" s="192">
        <v>0</v>
      </c>
      <c r="T298" s="193">
        <f t="shared" si="6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94" t="s">
        <v>394</v>
      </c>
      <c r="AT298" s="194" t="s">
        <v>146</v>
      </c>
      <c r="AU298" s="194" t="s">
        <v>84</v>
      </c>
      <c r="AY298" s="14" t="s">
        <v>144</v>
      </c>
      <c r="BE298" s="195">
        <f t="shared" si="64"/>
        <v>0</v>
      </c>
      <c r="BF298" s="195">
        <f t="shared" si="65"/>
        <v>0</v>
      </c>
      <c r="BG298" s="195">
        <f t="shared" si="66"/>
        <v>0</v>
      </c>
      <c r="BH298" s="195">
        <f t="shared" si="67"/>
        <v>0</v>
      </c>
      <c r="BI298" s="195">
        <f t="shared" si="68"/>
        <v>0</v>
      </c>
      <c r="BJ298" s="14" t="s">
        <v>84</v>
      </c>
      <c r="BK298" s="195">
        <f t="shared" si="69"/>
        <v>0</v>
      </c>
      <c r="BL298" s="14" t="s">
        <v>394</v>
      </c>
      <c r="BM298" s="194" t="s">
        <v>1293</v>
      </c>
    </row>
    <row r="299" spans="1:65" s="2" customFormat="1" ht="24.2" customHeight="1">
      <c r="A299" s="31"/>
      <c r="B299" s="32"/>
      <c r="C299" s="183" t="s">
        <v>756</v>
      </c>
      <c r="D299" s="183" t="s">
        <v>146</v>
      </c>
      <c r="E299" s="184" t="s">
        <v>1275</v>
      </c>
      <c r="F299" s="185" t="s">
        <v>1276</v>
      </c>
      <c r="G299" s="186" t="s">
        <v>1012</v>
      </c>
      <c r="H299" s="187">
        <v>18</v>
      </c>
      <c r="I299" s="188"/>
      <c r="J299" s="189">
        <f t="shared" si="60"/>
        <v>0</v>
      </c>
      <c r="K299" s="185" t="s">
        <v>1</v>
      </c>
      <c r="L299" s="36"/>
      <c r="M299" s="190" t="s">
        <v>1</v>
      </c>
      <c r="N299" s="191" t="s">
        <v>41</v>
      </c>
      <c r="O299" s="68"/>
      <c r="P299" s="192">
        <f t="shared" si="61"/>
        <v>0</v>
      </c>
      <c r="Q299" s="192">
        <v>0</v>
      </c>
      <c r="R299" s="192">
        <f t="shared" si="62"/>
        <v>0</v>
      </c>
      <c r="S299" s="192">
        <v>0</v>
      </c>
      <c r="T299" s="193">
        <f t="shared" si="6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4" t="s">
        <v>394</v>
      </c>
      <c r="AT299" s="194" t="s">
        <v>146</v>
      </c>
      <c r="AU299" s="194" t="s">
        <v>84</v>
      </c>
      <c r="AY299" s="14" t="s">
        <v>144</v>
      </c>
      <c r="BE299" s="195">
        <f t="shared" si="64"/>
        <v>0</v>
      </c>
      <c r="BF299" s="195">
        <f t="shared" si="65"/>
        <v>0</v>
      </c>
      <c r="BG299" s="195">
        <f t="shared" si="66"/>
        <v>0</v>
      </c>
      <c r="BH299" s="195">
        <f t="shared" si="67"/>
        <v>0</v>
      </c>
      <c r="BI299" s="195">
        <f t="shared" si="68"/>
        <v>0</v>
      </c>
      <c r="BJ299" s="14" t="s">
        <v>84</v>
      </c>
      <c r="BK299" s="195">
        <f t="shared" si="69"/>
        <v>0</v>
      </c>
      <c r="BL299" s="14" t="s">
        <v>394</v>
      </c>
      <c r="BM299" s="194" t="s">
        <v>1294</v>
      </c>
    </row>
    <row r="300" spans="1:65" s="2" customFormat="1" ht="16.5" customHeight="1">
      <c r="A300" s="31"/>
      <c r="B300" s="32"/>
      <c r="C300" s="183" t="s">
        <v>760</v>
      </c>
      <c r="D300" s="183" t="s">
        <v>146</v>
      </c>
      <c r="E300" s="184" t="s">
        <v>1278</v>
      </c>
      <c r="F300" s="185" t="s">
        <v>1279</v>
      </c>
      <c r="G300" s="186" t="s">
        <v>149</v>
      </c>
      <c r="H300" s="187">
        <v>4.5</v>
      </c>
      <c r="I300" s="188"/>
      <c r="J300" s="189">
        <f t="shared" si="60"/>
        <v>0</v>
      </c>
      <c r="K300" s="185" t="s">
        <v>1</v>
      </c>
      <c r="L300" s="36"/>
      <c r="M300" s="190" t="s">
        <v>1</v>
      </c>
      <c r="N300" s="191" t="s">
        <v>41</v>
      </c>
      <c r="O300" s="68"/>
      <c r="P300" s="192">
        <f t="shared" si="61"/>
        <v>0</v>
      </c>
      <c r="Q300" s="192">
        <v>0</v>
      </c>
      <c r="R300" s="192">
        <f t="shared" si="62"/>
        <v>0</v>
      </c>
      <c r="S300" s="192">
        <v>0</v>
      </c>
      <c r="T300" s="193">
        <f t="shared" si="6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4" t="s">
        <v>394</v>
      </c>
      <c r="AT300" s="194" t="s">
        <v>146</v>
      </c>
      <c r="AU300" s="194" t="s">
        <v>84</v>
      </c>
      <c r="AY300" s="14" t="s">
        <v>144</v>
      </c>
      <c r="BE300" s="195">
        <f t="shared" si="64"/>
        <v>0</v>
      </c>
      <c r="BF300" s="195">
        <f t="shared" si="65"/>
        <v>0</v>
      </c>
      <c r="BG300" s="195">
        <f t="shared" si="66"/>
        <v>0</v>
      </c>
      <c r="BH300" s="195">
        <f t="shared" si="67"/>
        <v>0</v>
      </c>
      <c r="BI300" s="195">
        <f t="shared" si="68"/>
        <v>0</v>
      </c>
      <c r="BJ300" s="14" t="s">
        <v>84</v>
      </c>
      <c r="BK300" s="195">
        <f t="shared" si="69"/>
        <v>0</v>
      </c>
      <c r="BL300" s="14" t="s">
        <v>394</v>
      </c>
      <c r="BM300" s="194" t="s">
        <v>1295</v>
      </c>
    </row>
    <row r="301" spans="1:65" s="2" customFormat="1" ht="16.5" customHeight="1">
      <c r="A301" s="31"/>
      <c r="B301" s="32"/>
      <c r="C301" s="183" t="s">
        <v>764</v>
      </c>
      <c r="D301" s="183" t="s">
        <v>146</v>
      </c>
      <c r="E301" s="184" t="s">
        <v>1281</v>
      </c>
      <c r="F301" s="185" t="s">
        <v>1282</v>
      </c>
      <c r="G301" s="186" t="s">
        <v>243</v>
      </c>
      <c r="H301" s="187">
        <v>200</v>
      </c>
      <c r="I301" s="188"/>
      <c r="J301" s="189">
        <f t="shared" si="60"/>
        <v>0</v>
      </c>
      <c r="K301" s="185" t="s">
        <v>1</v>
      </c>
      <c r="L301" s="36"/>
      <c r="M301" s="190" t="s">
        <v>1</v>
      </c>
      <c r="N301" s="191" t="s">
        <v>41</v>
      </c>
      <c r="O301" s="68"/>
      <c r="P301" s="192">
        <f t="shared" si="61"/>
        <v>0</v>
      </c>
      <c r="Q301" s="192">
        <v>0</v>
      </c>
      <c r="R301" s="192">
        <f t="shared" si="62"/>
        <v>0</v>
      </c>
      <c r="S301" s="192">
        <v>0</v>
      </c>
      <c r="T301" s="193">
        <f t="shared" si="6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4" t="s">
        <v>394</v>
      </c>
      <c r="AT301" s="194" t="s">
        <v>146</v>
      </c>
      <c r="AU301" s="194" t="s">
        <v>84</v>
      </c>
      <c r="AY301" s="14" t="s">
        <v>144</v>
      </c>
      <c r="BE301" s="195">
        <f t="shared" si="64"/>
        <v>0</v>
      </c>
      <c r="BF301" s="195">
        <f t="shared" si="65"/>
        <v>0</v>
      </c>
      <c r="BG301" s="195">
        <f t="shared" si="66"/>
        <v>0</v>
      </c>
      <c r="BH301" s="195">
        <f t="shared" si="67"/>
        <v>0</v>
      </c>
      <c r="BI301" s="195">
        <f t="shared" si="68"/>
        <v>0</v>
      </c>
      <c r="BJ301" s="14" t="s">
        <v>84</v>
      </c>
      <c r="BK301" s="195">
        <f t="shared" si="69"/>
        <v>0</v>
      </c>
      <c r="BL301" s="14" t="s">
        <v>394</v>
      </c>
      <c r="BM301" s="194" t="s">
        <v>1296</v>
      </c>
    </row>
    <row r="302" spans="1:65" s="2" customFormat="1" ht="16.5" customHeight="1">
      <c r="A302" s="31"/>
      <c r="B302" s="32"/>
      <c r="C302" s="183" t="s">
        <v>768</v>
      </c>
      <c r="D302" s="183" t="s">
        <v>146</v>
      </c>
      <c r="E302" s="184" t="s">
        <v>1284</v>
      </c>
      <c r="F302" s="185" t="s">
        <v>1285</v>
      </c>
      <c r="G302" s="186" t="s">
        <v>243</v>
      </c>
      <c r="H302" s="187">
        <v>10</v>
      </c>
      <c r="I302" s="188"/>
      <c r="J302" s="189">
        <f t="shared" si="60"/>
        <v>0</v>
      </c>
      <c r="K302" s="185" t="s">
        <v>1</v>
      </c>
      <c r="L302" s="36"/>
      <c r="M302" s="190" t="s">
        <v>1</v>
      </c>
      <c r="N302" s="191" t="s">
        <v>41</v>
      </c>
      <c r="O302" s="68"/>
      <c r="P302" s="192">
        <f t="shared" si="61"/>
        <v>0</v>
      </c>
      <c r="Q302" s="192">
        <v>0</v>
      </c>
      <c r="R302" s="192">
        <f t="shared" si="62"/>
        <v>0</v>
      </c>
      <c r="S302" s="192">
        <v>0</v>
      </c>
      <c r="T302" s="193">
        <f t="shared" si="6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94" t="s">
        <v>394</v>
      </c>
      <c r="AT302" s="194" t="s">
        <v>146</v>
      </c>
      <c r="AU302" s="194" t="s">
        <v>84</v>
      </c>
      <c r="AY302" s="14" t="s">
        <v>144</v>
      </c>
      <c r="BE302" s="195">
        <f t="shared" si="64"/>
        <v>0</v>
      </c>
      <c r="BF302" s="195">
        <f t="shared" si="65"/>
        <v>0</v>
      </c>
      <c r="BG302" s="195">
        <f t="shared" si="66"/>
        <v>0</v>
      </c>
      <c r="BH302" s="195">
        <f t="shared" si="67"/>
        <v>0</v>
      </c>
      <c r="BI302" s="195">
        <f t="shared" si="68"/>
        <v>0</v>
      </c>
      <c r="BJ302" s="14" t="s">
        <v>84</v>
      </c>
      <c r="BK302" s="195">
        <f t="shared" si="69"/>
        <v>0</v>
      </c>
      <c r="BL302" s="14" t="s">
        <v>394</v>
      </c>
      <c r="BM302" s="194" t="s">
        <v>1297</v>
      </c>
    </row>
    <row r="303" spans="2:63" s="12" customFormat="1" ht="25.9" customHeight="1">
      <c r="B303" s="167"/>
      <c r="C303" s="168"/>
      <c r="D303" s="169" t="s">
        <v>75</v>
      </c>
      <c r="E303" s="170" t="s">
        <v>156</v>
      </c>
      <c r="F303" s="170" t="s">
        <v>1298</v>
      </c>
      <c r="G303" s="168"/>
      <c r="H303" s="168"/>
      <c r="I303" s="171"/>
      <c r="J303" s="172">
        <f>BK303</f>
        <v>0</v>
      </c>
      <c r="K303" s="168"/>
      <c r="L303" s="173"/>
      <c r="M303" s="174"/>
      <c r="N303" s="175"/>
      <c r="O303" s="175"/>
      <c r="P303" s="176">
        <f>SUM(P304:P315)</f>
        <v>0</v>
      </c>
      <c r="Q303" s="175"/>
      <c r="R303" s="176">
        <f>SUM(R304:R315)</f>
        <v>0</v>
      </c>
      <c r="S303" s="175"/>
      <c r="T303" s="177">
        <f>SUM(T304:T315)</f>
        <v>0</v>
      </c>
      <c r="AR303" s="178" t="s">
        <v>84</v>
      </c>
      <c r="AT303" s="179" t="s">
        <v>75</v>
      </c>
      <c r="AU303" s="179" t="s">
        <v>76</v>
      </c>
      <c r="AY303" s="178" t="s">
        <v>144</v>
      </c>
      <c r="BK303" s="180">
        <f>SUM(BK304:BK315)</f>
        <v>0</v>
      </c>
    </row>
    <row r="304" spans="1:65" s="2" customFormat="1" ht="16.5" customHeight="1">
      <c r="A304" s="31"/>
      <c r="B304" s="32"/>
      <c r="C304" s="183" t="s">
        <v>838</v>
      </c>
      <c r="D304" s="183" t="s">
        <v>146</v>
      </c>
      <c r="E304" s="184" t="s">
        <v>1299</v>
      </c>
      <c r="F304" s="185" t="s">
        <v>1300</v>
      </c>
      <c r="G304" s="186" t="s">
        <v>1012</v>
      </c>
      <c r="H304" s="187">
        <v>5</v>
      </c>
      <c r="I304" s="188"/>
      <c r="J304" s="189">
        <f aca="true" t="shared" si="70" ref="J304:J315">ROUND(I304*H304,2)</f>
        <v>0</v>
      </c>
      <c r="K304" s="185" t="s">
        <v>1</v>
      </c>
      <c r="L304" s="36"/>
      <c r="M304" s="190" t="s">
        <v>1</v>
      </c>
      <c r="N304" s="191" t="s">
        <v>41</v>
      </c>
      <c r="O304" s="68"/>
      <c r="P304" s="192">
        <f aca="true" t="shared" si="71" ref="P304:P315">O304*H304</f>
        <v>0</v>
      </c>
      <c r="Q304" s="192">
        <v>0</v>
      </c>
      <c r="R304" s="192">
        <f aca="true" t="shared" si="72" ref="R304:R315">Q304*H304</f>
        <v>0</v>
      </c>
      <c r="S304" s="192">
        <v>0</v>
      </c>
      <c r="T304" s="193">
        <f aca="true" t="shared" si="73" ref="T304:T315"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94" t="s">
        <v>394</v>
      </c>
      <c r="AT304" s="194" t="s">
        <v>146</v>
      </c>
      <c r="AU304" s="194" t="s">
        <v>84</v>
      </c>
      <c r="AY304" s="14" t="s">
        <v>144</v>
      </c>
      <c r="BE304" s="195">
        <f aca="true" t="shared" si="74" ref="BE304:BE315">IF(N304="základní",J304,0)</f>
        <v>0</v>
      </c>
      <c r="BF304" s="195">
        <f aca="true" t="shared" si="75" ref="BF304:BF315">IF(N304="snížená",J304,0)</f>
        <v>0</v>
      </c>
      <c r="BG304" s="195">
        <f aca="true" t="shared" si="76" ref="BG304:BG315">IF(N304="zákl. přenesená",J304,0)</f>
        <v>0</v>
      </c>
      <c r="BH304" s="195">
        <f aca="true" t="shared" si="77" ref="BH304:BH315">IF(N304="sníž. přenesená",J304,0)</f>
        <v>0</v>
      </c>
      <c r="BI304" s="195">
        <f aca="true" t="shared" si="78" ref="BI304:BI315">IF(N304="nulová",J304,0)</f>
        <v>0</v>
      </c>
      <c r="BJ304" s="14" t="s">
        <v>84</v>
      </c>
      <c r="BK304" s="195">
        <f aca="true" t="shared" si="79" ref="BK304:BK315">ROUND(I304*H304,2)</f>
        <v>0</v>
      </c>
      <c r="BL304" s="14" t="s">
        <v>394</v>
      </c>
      <c r="BM304" s="194" t="s">
        <v>1301</v>
      </c>
    </row>
    <row r="305" spans="1:65" s="2" customFormat="1" ht="24.2" customHeight="1">
      <c r="A305" s="31"/>
      <c r="B305" s="32"/>
      <c r="C305" s="183" t="s">
        <v>876</v>
      </c>
      <c r="D305" s="183" t="s">
        <v>146</v>
      </c>
      <c r="E305" s="184" t="s">
        <v>1302</v>
      </c>
      <c r="F305" s="185" t="s">
        <v>1303</v>
      </c>
      <c r="G305" s="186" t="s">
        <v>1012</v>
      </c>
      <c r="H305" s="187">
        <v>1</v>
      </c>
      <c r="I305" s="188"/>
      <c r="J305" s="189">
        <f t="shared" si="70"/>
        <v>0</v>
      </c>
      <c r="K305" s="185" t="s">
        <v>1</v>
      </c>
      <c r="L305" s="36"/>
      <c r="M305" s="190" t="s">
        <v>1</v>
      </c>
      <c r="N305" s="191" t="s">
        <v>41</v>
      </c>
      <c r="O305" s="68"/>
      <c r="P305" s="192">
        <f t="shared" si="71"/>
        <v>0</v>
      </c>
      <c r="Q305" s="192">
        <v>0</v>
      </c>
      <c r="R305" s="192">
        <f t="shared" si="72"/>
        <v>0</v>
      </c>
      <c r="S305" s="192">
        <v>0</v>
      </c>
      <c r="T305" s="193">
        <f t="shared" si="7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4" t="s">
        <v>394</v>
      </c>
      <c r="AT305" s="194" t="s">
        <v>146</v>
      </c>
      <c r="AU305" s="194" t="s">
        <v>84</v>
      </c>
      <c r="AY305" s="14" t="s">
        <v>144</v>
      </c>
      <c r="BE305" s="195">
        <f t="shared" si="74"/>
        <v>0</v>
      </c>
      <c r="BF305" s="195">
        <f t="shared" si="75"/>
        <v>0</v>
      </c>
      <c r="BG305" s="195">
        <f t="shared" si="76"/>
        <v>0</v>
      </c>
      <c r="BH305" s="195">
        <f t="shared" si="77"/>
        <v>0</v>
      </c>
      <c r="BI305" s="195">
        <f t="shared" si="78"/>
        <v>0</v>
      </c>
      <c r="BJ305" s="14" t="s">
        <v>84</v>
      </c>
      <c r="BK305" s="195">
        <f t="shared" si="79"/>
        <v>0</v>
      </c>
      <c r="BL305" s="14" t="s">
        <v>394</v>
      </c>
      <c r="BM305" s="194" t="s">
        <v>1304</v>
      </c>
    </row>
    <row r="306" spans="1:65" s="2" customFormat="1" ht="16.5" customHeight="1">
      <c r="A306" s="31"/>
      <c r="B306" s="32"/>
      <c r="C306" s="196" t="s">
        <v>880</v>
      </c>
      <c r="D306" s="196" t="s">
        <v>189</v>
      </c>
      <c r="E306" s="197" t="s">
        <v>1305</v>
      </c>
      <c r="F306" s="198" t="s">
        <v>1306</v>
      </c>
      <c r="G306" s="199" t="s">
        <v>243</v>
      </c>
      <c r="H306" s="200">
        <v>140</v>
      </c>
      <c r="I306" s="201"/>
      <c r="J306" s="202">
        <f t="shared" si="70"/>
        <v>0</v>
      </c>
      <c r="K306" s="198" t="s">
        <v>1</v>
      </c>
      <c r="L306" s="203"/>
      <c r="M306" s="204" t="s">
        <v>1</v>
      </c>
      <c r="N306" s="205" t="s">
        <v>41</v>
      </c>
      <c r="O306" s="68"/>
      <c r="P306" s="192">
        <f t="shared" si="71"/>
        <v>0</v>
      </c>
      <c r="Q306" s="192">
        <v>0</v>
      </c>
      <c r="R306" s="192">
        <f t="shared" si="72"/>
        <v>0</v>
      </c>
      <c r="S306" s="192">
        <v>0</v>
      </c>
      <c r="T306" s="193">
        <f t="shared" si="7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4" t="s">
        <v>662</v>
      </c>
      <c r="AT306" s="194" t="s">
        <v>189</v>
      </c>
      <c r="AU306" s="194" t="s">
        <v>84</v>
      </c>
      <c r="AY306" s="14" t="s">
        <v>144</v>
      </c>
      <c r="BE306" s="195">
        <f t="shared" si="74"/>
        <v>0</v>
      </c>
      <c r="BF306" s="195">
        <f t="shared" si="75"/>
        <v>0</v>
      </c>
      <c r="BG306" s="195">
        <f t="shared" si="76"/>
        <v>0</v>
      </c>
      <c r="BH306" s="195">
        <f t="shared" si="77"/>
        <v>0</v>
      </c>
      <c r="BI306" s="195">
        <f t="shared" si="78"/>
        <v>0</v>
      </c>
      <c r="BJ306" s="14" t="s">
        <v>84</v>
      </c>
      <c r="BK306" s="195">
        <f t="shared" si="79"/>
        <v>0</v>
      </c>
      <c r="BL306" s="14" t="s">
        <v>662</v>
      </c>
      <c r="BM306" s="194" t="s">
        <v>1307</v>
      </c>
    </row>
    <row r="307" spans="1:65" s="2" customFormat="1" ht="24.2" customHeight="1">
      <c r="A307" s="31"/>
      <c r="B307" s="32"/>
      <c r="C307" s="196" t="s">
        <v>886</v>
      </c>
      <c r="D307" s="196" t="s">
        <v>189</v>
      </c>
      <c r="E307" s="197" t="s">
        <v>1302</v>
      </c>
      <c r="F307" s="198" t="s">
        <v>1303</v>
      </c>
      <c r="G307" s="199" t="s">
        <v>1012</v>
      </c>
      <c r="H307" s="200">
        <v>1</v>
      </c>
      <c r="I307" s="201"/>
      <c r="J307" s="202">
        <f t="shared" si="70"/>
        <v>0</v>
      </c>
      <c r="K307" s="198" t="s">
        <v>1</v>
      </c>
      <c r="L307" s="203"/>
      <c r="M307" s="204" t="s">
        <v>1</v>
      </c>
      <c r="N307" s="205" t="s">
        <v>41</v>
      </c>
      <c r="O307" s="68"/>
      <c r="P307" s="192">
        <f t="shared" si="71"/>
        <v>0</v>
      </c>
      <c r="Q307" s="192">
        <v>0</v>
      </c>
      <c r="R307" s="192">
        <f t="shared" si="72"/>
        <v>0</v>
      </c>
      <c r="S307" s="192">
        <v>0</v>
      </c>
      <c r="T307" s="193">
        <f t="shared" si="7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94" t="s">
        <v>662</v>
      </c>
      <c r="AT307" s="194" t="s">
        <v>189</v>
      </c>
      <c r="AU307" s="194" t="s">
        <v>84</v>
      </c>
      <c r="AY307" s="14" t="s">
        <v>144</v>
      </c>
      <c r="BE307" s="195">
        <f t="shared" si="74"/>
        <v>0</v>
      </c>
      <c r="BF307" s="195">
        <f t="shared" si="75"/>
        <v>0</v>
      </c>
      <c r="BG307" s="195">
        <f t="shared" si="76"/>
        <v>0</v>
      </c>
      <c r="BH307" s="195">
        <f t="shared" si="77"/>
        <v>0</v>
      </c>
      <c r="BI307" s="195">
        <f t="shared" si="78"/>
        <v>0</v>
      </c>
      <c r="BJ307" s="14" t="s">
        <v>84</v>
      </c>
      <c r="BK307" s="195">
        <f t="shared" si="79"/>
        <v>0</v>
      </c>
      <c r="BL307" s="14" t="s">
        <v>662</v>
      </c>
      <c r="BM307" s="194" t="s">
        <v>1308</v>
      </c>
    </row>
    <row r="308" spans="1:65" s="2" customFormat="1" ht="16.5" customHeight="1">
      <c r="A308" s="31"/>
      <c r="B308" s="32"/>
      <c r="C308" s="183" t="s">
        <v>842</v>
      </c>
      <c r="D308" s="183" t="s">
        <v>146</v>
      </c>
      <c r="E308" s="184" t="s">
        <v>1309</v>
      </c>
      <c r="F308" s="185" t="s">
        <v>1310</v>
      </c>
      <c r="G308" s="186" t="s">
        <v>889</v>
      </c>
      <c r="H308" s="187">
        <v>15</v>
      </c>
      <c r="I308" s="188"/>
      <c r="J308" s="189">
        <f t="shared" si="70"/>
        <v>0</v>
      </c>
      <c r="K308" s="185" t="s">
        <v>1</v>
      </c>
      <c r="L308" s="36"/>
      <c r="M308" s="190" t="s">
        <v>1</v>
      </c>
      <c r="N308" s="191" t="s">
        <v>41</v>
      </c>
      <c r="O308" s="68"/>
      <c r="P308" s="192">
        <f t="shared" si="71"/>
        <v>0</v>
      </c>
      <c r="Q308" s="192">
        <v>0</v>
      </c>
      <c r="R308" s="192">
        <f t="shared" si="72"/>
        <v>0</v>
      </c>
      <c r="S308" s="192">
        <v>0</v>
      </c>
      <c r="T308" s="193">
        <f t="shared" si="7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94" t="s">
        <v>394</v>
      </c>
      <c r="AT308" s="194" t="s">
        <v>146</v>
      </c>
      <c r="AU308" s="194" t="s">
        <v>84</v>
      </c>
      <c r="AY308" s="14" t="s">
        <v>144</v>
      </c>
      <c r="BE308" s="195">
        <f t="shared" si="74"/>
        <v>0</v>
      </c>
      <c r="BF308" s="195">
        <f t="shared" si="75"/>
        <v>0</v>
      </c>
      <c r="BG308" s="195">
        <f t="shared" si="76"/>
        <v>0</v>
      </c>
      <c r="BH308" s="195">
        <f t="shared" si="77"/>
        <v>0</v>
      </c>
      <c r="BI308" s="195">
        <f t="shared" si="78"/>
        <v>0</v>
      </c>
      <c r="BJ308" s="14" t="s">
        <v>84</v>
      </c>
      <c r="BK308" s="195">
        <f t="shared" si="79"/>
        <v>0</v>
      </c>
      <c r="BL308" s="14" t="s">
        <v>394</v>
      </c>
      <c r="BM308" s="194" t="s">
        <v>1311</v>
      </c>
    </row>
    <row r="309" spans="1:65" s="2" customFormat="1" ht="24.2" customHeight="1">
      <c r="A309" s="31"/>
      <c r="B309" s="32"/>
      <c r="C309" s="183" t="s">
        <v>846</v>
      </c>
      <c r="D309" s="183" t="s">
        <v>146</v>
      </c>
      <c r="E309" s="184" t="s">
        <v>1312</v>
      </c>
      <c r="F309" s="185" t="s">
        <v>1313</v>
      </c>
      <c r="G309" s="186" t="s">
        <v>1314</v>
      </c>
      <c r="H309" s="187">
        <v>1</v>
      </c>
      <c r="I309" s="188"/>
      <c r="J309" s="189">
        <f t="shared" si="70"/>
        <v>0</v>
      </c>
      <c r="K309" s="185" t="s">
        <v>1</v>
      </c>
      <c r="L309" s="36"/>
      <c r="M309" s="190" t="s">
        <v>1</v>
      </c>
      <c r="N309" s="191" t="s">
        <v>41</v>
      </c>
      <c r="O309" s="68"/>
      <c r="P309" s="192">
        <f t="shared" si="71"/>
        <v>0</v>
      </c>
      <c r="Q309" s="192">
        <v>0</v>
      </c>
      <c r="R309" s="192">
        <f t="shared" si="72"/>
        <v>0</v>
      </c>
      <c r="S309" s="192">
        <v>0</v>
      </c>
      <c r="T309" s="193">
        <f t="shared" si="7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94" t="s">
        <v>394</v>
      </c>
      <c r="AT309" s="194" t="s">
        <v>146</v>
      </c>
      <c r="AU309" s="194" t="s">
        <v>84</v>
      </c>
      <c r="AY309" s="14" t="s">
        <v>144</v>
      </c>
      <c r="BE309" s="195">
        <f t="shared" si="74"/>
        <v>0</v>
      </c>
      <c r="BF309" s="195">
        <f t="shared" si="75"/>
        <v>0</v>
      </c>
      <c r="BG309" s="195">
        <f t="shared" si="76"/>
        <v>0</v>
      </c>
      <c r="BH309" s="195">
        <f t="shared" si="77"/>
        <v>0</v>
      </c>
      <c r="BI309" s="195">
        <f t="shared" si="78"/>
        <v>0</v>
      </c>
      <c r="BJ309" s="14" t="s">
        <v>84</v>
      </c>
      <c r="BK309" s="195">
        <f t="shared" si="79"/>
        <v>0</v>
      </c>
      <c r="BL309" s="14" t="s">
        <v>394</v>
      </c>
      <c r="BM309" s="194" t="s">
        <v>1315</v>
      </c>
    </row>
    <row r="310" spans="1:65" s="2" customFormat="1" ht="24.2" customHeight="1">
      <c r="A310" s="31"/>
      <c r="B310" s="32"/>
      <c r="C310" s="183" t="s">
        <v>850</v>
      </c>
      <c r="D310" s="183" t="s">
        <v>146</v>
      </c>
      <c r="E310" s="184" t="s">
        <v>1316</v>
      </c>
      <c r="F310" s="185" t="s">
        <v>1317</v>
      </c>
      <c r="G310" s="186" t="s">
        <v>243</v>
      </c>
      <c r="H310" s="187">
        <v>1</v>
      </c>
      <c r="I310" s="188"/>
      <c r="J310" s="189">
        <f t="shared" si="70"/>
        <v>0</v>
      </c>
      <c r="K310" s="185" t="s">
        <v>1</v>
      </c>
      <c r="L310" s="36"/>
      <c r="M310" s="190" t="s">
        <v>1</v>
      </c>
      <c r="N310" s="191" t="s">
        <v>41</v>
      </c>
      <c r="O310" s="68"/>
      <c r="P310" s="192">
        <f t="shared" si="71"/>
        <v>0</v>
      </c>
      <c r="Q310" s="192">
        <v>0</v>
      </c>
      <c r="R310" s="192">
        <f t="shared" si="72"/>
        <v>0</v>
      </c>
      <c r="S310" s="192">
        <v>0</v>
      </c>
      <c r="T310" s="193">
        <f t="shared" si="73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94" t="s">
        <v>394</v>
      </c>
      <c r="AT310" s="194" t="s">
        <v>146</v>
      </c>
      <c r="AU310" s="194" t="s">
        <v>84</v>
      </c>
      <c r="AY310" s="14" t="s">
        <v>144</v>
      </c>
      <c r="BE310" s="195">
        <f t="shared" si="74"/>
        <v>0</v>
      </c>
      <c r="BF310" s="195">
        <f t="shared" si="75"/>
        <v>0</v>
      </c>
      <c r="BG310" s="195">
        <f t="shared" si="76"/>
        <v>0</v>
      </c>
      <c r="BH310" s="195">
        <f t="shared" si="77"/>
        <v>0</v>
      </c>
      <c r="BI310" s="195">
        <f t="shared" si="78"/>
        <v>0</v>
      </c>
      <c r="BJ310" s="14" t="s">
        <v>84</v>
      </c>
      <c r="BK310" s="195">
        <f t="shared" si="79"/>
        <v>0</v>
      </c>
      <c r="BL310" s="14" t="s">
        <v>394</v>
      </c>
      <c r="BM310" s="194" t="s">
        <v>1318</v>
      </c>
    </row>
    <row r="311" spans="1:65" s="2" customFormat="1" ht="16.5" customHeight="1">
      <c r="A311" s="31"/>
      <c r="B311" s="32"/>
      <c r="C311" s="183" t="s">
        <v>854</v>
      </c>
      <c r="D311" s="183" t="s">
        <v>146</v>
      </c>
      <c r="E311" s="184" t="s">
        <v>1319</v>
      </c>
      <c r="F311" s="185" t="s">
        <v>1320</v>
      </c>
      <c r="G311" s="186" t="s">
        <v>889</v>
      </c>
      <c r="H311" s="187">
        <v>15</v>
      </c>
      <c r="I311" s="188"/>
      <c r="J311" s="189">
        <f t="shared" si="70"/>
        <v>0</v>
      </c>
      <c r="K311" s="185" t="s">
        <v>1</v>
      </c>
      <c r="L311" s="36"/>
      <c r="M311" s="190" t="s">
        <v>1</v>
      </c>
      <c r="N311" s="191" t="s">
        <v>41</v>
      </c>
      <c r="O311" s="68"/>
      <c r="P311" s="192">
        <f t="shared" si="71"/>
        <v>0</v>
      </c>
      <c r="Q311" s="192">
        <v>0</v>
      </c>
      <c r="R311" s="192">
        <f t="shared" si="72"/>
        <v>0</v>
      </c>
      <c r="S311" s="192">
        <v>0</v>
      </c>
      <c r="T311" s="193">
        <f t="shared" si="7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94" t="s">
        <v>394</v>
      </c>
      <c r="AT311" s="194" t="s">
        <v>146</v>
      </c>
      <c r="AU311" s="194" t="s">
        <v>84</v>
      </c>
      <c r="AY311" s="14" t="s">
        <v>144</v>
      </c>
      <c r="BE311" s="195">
        <f t="shared" si="74"/>
        <v>0</v>
      </c>
      <c r="BF311" s="195">
        <f t="shared" si="75"/>
        <v>0</v>
      </c>
      <c r="BG311" s="195">
        <f t="shared" si="76"/>
        <v>0</v>
      </c>
      <c r="BH311" s="195">
        <f t="shared" si="77"/>
        <v>0</v>
      </c>
      <c r="BI311" s="195">
        <f t="shared" si="78"/>
        <v>0</v>
      </c>
      <c r="BJ311" s="14" t="s">
        <v>84</v>
      </c>
      <c r="BK311" s="195">
        <f t="shared" si="79"/>
        <v>0</v>
      </c>
      <c r="BL311" s="14" t="s">
        <v>394</v>
      </c>
      <c r="BM311" s="194" t="s">
        <v>1321</v>
      </c>
    </row>
    <row r="312" spans="1:65" s="2" customFormat="1" ht="21.75" customHeight="1">
      <c r="A312" s="31"/>
      <c r="B312" s="32"/>
      <c r="C312" s="183" t="s">
        <v>858</v>
      </c>
      <c r="D312" s="183" t="s">
        <v>146</v>
      </c>
      <c r="E312" s="184" t="s">
        <v>1322</v>
      </c>
      <c r="F312" s="185" t="s">
        <v>1323</v>
      </c>
      <c r="G312" s="186" t="s">
        <v>243</v>
      </c>
      <c r="H312" s="187">
        <v>140</v>
      </c>
      <c r="I312" s="188"/>
      <c r="J312" s="189">
        <f t="shared" si="70"/>
        <v>0</v>
      </c>
      <c r="K312" s="185" t="s">
        <v>1</v>
      </c>
      <c r="L312" s="36"/>
      <c r="M312" s="190" t="s">
        <v>1</v>
      </c>
      <c r="N312" s="191" t="s">
        <v>41</v>
      </c>
      <c r="O312" s="68"/>
      <c r="P312" s="192">
        <f t="shared" si="71"/>
        <v>0</v>
      </c>
      <c r="Q312" s="192">
        <v>0</v>
      </c>
      <c r="R312" s="192">
        <f t="shared" si="72"/>
        <v>0</v>
      </c>
      <c r="S312" s="192">
        <v>0</v>
      </c>
      <c r="T312" s="193">
        <f t="shared" si="7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94" t="s">
        <v>394</v>
      </c>
      <c r="AT312" s="194" t="s">
        <v>146</v>
      </c>
      <c r="AU312" s="194" t="s">
        <v>84</v>
      </c>
      <c r="AY312" s="14" t="s">
        <v>144</v>
      </c>
      <c r="BE312" s="195">
        <f t="shared" si="74"/>
        <v>0</v>
      </c>
      <c r="BF312" s="195">
        <f t="shared" si="75"/>
        <v>0</v>
      </c>
      <c r="BG312" s="195">
        <f t="shared" si="76"/>
        <v>0</v>
      </c>
      <c r="BH312" s="195">
        <f t="shared" si="77"/>
        <v>0</v>
      </c>
      <c r="BI312" s="195">
        <f t="shared" si="78"/>
        <v>0</v>
      </c>
      <c r="BJ312" s="14" t="s">
        <v>84</v>
      </c>
      <c r="BK312" s="195">
        <f t="shared" si="79"/>
        <v>0</v>
      </c>
      <c r="BL312" s="14" t="s">
        <v>394</v>
      </c>
      <c r="BM312" s="194" t="s">
        <v>1324</v>
      </c>
    </row>
    <row r="313" spans="1:65" s="2" customFormat="1" ht="21.75" customHeight="1">
      <c r="A313" s="31"/>
      <c r="B313" s="32"/>
      <c r="C313" s="183" t="s">
        <v>862</v>
      </c>
      <c r="D313" s="183" t="s">
        <v>146</v>
      </c>
      <c r="E313" s="184" t="s">
        <v>1325</v>
      </c>
      <c r="F313" s="185" t="s">
        <v>1326</v>
      </c>
      <c r="G313" s="186" t="s">
        <v>243</v>
      </c>
      <c r="H313" s="187">
        <v>140</v>
      </c>
      <c r="I313" s="188"/>
      <c r="J313" s="189">
        <f t="shared" si="70"/>
        <v>0</v>
      </c>
      <c r="K313" s="185" t="s">
        <v>1</v>
      </c>
      <c r="L313" s="36"/>
      <c r="M313" s="190" t="s">
        <v>1</v>
      </c>
      <c r="N313" s="191" t="s">
        <v>41</v>
      </c>
      <c r="O313" s="68"/>
      <c r="P313" s="192">
        <f t="shared" si="71"/>
        <v>0</v>
      </c>
      <c r="Q313" s="192">
        <v>0</v>
      </c>
      <c r="R313" s="192">
        <f t="shared" si="72"/>
        <v>0</v>
      </c>
      <c r="S313" s="192">
        <v>0</v>
      </c>
      <c r="T313" s="193">
        <f t="shared" si="7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94" t="s">
        <v>394</v>
      </c>
      <c r="AT313" s="194" t="s">
        <v>146</v>
      </c>
      <c r="AU313" s="194" t="s">
        <v>84</v>
      </c>
      <c r="AY313" s="14" t="s">
        <v>144</v>
      </c>
      <c r="BE313" s="195">
        <f t="shared" si="74"/>
        <v>0</v>
      </c>
      <c r="BF313" s="195">
        <f t="shared" si="75"/>
        <v>0</v>
      </c>
      <c r="BG313" s="195">
        <f t="shared" si="76"/>
        <v>0</v>
      </c>
      <c r="BH313" s="195">
        <f t="shared" si="77"/>
        <v>0</v>
      </c>
      <c r="BI313" s="195">
        <f t="shared" si="78"/>
        <v>0</v>
      </c>
      <c r="BJ313" s="14" t="s">
        <v>84</v>
      </c>
      <c r="BK313" s="195">
        <f t="shared" si="79"/>
        <v>0</v>
      </c>
      <c r="BL313" s="14" t="s">
        <v>394</v>
      </c>
      <c r="BM313" s="194" t="s">
        <v>1327</v>
      </c>
    </row>
    <row r="314" spans="1:65" s="2" customFormat="1" ht="21.75" customHeight="1">
      <c r="A314" s="31"/>
      <c r="B314" s="32"/>
      <c r="C314" s="183" t="s">
        <v>868</v>
      </c>
      <c r="D314" s="183" t="s">
        <v>146</v>
      </c>
      <c r="E314" s="184" t="s">
        <v>1328</v>
      </c>
      <c r="F314" s="185" t="s">
        <v>1329</v>
      </c>
      <c r="G314" s="186" t="s">
        <v>243</v>
      </c>
      <c r="H314" s="187">
        <v>140</v>
      </c>
      <c r="I314" s="188"/>
      <c r="J314" s="189">
        <f t="shared" si="70"/>
        <v>0</v>
      </c>
      <c r="K314" s="185" t="s">
        <v>1</v>
      </c>
      <c r="L314" s="36"/>
      <c r="M314" s="190" t="s">
        <v>1</v>
      </c>
      <c r="N314" s="191" t="s">
        <v>41</v>
      </c>
      <c r="O314" s="68"/>
      <c r="P314" s="192">
        <f t="shared" si="71"/>
        <v>0</v>
      </c>
      <c r="Q314" s="192">
        <v>0</v>
      </c>
      <c r="R314" s="192">
        <f t="shared" si="72"/>
        <v>0</v>
      </c>
      <c r="S314" s="192">
        <v>0</v>
      </c>
      <c r="T314" s="193">
        <f t="shared" si="7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94" t="s">
        <v>394</v>
      </c>
      <c r="AT314" s="194" t="s">
        <v>146</v>
      </c>
      <c r="AU314" s="194" t="s">
        <v>84</v>
      </c>
      <c r="AY314" s="14" t="s">
        <v>144</v>
      </c>
      <c r="BE314" s="195">
        <f t="shared" si="74"/>
        <v>0</v>
      </c>
      <c r="BF314" s="195">
        <f t="shared" si="75"/>
        <v>0</v>
      </c>
      <c r="BG314" s="195">
        <f t="shared" si="76"/>
        <v>0</v>
      </c>
      <c r="BH314" s="195">
        <f t="shared" si="77"/>
        <v>0</v>
      </c>
      <c r="BI314" s="195">
        <f t="shared" si="78"/>
        <v>0</v>
      </c>
      <c r="BJ314" s="14" t="s">
        <v>84</v>
      </c>
      <c r="BK314" s="195">
        <f t="shared" si="79"/>
        <v>0</v>
      </c>
      <c r="BL314" s="14" t="s">
        <v>394</v>
      </c>
      <c r="BM314" s="194" t="s">
        <v>1330</v>
      </c>
    </row>
    <row r="315" spans="1:65" s="2" customFormat="1" ht="16.5" customHeight="1">
      <c r="A315" s="31"/>
      <c r="B315" s="32"/>
      <c r="C315" s="183" t="s">
        <v>872</v>
      </c>
      <c r="D315" s="183" t="s">
        <v>146</v>
      </c>
      <c r="E315" s="184" t="s">
        <v>1305</v>
      </c>
      <c r="F315" s="185" t="s">
        <v>1306</v>
      </c>
      <c r="G315" s="186" t="s">
        <v>243</v>
      </c>
      <c r="H315" s="187">
        <v>140</v>
      </c>
      <c r="I315" s="188"/>
      <c r="J315" s="189">
        <f t="shared" si="70"/>
        <v>0</v>
      </c>
      <c r="K315" s="185" t="s">
        <v>1</v>
      </c>
      <c r="L315" s="36"/>
      <c r="M315" s="190" t="s">
        <v>1</v>
      </c>
      <c r="N315" s="191" t="s">
        <v>41</v>
      </c>
      <c r="O315" s="68"/>
      <c r="P315" s="192">
        <f t="shared" si="71"/>
        <v>0</v>
      </c>
      <c r="Q315" s="192">
        <v>0</v>
      </c>
      <c r="R315" s="192">
        <f t="shared" si="72"/>
        <v>0</v>
      </c>
      <c r="S315" s="192">
        <v>0</v>
      </c>
      <c r="T315" s="193">
        <f t="shared" si="7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94" t="s">
        <v>394</v>
      </c>
      <c r="AT315" s="194" t="s">
        <v>146</v>
      </c>
      <c r="AU315" s="194" t="s">
        <v>84</v>
      </c>
      <c r="AY315" s="14" t="s">
        <v>144</v>
      </c>
      <c r="BE315" s="195">
        <f t="shared" si="74"/>
        <v>0</v>
      </c>
      <c r="BF315" s="195">
        <f t="shared" si="75"/>
        <v>0</v>
      </c>
      <c r="BG315" s="195">
        <f t="shared" si="76"/>
        <v>0</v>
      </c>
      <c r="BH315" s="195">
        <f t="shared" si="77"/>
        <v>0</v>
      </c>
      <c r="BI315" s="195">
        <f t="shared" si="78"/>
        <v>0</v>
      </c>
      <c r="BJ315" s="14" t="s">
        <v>84</v>
      </c>
      <c r="BK315" s="195">
        <f t="shared" si="79"/>
        <v>0</v>
      </c>
      <c r="BL315" s="14" t="s">
        <v>394</v>
      </c>
      <c r="BM315" s="194" t="s">
        <v>1331</v>
      </c>
    </row>
    <row r="316" spans="2:63" s="12" customFormat="1" ht="25.9" customHeight="1">
      <c r="B316" s="167"/>
      <c r="C316" s="168"/>
      <c r="D316" s="169" t="s">
        <v>75</v>
      </c>
      <c r="E316" s="170" t="s">
        <v>167</v>
      </c>
      <c r="F316" s="170" t="s">
        <v>1332</v>
      </c>
      <c r="G316" s="168"/>
      <c r="H316" s="168"/>
      <c r="I316" s="171"/>
      <c r="J316" s="172">
        <f>BK316</f>
        <v>0</v>
      </c>
      <c r="K316" s="168"/>
      <c r="L316" s="173"/>
      <c r="M316" s="174"/>
      <c r="N316" s="175"/>
      <c r="O316" s="175"/>
      <c r="P316" s="176">
        <f>SUM(P317:P320)</f>
        <v>0</v>
      </c>
      <c r="Q316" s="175"/>
      <c r="R316" s="176">
        <f>SUM(R317:R320)</f>
        <v>0</v>
      </c>
      <c r="S316" s="175"/>
      <c r="T316" s="177">
        <f>SUM(T317:T320)</f>
        <v>0</v>
      </c>
      <c r="AR316" s="178" t="s">
        <v>84</v>
      </c>
      <c r="AT316" s="179" t="s">
        <v>75</v>
      </c>
      <c r="AU316" s="179" t="s">
        <v>76</v>
      </c>
      <c r="AY316" s="178" t="s">
        <v>144</v>
      </c>
      <c r="BK316" s="180">
        <f>SUM(BK317:BK320)</f>
        <v>0</v>
      </c>
    </row>
    <row r="317" spans="1:65" s="2" customFormat="1" ht="24.2" customHeight="1">
      <c r="A317" s="31"/>
      <c r="B317" s="32"/>
      <c r="C317" s="183" t="s">
        <v>892</v>
      </c>
      <c r="D317" s="183" t="s">
        <v>146</v>
      </c>
      <c r="E317" s="184" t="s">
        <v>1333</v>
      </c>
      <c r="F317" s="185" t="s">
        <v>1334</v>
      </c>
      <c r="G317" s="186" t="s">
        <v>642</v>
      </c>
      <c r="H317" s="187">
        <v>1</v>
      </c>
      <c r="I317" s="188"/>
      <c r="J317" s="189">
        <f>ROUND(I317*H317,2)</f>
        <v>0</v>
      </c>
      <c r="K317" s="185" t="s">
        <v>1</v>
      </c>
      <c r="L317" s="36"/>
      <c r="M317" s="190" t="s">
        <v>1</v>
      </c>
      <c r="N317" s="191" t="s">
        <v>41</v>
      </c>
      <c r="O317" s="68"/>
      <c r="P317" s="192">
        <f>O317*H317</f>
        <v>0</v>
      </c>
      <c r="Q317" s="192">
        <v>0</v>
      </c>
      <c r="R317" s="192">
        <f>Q317*H317</f>
        <v>0</v>
      </c>
      <c r="S317" s="192">
        <v>0</v>
      </c>
      <c r="T317" s="193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94" t="s">
        <v>394</v>
      </c>
      <c r="AT317" s="194" t="s">
        <v>146</v>
      </c>
      <c r="AU317" s="194" t="s">
        <v>84</v>
      </c>
      <c r="AY317" s="14" t="s">
        <v>144</v>
      </c>
      <c r="BE317" s="195">
        <f>IF(N317="základní",J317,0)</f>
        <v>0</v>
      </c>
      <c r="BF317" s="195">
        <f>IF(N317="snížená",J317,0)</f>
        <v>0</v>
      </c>
      <c r="BG317" s="195">
        <f>IF(N317="zákl. přenesená",J317,0)</f>
        <v>0</v>
      </c>
      <c r="BH317" s="195">
        <f>IF(N317="sníž. přenesená",J317,0)</f>
        <v>0</v>
      </c>
      <c r="BI317" s="195">
        <f>IF(N317="nulová",J317,0)</f>
        <v>0</v>
      </c>
      <c r="BJ317" s="14" t="s">
        <v>84</v>
      </c>
      <c r="BK317" s="195">
        <f>ROUND(I317*H317,2)</f>
        <v>0</v>
      </c>
      <c r="BL317" s="14" t="s">
        <v>394</v>
      </c>
      <c r="BM317" s="194" t="s">
        <v>1335</v>
      </c>
    </row>
    <row r="318" spans="1:65" s="2" customFormat="1" ht="24.2" customHeight="1">
      <c r="A318" s="31"/>
      <c r="B318" s="32"/>
      <c r="C318" s="183" t="s">
        <v>1336</v>
      </c>
      <c r="D318" s="183" t="s">
        <v>146</v>
      </c>
      <c r="E318" s="184" t="s">
        <v>1337</v>
      </c>
      <c r="F318" s="185" t="s">
        <v>1338</v>
      </c>
      <c r="G318" s="186" t="s">
        <v>642</v>
      </c>
      <c r="H318" s="187">
        <v>1</v>
      </c>
      <c r="I318" s="188"/>
      <c r="J318" s="189">
        <f>ROUND(I318*H318,2)</f>
        <v>0</v>
      </c>
      <c r="K318" s="185" t="s">
        <v>1</v>
      </c>
      <c r="L318" s="36"/>
      <c r="M318" s="190" t="s">
        <v>1</v>
      </c>
      <c r="N318" s="191" t="s">
        <v>41</v>
      </c>
      <c r="O318" s="68"/>
      <c r="P318" s="192">
        <f>O318*H318</f>
        <v>0</v>
      </c>
      <c r="Q318" s="192">
        <v>0</v>
      </c>
      <c r="R318" s="192">
        <f>Q318*H318</f>
        <v>0</v>
      </c>
      <c r="S318" s="192">
        <v>0</v>
      </c>
      <c r="T318" s="193">
        <f>S318*H318</f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94" t="s">
        <v>394</v>
      </c>
      <c r="AT318" s="194" t="s">
        <v>146</v>
      </c>
      <c r="AU318" s="194" t="s">
        <v>84</v>
      </c>
      <c r="AY318" s="14" t="s">
        <v>144</v>
      </c>
      <c r="BE318" s="195">
        <f>IF(N318="základní",J318,0)</f>
        <v>0</v>
      </c>
      <c r="BF318" s="195">
        <f>IF(N318="snížená",J318,0)</f>
        <v>0</v>
      </c>
      <c r="BG318" s="195">
        <f>IF(N318="zákl. přenesená",J318,0)</f>
        <v>0</v>
      </c>
      <c r="BH318" s="195">
        <f>IF(N318="sníž. přenesená",J318,0)</f>
        <v>0</v>
      </c>
      <c r="BI318" s="195">
        <f>IF(N318="nulová",J318,0)</f>
        <v>0</v>
      </c>
      <c r="BJ318" s="14" t="s">
        <v>84</v>
      </c>
      <c r="BK318" s="195">
        <f>ROUND(I318*H318,2)</f>
        <v>0</v>
      </c>
      <c r="BL318" s="14" t="s">
        <v>394</v>
      </c>
      <c r="BM318" s="194" t="s">
        <v>1339</v>
      </c>
    </row>
    <row r="319" spans="1:65" s="2" customFormat="1" ht="24.2" customHeight="1">
      <c r="A319" s="31"/>
      <c r="B319" s="32"/>
      <c r="C319" s="183" t="s">
        <v>1340</v>
      </c>
      <c r="D319" s="183" t="s">
        <v>146</v>
      </c>
      <c r="E319" s="184" t="s">
        <v>1341</v>
      </c>
      <c r="F319" s="185" t="s">
        <v>1342</v>
      </c>
      <c r="G319" s="186" t="s">
        <v>642</v>
      </c>
      <c r="H319" s="187">
        <v>1</v>
      </c>
      <c r="I319" s="188"/>
      <c r="J319" s="189">
        <f>ROUND(I319*H319,2)</f>
        <v>0</v>
      </c>
      <c r="K319" s="185" t="s">
        <v>1</v>
      </c>
      <c r="L319" s="36"/>
      <c r="M319" s="190" t="s">
        <v>1</v>
      </c>
      <c r="N319" s="191" t="s">
        <v>41</v>
      </c>
      <c r="O319" s="68"/>
      <c r="P319" s="192">
        <f>O319*H319</f>
        <v>0</v>
      </c>
      <c r="Q319" s="192">
        <v>0</v>
      </c>
      <c r="R319" s="192">
        <f>Q319*H319</f>
        <v>0</v>
      </c>
      <c r="S319" s="192">
        <v>0</v>
      </c>
      <c r="T319" s="193">
        <f>S319*H319</f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94" t="s">
        <v>394</v>
      </c>
      <c r="AT319" s="194" t="s">
        <v>146</v>
      </c>
      <c r="AU319" s="194" t="s">
        <v>84</v>
      </c>
      <c r="AY319" s="14" t="s">
        <v>144</v>
      </c>
      <c r="BE319" s="195">
        <f>IF(N319="základní",J319,0)</f>
        <v>0</v>
      </c>
      <c r="BF319" s="195">
        <f>IF(N319="snížená",J319,0)</f>
        <v>0</v>
      </c>
      <c r="BG319" s="195">
        <f>IF(N319="zákl. přenesená",J319,0)</f>
        <v>0</v>
      </c>
      <c r="BH319" s="195">
        <f>IF(N319="sníž. přenesená",J319,0)</f>
        <v>0</v>
      </c>
      <c r="BI319" s="195">
        <f>IF(N319="nulová",J319,0)</f>
        <v>0</v>
      </c>
      <c r="BJ319" s="14" t="s">
        <v>84</v>
      </c>
      <c r="BK319" s="195">
        <f>ROUND(I319*H319,2)</f>
        <v>0</v>
      </c>
      <c r="BL319" s="14" t="s">
        <v>394</v>
      </c>
      <c r="BM319" s="194" t="s">
        <v>1343</v>
      </c>
    </row>
    <row r="320" spans="1:65" s="2" customFormat="1" ht="16.5" customHeight="1">
      <c r="A320" s="31"/>
      <c r="B320" s="32"/>
      <c r="C320" s="183" t="s">
        <v>1344</v>
      </c>
      <c r="D320" s="183" t="s">
        <v>146</v>
      </c>
      <c r="E320" s="184" t="s">
        <v>1345</v>
      </c>
      <c r="F320" s="185" t="s">
        <v>1346</v>
      </c>
      <c r="G320" s="186" t="s">
        <v>1012</v>
      </c>
      <c r="H320" s="187">
        <v>1</v>
      </c>
      <c r="I320" s="188"/>
      <c r="J320" s="189">
        <f>ROUND(I320*H320,2)</f>
        <v>0</v>
      </c>
      <c r="K320" s="185" t="s">
        <v>1</v>
      </c>
      <c r="L320" s="36"/>
      <c r="M320" s="206" t="s">
        <v>1</v>
      </c>
      <c r="N320" s="207" t="s">
        <v>41</v>
      </c>
      <c r="O320" s="208"/>
      <c r="P320" s="209">
        <f>O320*H320</f>
        <v>0</v>
      </c>
      <c r="Q320" s="209">
        <v>0</v>
      </c>
      <c r="R320" s="209">
        <f>Q320*H320</f>
        <v>0</v>
      </c>
      <c r="S320" s="209">
        <v>0</v>
      </c>
      <c r="T320" s="210">
        <f>S320*H320</f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94" t="s">
        <v>394</v>
      </c>
      <c r="AT320" s="194" t="s">
        <v>146</v>
      </c>
      <c r="AU320" s="194" t="s">
        <v>84</v>
      </c>
      <c r="AY320" s="14" t="s">
        <v>144</v>
      </c>
      <c r="BE320" s="195">
        <f>IF(N320="základní",J320,0)</f>
        <v>0</v>
      </c>
      <c r="BF320" s="195">
        <f>IF(N320="snížená",J320,0)</f>
        <v>0</v>
      </c>
      <c r="BG320" s="195">
        <f>IF(N320="zákl. přenesená",J320,0)</f>
        <v>0</v>
      </c>
      <c r="BH320" s="195">
        <f>IF(N320="sníž. přenesená",J320,0)</f>
        <v>0</v>
      </c>
      <c r="BI320" s="195">
        <f>IF(N320="nulová",J320,0)</f>
        <v>0</v>
      </c>
      <c r="BJ320" s="14" t="s">
        <v>84</v>
      </c>
      <c r="BK320" s="195">
        <f>ROUND(I320*H320,2)</f>
        <v>0</v>
      </c>
      <c r="BL320" s="14" t="s">
        <v>394</v>
      </c>
      <c r="BM320" s="194" t="s">
        <v>1347</v>
      </c>
    </row>
    <row r="321" spans="1:31" s="2" customFormat="1" ht="6.95" customHeight="1">
      <c r="A321" s="31"/>
      <c r="B321" s="51"/>
      <c r="C321" s="52"/>
      <c r="D321" s="52"/>
      <c r="E321" s="52"/>
      <c r="F321" s="52"/>
      <c r="G321" s="52"/>
      <c r="H321" s="52"/>
      <c r="I321" s="52"/>
      <c r="J321" s="52"/>
      <c r="K321" s="52"/>
      <c r="L321" s="36"/>
      <c r="M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</row>
  </sheetData>
  <sheetProtection algorithmName="SHA-512" hashValue="WlnLN4D1Os8eWpvXMLzsRZeTe+3avXsxUKmfu9uqtq0iDuFWJ+ONuzFiORkVjwCNNNvcDe7c3Nb4GRqFrsEswQ==" saltValue="7a8YrY419i31M+kvcdRZVWiEPYgZmccIxg0hNIH6LZU/sj9tS5hNF07uLagwTqWIYVHLFtBoSkBguPHSkOK35g==" spinCount="100000" sheet="1" objects="1" scenarios="1" formatColumns="0" formatRows="0" autoFilter="0"/>
  <autoFilter ref="C125:K32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4" t="s">
        <v>98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2:46" s="1" customFormat="1" ht="24.95" customHeight="1">
      <c r="B4" s="17"/>
      <c r="D4" s="107" t="s">
        <v>99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2" t="str">
        <f>'Rekapitulace stavby'!K6</f>
        <v>Pavilon ZUŠ  Čajkovského 2468/2b  - Zateplení a výměna oken</v>
      </c>
      <c r="F7" s="253"/>
      <c r="G7" s="253"/>
      <c r="H7" s="253"/>
      <c r="L7" s="17"/>
    </row>
    <row r="8" spans="1:31" s="2" customFormat="1" ht="12" customHeight="1">
      <c r="A8" s="31"/>
      <c r="B8" s="36"/>
      <c r="C8" s="31"/>
      <c r="D8" s="109" t="s">
        <v>100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4" t="s">
        <v>1348</v>
      </c>
      <c r="F9" s="255"/>
      <c r="G9" s="255"/>
      <c r="H9" s="255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25. 1. 2023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6" t="str">
        <f>'Rekapitulace stavby'!E14</f>
        <v>Vyplň údaj</v>
      </c>
      <c r="F18" s="257"/>
      <c r="G18" s="257"/>
      <c r="H18" s="257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31</v>
      </c>
      <c r="F21" s="31"/>
      <c r="G21" s="31"/>
      <c r="H21" s="31"/>
      <c r="I21" s="109" t="s">
        <v>27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34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58" t="s">
        <v>1</v>
      </c>
      <c r="F27" s="258"/>
      <c r="G27" s="258"/>
      <c r="H27" s="258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36</v>
      </c>
      <c r="E30" s="31"/>
      <c r="F30" s="31"/>
      <c r="G30" s="31"/>
      <c r="H30" s="31"/>
      <c r="I30" s="31"/>
      <c r="J30" s="117">
        <f>ROUND(J120,2)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38</v>
      </c>
      <c r="G32" s="31"/>
      <c r="H32" s="31"/>
      <c r="I32" s="118" t="s">
        <v>37</v>
      </c>
      <c r="J32" s="118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40</v>
      </c>
      <c r="E33" s="109" t="s">
        <v>41</v>
      </c>
      <c r="F33" s="120">
        <f>ROUND((SUM(BE120:BE129)),2)</f>
        <v>0</v>
      </c>
      <c r="G33" s="31"/>
      <c r="H33" s="31"/>
      <c r="I33" s="121">
        <v>0.21</v>
      </c>
      <c r="J33" s="120">
        <f>ROUND(((SUM(BE120:BE129))*I33),2)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42</v>
      </c>
      <c r="F34" s="120">
        <f>ROUND((SUM(BF120:BF129)),2)</f>
        <v>0</v>
      </c>
      <c r="G34" s="31"/>
      <c r="H34" s="31"/>
      <c r="I34" s="121">
        <v>0.12</v>
      </c>
      <c r="J34" s="120">
        <f>ROUND(((SUM(BF120:BF129))*I34),2)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43</v>
      </c>
      <c r="F35" s="120">
        <f>ROUND((SUM(BG120:BG129)),2)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44</v>
      </c>
      <c r="F36" s="120">
        <f>ROUND((SUM(BH120:BH129)),2)</f>
        <v>0</v>
      </c>
      <c r="G36" s="31"/>
      <c r="H36" s="31"/>
      <c r="I36" s="121">
        <v>0.12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45</v>
      </c>
      <c r="F37" s="120">
        <f>ROUND((SUM(BI120:BI129)),2)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46</v>
      </c>
      <c r="E39" s="124"/>
      <c r="F39" s="124"/>
      <c r="G39" s="125" t="s">
        <v>47</v>
      </c>
      <c r="H39" s="126" t="s">
        <v>48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49</v>
      </c>
      <c r="E50" s="130"/>
      <c r="F50" s="130"/>
      <c r="G50" s="129" t="s">
        <v>50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51</v>
      </c>
      <c r="E61" s="132"/>
      <c r="F61" s="133" t="s">
        <v>52</v>
      </c>
      <c r="G61" s="131" t="s">
        <v>51</v>
      </c>
      <c r="H61" s="132"/>
      <c r="I61" s="132"/>
      <c r="J61" s="134" t="s">
        <v>52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53</v>
      </c>
      <c r="E65" s="135"/>
      <c r="F65" s="135"/>
      <c r="G65" s="129" t="s">
        <v>54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51</v>
      </c>
      <c r="E76" s="132"/>
      <c r="F76" s="133" t="s">
        <v>52</v>
      </c>
      <c r="G76" s="131" t="s">
        <v>51</v>
      </c>
      <c r="H76" s="132"/>
      <c r="I76" s="132"/>
      <c r="J76" s="134" t="s">
        <v>52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9" t="str">
        <f>E7</f>
        <v>Pavilon ZUŠ  Čajkovského 2468/2b  - Zateplení a výměna oken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11" t="str">
        <f>E9</f>
        <v>SO 05 - VRN</v>
      </c>
      <c r="F87" s="261"/>
      <c r="G87" s="261"/>
      <c r="H87" s="26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Karviná  - Mizerov</v>
      </c>
      <c r="G89" s="33"/>
      <c r="H89" s="33"/>
      <c r="I89" s="26" t="s">
        <v>22</v>
      </c>
      <c r="J89" s="63" t="str">
        <f>IF(J12="","",J12)</f>
        <v>25. 1. 2023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Statutární město  Karviná</v>
      </c>
      <c r="G91" s="33"/>
      <c r="H91" s="33"/>
      <c r="I91" s="26" t="s">
        <v>30</v>
      </c>
      <c r="J91" s="29" t="str">
        <f>E21</f>
        <v>Karasko CZ 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Martin Pniok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103</v>
      </c>
      <c r="D94" s="141"/>
      <c r="E94" s="141"/>
      <c r="F94" s="141"/>
      <c r="G94" s="141"/>
      <c r="H94" s="141"/>
      <c r="I94" s="141"/>
      <c r="J94" s="142" t="s">
        <v>104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105</v>
      </c>
      <c r="D96" s="33"/>
      <c r="E96" s="33"/>
      <c r="F96" s="33"/>
      <c r="G96" s="33"/>
      <c r="H96" s="33"/>
      <c r="I96" s="33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9" customFormat="1" ht="24.95" customHeight="1">
      <c r="B97" s="144"/>
      <c r="C97" s="145"/>
      <c r="D97" s="146" t="s">
        <v>1349</v>
      </c>
      <c r="E97" s="147"/>
      <c r="F97" s="147"/>
      <c r="G97" s="147"/>
      <c r="H97" s="147"/>
      <c r="I97" s="147"/>
      <c r="J97" s="148">
        <f>J121</f>
        <v>0</v>
      </c>
      <c r="K97" s="145"/>
      <c r="L97" s="149"/>
    </row>
    <row r="98" spans="2:12" s="10" customFormat="1" ht="19.9" customHeight="1">
      <c r="B98" s="150"/>
      <c r="C98" s="151"/>
      <c r="D98" s="152" t="s">
        <v>1350</v>
      </c>
      <c r="E98" s="153"/>
      <c r="F98" s="153"/>
      <c r="G98" s="153"/>
      <c r="H98" s="153"/>
      <c r="I98" s="153"/>
      <c r="J98" s="154">
        <f>J122</f>
        <v>0</v>
      </c>
      <c r="K98" s="151"/>
      <c r="L98" s="155"/>
    </row>
    <row r="99" spans="2:12" s="10" customFormat="1" ht="19.9" customHeight="1">
      <c r="B99" s="150"/>
      <c r="C99" s="151"/>
      <c r="D99" s="152" t="s">
        <v>1351</v>
      </c>
      <c r="E99" s="153"/>
      <c r="F99" s="153"/>
      <c r="G99" s="153"/>
      <c r="H99" s="153"/>
      <c r="I99" s="153"/>
      <c r="J99" s="154">
        <f>J125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1352</v>
      </c>
      <c r="E100" s="153"/>
      <c r="F100" s="153"/>
      <c r="G100" s="153"/>
      <c r="H100" s="153"/>
      <c r="I100" s="153"/>
      <c r="J100" s="154">
        <f>J128</f>
        <v>0</v>
      </c>
      <c r="K100" s="151"/>
      <c r="L100" s="155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129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59" t="str">
        <f>E7</f>
        <v>Pavilon ZUŠ  Čajkovského 2468/2b  - Zateplení a výměna oken</v>
      </c>
      <c r="F110" s="260"/>
      <c r="G110" s="260"/>
      <c r="H110" s="260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100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11" t="str">
        <f>E9</f>
        <v>SO 05 - VRN</v>
      </c>
      <c r="F112" s="261"/>
      <c r="G112" s="261"/>
      <c r="H112" s="261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3"/>
      <c r="E114" s="33"/>
      <c r="F114" s="24" t="str">
        <f>F12</f>
        <v>Karviná  - Mizerov</v>
      </c>
      <c r="G114" s="33"/>
      <c r="H114" s="33"/>
      <c r="I114" s="26" t="s">
        <v>22</v>
      </c>
      <c r="J114" s="63" t="str">
        <f>IF(J12="","",J12)</f>
        <v>25. 1. 2023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24</v>
      </c>
      <c r="D116" s="33"/>
      <c r="E116" s="33"/>
      <c r="F116" s="24" t="str">
        <f>E15</f>
        <v>Statutární město  Karviná</v>
      </c>
      <c r="G116" s="33"/>
      <c r="H116" s="33"/>
      <c r="I116" s="26" t="s">
        <v>30</v>
      </c>
      <c r="J116" s="29" t="str">
        <f>E21</f>
        <v>Karasko CZ  s.r.o.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28</v>
      </c>
      <c r="D117" s="33"/>
      <c r="E117" s="33"/>
      <c r="F117" s="24" t="str">
        <f>IF(E18="","",E18)</f>
        <v>Vyplň údaj</v>
      </c>
      <c r="G117" s="33"/>
      <c r="H117" s="33"/>
      <c r="I117" s="26" t="s">
        <v>33</v>
      </c>
      <c r="J117" s="29" t="str">
        <f>E24</f>
        <v>Martin Pniok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56"/>
      <c r="B119" s="157"/>
      <c r="C119" s="158" t="s">
        <v>130</v>
      </c>
      <c r="D119" s="159" t="s">
        <v>61</v>
      </c>
      <c r="E119" s="159" t="s">
        <v>57</v>
      </c>
      <c r="F119" s="159" t="s">
        <v>58</v>
      </c>
      <c r="G119" s="159" t="s">
        <v>131</v>
      </c>
      <c r="H119" s="159" t="s">
        <v>132</v>
      </c>
      <c r="I119" s="159" t="s">
        <v>133</v>
      </c>
      <c r="J119" s="159" t="s">
        <v>104</v>
      </c>
      <c r="K119" s="160" t="s">
        <v>134</v>
      </c>
      <c r="L119" s="161"/>
      <c r="M119" s="72" t="s">
        <v>1</v>
      </c>
      <c r="N119" s="73" t="s">
        <v>40</v>
      </c>
      <c r="O119" s="73" t="s">
        <v>135</v>
      </c>
      <c r="P119" s="73" t="s">
        <v>136</v>
      </c>
      <c r="Q119" s="73" t="s">
        <v>137</v>
      </c>
      <c r="R119" s="73" t="s">
        <v>138</v>
      </c>
      <c r="S119" s="73" t="s">
        <v>139</v>
      </c>
      <c r="T119" s="74" t="s">
        <v>140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" customFormat="1" ht="22.9" customHeight="1">
      <c r="A120" s="31"/>
      <c r="B120" s="32"/>
      <c r="C120" s="79" t="s">
        <v>141</v>
      </c>
      <c r="D120" s="33"/>
      <c r="E120" s="33"/>
      <c r="F120" s="33"/>
      <c r="G120" s="33"/>
      <c r="H120" s="33"/>
      <c r="I120" s="33"/>
      <c r="J120" s="162">
        <f>BK120</f>
        <v>0</v>
      </c>
      <c r="K120" s="33"/>
      <c r="L120" s="36"/>
      <c r="M120" s="75"/>
      <c r="N120" s="163"/>
      <c r="O120" s="76"/>
      <c r="P120" s="164">
        <f>P121</f>
        <v>0</v>
      </c>
      <c r="Q120" s="76"/>
      <c r="R120" s="164">
        <f>R121</f>
        <v>0</v>
      </c>
      <c r="S120" s="76"/>
      <c r="T120" s="165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75</v>
      </c>
      <c r="AU120" s="14" t="s">
        <v>106</v>
      </c>
      <c r="BK120" s="166">
        <f>BK121</f>
        <v>0</v>
      </c>
    </row>
    <row r="121" spans="2:63" s="12" customFormat="1" ht="25.9" customHeight="1">
      <c r="B121" s="167"/>
      <c r="C121" s="168"/>
      <c r="D121" s="169" t="s">
        <v>75</v>
      </c>
      <c r="E121" s="170" t="s">
        <v>97</v>
      </c>
      <c r="F121" s="170" t="s">
        <v>1353</v>
      </c>
      <c r="G121" s="168"/>
      <c r="H121" s="168"/>
      <c r="I121" s="171"/>
      <c r="J121" s="172">
        <f>BK121</f>
        <v>0</v>
      </c>
      <c r="K121" s="168"/>
      <c r="L121" s="173"/>
      <c r="M121" s="174"/>
      <c r="N121" s="175"/>
      <c r="O121" s="175"/>
      <c r="P121" s="176">
        <f>P122+P125+P128</f>
        <v>0</v>
      </c>
      <c r="Q121" s="175"/>
      <c r="R121" s="176">
        <f>R122+R125+R128</f>
        <v>0</v>
      </c>
      <c r="S121" s="175"/>
      <c r="T121" s="177">
        <f>T122+T125+T128</f>
        <v>0</v>
      </c>
      <c r="AR121" s="178" t="s">
        <v>163</v>
      </c>
      <c r="AT121" s="179" t="s">
        <v>75</v>
      </c>
      <c r="AU121" s="179" t="s">
        <v>76</v>
      </c>
      <c r="AY121" s="178" t="s">
        <v>144</v>
      </c>
      <c r="BK121" s="180">
        <f>BK122+BK125+BK128</f>
        <v>0</v>
      </c>
    </row>
    <row r="122" spans="2:63" s="12" customFormat="1" ht="22.9" customHeight="1">
      <c r="B122" s="167"/>
      <c r="C122" s="168"/>
      <c r="D122" s="169" t="s">
        <v>75</v>
      </c>
      <c r="E122" s="181" t="s">
        <v>1354</v>
      </c>
      <c r="F122" s="181" t="s">
        <v>1355</v>
      </c>
      <c r="G122" s="168"/>
      <c r="H122" s="168"/>
      <c r="I122" s="171"/>
      <c r="J122" s="182">
        <f>BK122</f>
        <v>0</v>
      </c>
      <c r="K122" s="168"/>
      <c r="L122" s="173"/>
      <c r="M122" s="174"/>
      <c r="N122" s="175"/>
      <c r="O122" s="175"/>
      <c r="P122" s="176">
        <f>SUM(P123:P124)</f>
        <v>0</v>
      </c>
      <c r="Q122" s="175"/>
      <c r="R122" s="176">
        <f>SUM(R123:R124)</f>
        <v>0</v>
      </c>
      <c r="S122" s="175"/>
      <c r="T122" s="177">
        <f>SUM(T123:T124)</f>
        <v>0</v>
      </c>
      <c r="AR122" s="178" t="s">
        <v>163</v>
      </c>
      <c r="AT122" s="179" t="s">
        <v>75</v>
      </c>
      <c r="AU122" s="179" t="s">
        <v>84</v>
      </c>
      <c r="AY122" s="178" t="s">
        <v>144</v>
      </c>
      <c r="BK122" s="180">
        <f>SUM(BK123:BK124)</f>
        <v>0</v>
      </c>
    </row>
    <row r="123" spans="1:65" s="2" customFormat="1" ht="16.5" customHeight="1">
      <c r="A123" s="31"/>
      <c r="B123" s="32"/>
      <c r="C123" s="183" t="s">
        <v>84</v>
      </c>
      <c r="D123" s="183" t="s">
        <v>146</v>
      </c>
      <c r="E123" s="184" t="s">
        <v>1356</v>
      </c>
      <c r="F123" s="185" t="s">
        <v>1357</v>
      </c>
      <c r="G123" s="186" t="s">
        <v>642</v>
      </c>
      <c r="H123" s="187">
        <v>1</v>
      </c>
      <c r="I123" s="188"/>
      <c r="J123" s="189">
        <f>ROUND(I123*H123,2)</f>
        <v>0</v>
      </c>
      <c r="K123" s="185" t="s">
        <v>150</v>
      </c>
      <c r="L123" s="36"/>
      <c r="M123" s="190" t="s">
        <v>1</v>
      </c>
      <c r="N123" s="191" t="s">
        <v>41</v>
      </c>
      <c r="O123" s="68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4" t="s">
        <v>1358</v>
      </c>
      <c r="AT123" s="194" t="s">
        <v>146</v>
      </c>
      <c r="AU123" s="194" t="s">
        <v>86</v>
      </c>
      <c r="AY123" s="14" t="s">
        <v>144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14" t="s">
        <v>84</v>
      </c>
      <c r="BK123" s="195">
        <f>ROUND(I123*H123,2)</f>
        <v>0</v>
      </c>
      <c r="BL123" s="14" t="s">
        <v>1358</v>
      </c>
      <c r="BM123" s="194" t="s">
        <v>1359</v>
      </c>
    </row>
    <row r="124" spans="1:65" s="2" customFormat="1" ht="16.5" customHeight="1">
      <c r="A124" s="31"/>
      <c r="B124" s="32"/>
      <c r="C124" s="183" t="s">
        <v>86</v>
      </c>
      <c r="D124" s="183" t="s">
        <v>146</v>
      </c>
      <c r="E124" s="184" t="s">
        <v>1360</v>
      </c>
      <c r="F124" s="185" t="s">
        <v>1361</v>
      </c>
      <c r="G124" s="186" t="s">
        <v>642</v>
      </c>
      <c r="H124" s="187">
        <v>1</v>
      </c>
      <c r="I124" s="188"/>
      <c r="J124" s="189">
        <f>ROUND(I124*H124,2)</f>
        <v>0</v>
      </c>
      <c r="K124" s="185" t="s">
        <v>150</v>
      </c>
      <c r="L124" s="36"/>
      <c r="M124" s="190" t="s">
        <v>1</v>
      </c>
      <c r="N124" s="191" t="s">
        <v>41</v>
      </c>
      <c r="O124" s="68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4" t="s">
        <v>1358</v>
      </c>
      <c r="AT124" s="194" t="s">
        <v>146</v>
      </c>
      <c r="AU124" s="194" t="s">
        <v>86</v>
      </c>
      <c r="AY124" s="14" t="s">
        <v>144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4" t="s">
        <v>84</v>
      </c>
      <c r="BK124" s="195">
        <f>ROUND(I124*H124,2)</f>
        <v>0</v>
      </c>
      <c r="BL124" s="14" t="s">
        <v>1358</v>
      </c>
      <c r="BM124" s="194" t="s">
        <v>1362</v>
      </c>
    </row>
    <row r="125" spans="2:63" s="12" customFormat="1" ht="22.9" customHeight="1">
      <c r="B125" s="167"/>
      <c r="C125" s="168"/>
      <c r="D125" s="169" t="s">
        <v>75</v>
      </c>
      <c r="E125" s="181" t="s">
        <v>1363</v>
      </c>
      <c r="F125" s="181" t="s">
        <v>1364</v>
      </c>
      <c r="G125" s="168"/>
      <c r="H125" s="168"/>
      <c r="I125" s="171"/>
      <c r="J125" s="182">
        <f>BK125</f>
        <v>0</v>
      </c>
      <c r="K125" s="168"/>
      <c r="L125" s="173"/>
      <c r="M125" s="174"/>
      <c r="N125" s="175"/>
      <c r="O125" s="175"/>
      <c r="P125" s="176">
        <f>SUM(P126:P127)</f>
        <v>0</v>
      </c>
      <c r="Q125" s="175"/>
      <c r="R125" s="176">
        <f>SUM(R126:R127)</f>
        <v>0</v>
      </c>
      <c r="S125" s="175"/>
      <c r="T125" s="177">
        <f>SUM(T126:T127)</f>
        <v>0</v>
      </c>
      <c r="AR125" s="178" t="s">
        <v>163</v>
      </c>
      <c r="AT125" s="179" t="s">
        <v>75</v>
      </c>
      <c r="AU125" s="179" t="s">
        <v>84</v>
      </c>
      <c r="AY125" s="178" t="s">
        <v>144</v>
      </c>
      <c r="BK125" s="180">
        <f>SUM(BK126:BK127)</f>
        <v>0</v>
      </c>
    </row>
    <row r="126" spans="1:65" s="2" customFormat="1" ht="16.5" customHeight="1">
      <c r="A126" s="31"/>
      <c r="B126" s="32"/>
      <c r="C126" s="183" t="s">
        <v>156</v>
      </c>
      <c r="D126" s="183" t="s">
        <v>146</v>
      </c>
      <c r="E126" s="184" t="s">
        <v>1365</v>
      </c>
      <c r="F126" s="185" t="s">
        <v>1364</v>
      </c>
      <c r="G126" s="186" t="s">
        <v>642</v>
      </c>
      <c r="H126" s="187">
        <v>1</v>
      </c>
      <c r="I126" s="188"/>
      <c r="J126" s="189">
        <f>ROUND(I126*H126,2)</f>
        <v>0</v>
      </c>
      <c r="K126" s="185" t="s">
        <v>150</v>
      </c>
      <c r="L126" s="36"/>
      <c r="M126" s="190" t="s">
        <v>1</v>
      </c>
      <c r="N126" s="191" t="s">
        <v>41</v>
      </c>
      <c r="O126" s="68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4" t="s">
        <v>1358</v>
      </c>
      <c r="AT126" s="194" t="s">
        <v>146</v>
      </c>
      <c r="AU126" s="194" t="s">
        <v>86</v>
      </c>
      <c r="AY126" s="14" t="s">
        <v>144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14" t="s">
        <v>84</v>
      </c>
      <c r="BK126" s="195">
        <f>ROUND(I126*H126,2)</f>
        <v>0</v>
      </c>
      <c r="BL126" s="14" t="s">
        <v>1358</v>
      </c>
      <c r="BM126" s="194" t="s">
        <v>1366</v>
      </c>
    </row>
    <row r="127" spans="1:65" s="2" customFormat="1" ht="16.5" customHeight="1">
      <c r="A127" s="31"/>
      <c r="B127" s="32"/>
      <c r="C127" s="183" t="s">
        <v>151</v>
      </c>
      <c r="D127" s="183" t="s">
        <v>146</v>
      </c>
      <c r="E127" s="184" t="s">
        <v>1367</v>
      </c>
      <c r="F127" s="185" t="s">
        <v>1368</v>
      </c>
      <c r="G127" s="186" t="s">
        <v>642</v>
      </c>
      <c r="H127" s="187">
        <v>1</v>
      </c>
      <c r="I127" s="188"/>
      <c r="J127" s="189">
        <f>ROUND(I127*H127,2)</f>
        <v>0</v>
      </c>
      <c r="K127" s="185" t="s">
        <v>150</v>
      </c>
      <c r="L127" s="36"/>
      <c r="M127" s="190" t="s">
        <v>1</v>
      </c>
      <c r="N127" s="191" t="s">
        <v>41</v>
      </c>
      <c r="O127" s="68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4" t="s">
        <v>1358</v>
      </c>
      <c r="AT127" s="194" t="s">
        <v>146</v>
      </c>
      <c r="AU127" s="194" t="s">
        <v>86</v>
      </c>
      <c r="AY127" s="14" t="s">
        <v>144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4" t="s">
        <v>84</v>
      </c>
      <c r="BK127" s="195">
        <f>ROUND(I127*H127,2)</f>
        <v>0</v>
      </c>
      <c r="BL127" s="14" t="s">
        <v>1358</v>
      </c>
      <c r="BM127" s="194" t="s">
        <v>1369</v>
      </c>
    </row>
    <row r="128" spans="2:63" s="12" customFormat="1" ht="22.9" customHeight="1">
      <c r="B128" s="167"/>
      <c r="C128" s="168"/>
      <c r="D128" s="169" t="s">
        <v>75</v>
      </c>
      <c r="E128" s="181" t="s">
        <v>1370</v>
      </c>
      <c r="F128" s="181" t="s">
        <v>1371</v>
      </c>
      <c r="G128" s="168"/>
      <c r="H128" s="168"/>
      <c r="I128" s="171"/>
      <c r="J128" s="182">
        <f>BK128</f>
        <v>0</v>
      </c>
      <c r="K128" s="168"/>
      <c r="L128" s="173"/>
      <c r="M128" s="174"/>
      <c r="N128" s="175"/>
      <c r="O128" s="175"/>
      <c r="P128" s="176">
        <f>P129</f>
        <v>0</v>
      </c>
      <c r="Q128" s="175"/>
      <c r="R128" s="176">
        <f>R129</f>
        <v>0</v>
      </c>
      <c r="S128" s="175"/>
      <c r="T128" s="177">
        <f>T129</f>
        <v>0</v>
      </c>
      <c r="AR128" s="178" t="s">
        <v>163</v>
      </c>
      <c r="AT128" s="179" t="s">
        <v>75</v>
      </c>
      <c r="AU128" s="179" t="s">
        <v>84</v>
      </c>
      <c r="AY128" s="178" t="s">
        <v>144</v>
      </c>
      <c r="BK128" s="180">
        <f>BK129</f>
        <v>0</v>
      </c>
    </row>
    <row r="129" spans="1:65" s="2" customFormat="1" ht="16.5" customHeight="1">
      <c r="A129" s="31"/>
      <c r="B129" s="32"/>
      <c r="C129" s="183" t="s">
        <v>163</v>
      </c>
      <c r="D129" s="183" t="s">
        <v>146</v>
      </c>
      <c r="E129" s="184" t="s">
        <v>1372</v>
      </c>
      <c r="F129" s="185" t="s">
        <v>1373</v>
      </c>
      <c r="G129" s="186" t="s">
        <v>642</v>
      </c>
      <c r="H129" s="187">
        <v>1</v>
      </c>
      <c r="I129" s="188"/>
      <c r="J129" s="189">
        <f>ROUND(I129*H129,2)</f>
        <v>0</v>
      </c>
      <c r="K129" s="185" t="s">
        <v>150</v>
      </c>
      <c r="L129" s="36"/>
      <c r="M129" s="206" t="s">
        <v>1</v>
      </c>
      <c r="N129" s="207" t="s">
        <v>41</v>
      </c>
      <c r="O129" s="208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4" t="s">
        <v>1358</v>
      </c>
      <c r="AT129" s="194" t="s">
        <v>146</v>
      </c>
      <c r="AU129" s="194" t="s">
        <v>86</v>
      </c>
      <c r="AY129" s="14" t="s">
        <v>144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4" t="s">
        <v>84</v>
      </c>
      <c r="BK129" s="195">
        <f>ROUND(I129*H129,2)</f>
        <v>0</v>
      </c>
      <c r="BL129" s="14" t="s">
        <v>1358</v>
      </c>
      <c r="BM129" s="194" t="s">
        <v>1374</v>
      </c>
    </row>
    <row r="130" spans="1:31" s="2" customFormat="1" ht="6.95" customHeight="1">
      <c r="A130" s="31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36"/>
      <c r="M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</sheetData>
  <sheetProtection algorithmName="SHA-512" hashValue="CON8ALOKaUo5tjxR69364XH6p+hir3ZgENaGH6bWn0rmANBfhnJt0x5Y2qA1w8oLpmX45kGVCIVAnpXCQsKJvA==" saltValue="OTpRafyDXWlkitHMcTofx4wjYcKaKHOUD14DWODLkyanZVCh70Z218hKEb8VIfk+IZ80NK9YM+t1DntdpV8vig==" spinCount="100000" sheet="1" objects="1" scenarios="1" formatColumns="0" formatRows="0" autoFilter="0"/>
  <autoFilter ref="C119:K12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Hübnerová Nataša</cp:lastModifiedBy>
  <dcterms:created xsi:type="dcterms:W3CDTF">2024-03-13T21:30:59Z</dcterms:created>
  <dcterms:modified xsi:type="dcterms:W3CDTF">2024-03-18T09:25:40Z</dcterms:modified>
  <cp:category/>
  <cp:version/>
  <cp:contentType/>
  <cp:contentStatus/>
</cp:coreProperties>
</file>