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15" windowHeight="9465" activeTab="0"/>
  </bookViews>
  <sheets>
    <sheet name="Rekapitulace stavby" sheetId="1" r:id="rId1"/>
    <sheet name="05K2023_1 - Elektroinstalace" sheetId="2" r:id="rId2"/>
    <sheet name="05K2023_2 - Bytová rozvod..." sheetId="3" r:id="rId3"/>
  </sheets>
  <definedNames>
    <definedName name="_xlnm._FilterDatabase" localSheetId="1" hidden="1">'05K2023_1 - Elektroinstalace'!$C$120:$L$185</definedName>
    <definedName name="_xlnm._FilterDatabase" localSheetId="2" hidden="1">'05K2023_2 - Bytová rozvod...'!$C$117:$L$138</definedName>
    <definedName name="_xlnm.Print_Area" localSheetId="1">'05K2023_1 - Elektroinstalace'!$C$4:$K$76,'05K2023_1 - Elektroinstalace'!$C$82:$K$102,'05K2023_1 - Elektroinstalace'!$C$108:$L$185</definedName>
    <definedName name="_xlnm.Print_Area" localSheetId="2">'05K2023_2 - Bytová rozvod...'!$C$4:$K$76,'05K2023_2 - Bytová rozvod...'!$C$82:$K$99,'05K2023_2 - Bytová rozvod...'!$C$105:$L$138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'05K2023_1 - Elektroinstalace'!$120:$120</definedName>
    <definedName name="_xlnm.Print_Titles" localSheetId="2">'05K2023_2 - Bytová rozvod...'!$117:$117</definedName>
  </definedNames>
  <calcPr calcId="162913"/>
</workbook>
</file>

<file path=xl/sharedStrings.xml><?xml version="1.0" encoding="utf-8"?>
<sst xmlns="http://schemas.openxmlformats.org/spreadsheetml/2006/main" count="1570" uniqueCount="431">
  <si>
    <t>Export Komplet</t>
  </si>
  <si>
    <t/>
  </si>
  <si>
    <t>2.0</t>
  </si>
  <si>
    <t>ZAMOK</t>
  </si>
  <si>
    <t>False</t>
  </si>
  <si>
    <t>True</t>
  </si>
  <si>
    <t>{10211f2a-9604-4f45-92c8-f6856b51a1a9}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</si>
  <si>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</si>
  <si>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</si>
  <si>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</si>
  <si>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</si>
  <si>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</si>
  <si>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</si>
  <si>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</si>
  <si>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</si>
  <si>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</si>
  <si>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</si>
  <si>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</si>
  <si>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Karviná, U Lesa 871, BJ 2+0</t>
  </si>
  <si>
    <t>KSO:</t>
  </si>
  <si>
    <t>CC-CZ:</t>
  </si>
  <si>
    <t>Místo:</t>
  </si>
  <si>
    <t xml:space="preserve"> </t>
  </si>
  <si>
    <t>Datum:</t>
  </si>
  <si>
    <t>17. 10. 2023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</si>
  <si>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</si>
  <si>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</si>
  <si>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</si>
  <si>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</si>
  <si>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</si>
  <si>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</si>
  <si>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</si>
  <si>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</si>
  <si>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</si>
  <si>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</si>
  <si>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</si>
  <si>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</si>
  <si>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</si>
  <si>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</si>
  <si>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</si>
  <si>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</si>
  <si>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</si>
  <si>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</si>
  <si>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</si>
  <si>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</si>
  <si>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</si>
  <si>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</si>
  <si>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</si>
  <si>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</si>
  <si>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</si>
  <si>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</si>
  <si>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</si>
  <si>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</si>
  <si>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</si>
  <si>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</si>
  <si>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</si>
  <si>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</si>
  <si>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</si>
  <si>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</si>
  <si>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</si>
  <si>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</si>
  <si>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</si>
  <si>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</si>
  <si>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</si>
  <si>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</si>
  <si>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</si>
  <si>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</si>
  <si>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</si>
  <si>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</si>
  <si>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</si>
  <si>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</si>
  <si>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</si>
  <si>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</si>
  <si>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</si>
  <si>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</si>
  <si>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</si>
  <si>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</si>
  <si>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</si>
  <si>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</si>
  <si>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</si>
  <si>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</si>
  <si>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</si>
  <si>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</si>
  <si>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05K2023_1</t>
  </si>
  <si>
    <t>Elektroinstalace</t>
  </si>
  <si>
    <t>STA</t>
  </si>
  <si>
    <t>1</t>
  </si>
  <si>
    <t>{d74def28-9c79-428f-9f96-c2ec5e0a0d6f}</t>
  </si>
  <si>
    <t>05K2023_2</t>
  </si>
  <si>
    <t>Bytová rozvodnice</t>
  </si>
  <si>
    <t>{1929d308-af32-41c0-ba0a-3cb4b1cdada4}</t>
  </si>
  <si>
    <t>KRYCÍ LIST SOUPISU PRACÍ</t>
  </si>
  <si>
    <t>Objekt:</t>
  </si>
  <si>
    <t>05K2023_1 -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</si>
  <si>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</si>
  <si>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</si>
  <si>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</si>
  <si>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</si>
  <si>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</si>
  <si>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</si>
  <si>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</si>
  <si>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</si>
  <si>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</si>
  <si>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</si>
  <si>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</si>
  <si>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</si>
  <si>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</si>
  <si>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</si>
  <si>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</si>
  <si>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</si>
  <si>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</si>
  <si>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</si>
  <si>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</si>
  <si>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</si>
  <si>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</si>
  <si>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</si>
  <si>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</si>
  <si>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</si>
  <si>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</si>
  <si>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</si>
  <si>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</si>
  <si>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</si>
  <si>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</si>
  <si>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</si>
  <si>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</si>
  <si>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</si>
  <si>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</si>
  <si>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</si>
  <si>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</si>
  <si>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</si>
  <si>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</si>
  <si>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468111121</t>
  </si>
  <si>
    <t>Frézování drážek pro vodiče ve stěnách z cihel včetně omítky do 3x3 cm</t>
  </si>
  <si>
    <t>m</t>
  </si>
  <si>
    <t>CS ÚRS 2023 02</t>
  </si>
  <si>
    <t>64</t>
  </si>
  <si>
    <t>2</t>
  </si>
  <si>
    <t>455000322</t>
  </si>
  <si>
    <t>953991211</t>
  </si>
  <si>
    <t>Dodání a osazení hmoždinek profilu 6 až 8 mm do zdiva z betonu</t>
  </si>
  <si>
    <t>kus</t>
  </si>
  <si>
    <t>4</t>
  </si>
  <si>
    <t>-11308151</t>
  </si>
  <si>
    <t>3</t>
  </si>
  <si>
    <t>971042131</t>
  </si>
  <si>
    <t>Vybourání otvorů v betonových příčkách a zdech D do 60 mm tl do 150 mm</t>
  </si>
  <si>
    <t>-1813301767</t>
  </si>
  <si>
    <t>973031616</t>
  </si>
  <si>
    <t>Vysekání kapes ve zdivu cihelném na MV nebo MVC pro špalíky a krabice do 100x100x50 mm</t>
  </si>
  <si>
    <t>-1419791082</t>
  </si>
  <si>
    <t>5</t>
  </si>
  <si>
    <t>M</t>
  </si>
  <si>
    <t>59042125</t>
  </si>
  <si>
    <t>sádra šedá</t>
  </si>
  <si>
    <t>kg</t>
  </si>
  <si>
    <t>8</t>
  </si>
  <si>
    <t>-1517077196</t>
  </si>
  <si>
    <t>PSV</t>
  </si>
  <si>
    <t>Práce a dodávky PSV</t>
  </si>
  <si>
    <t>741</t>
  </si>
  <si>
    <t>Elektroinstalace - silnoproud</t>
  </si>
  <si>
    <t>6</t>
  </si>
  <si>
    <t>741110511</t>
  </si>
  <si>
    <t>Montáž lišta a kanálek vkládací šířky do 60 mm s víčkem</t>
  </si>
  <si>
    <t>16</t>
  </si>
  <si>
    <t>1678948457</t>
  </si>
  <si>
    <t>7</t>
  </si>
  <si>
    <t>10.075.029</t>
  </si>
  <si>
    <t>KOPOS Lišta LR 30 rohová, bílá, délka 2,6m</t>
  </si>
  <si>
    <t>32</t>
  </si>
  <si>
    <t>1611469880</t>
  </si>
  <si>
    <t>10.075.030</t>
  </si>
  <si>
    <t>KOPOS Lišta LP 35 soklová, bílá, délka 3m</t>
  </si>
  <si>
    <t>919727650</t>
  </si>
  <si>
    <t>34571001</t>
  </si>
  <si>
    <t>lišta elektroinstalační hranatá PVC 15x10mm</t>
  </si>
  <si>
    <t>483988333</t>
  </si>
  <si>
    <t>10</t>
  </si>
  <si>
    <t>1000222775</t>
  </si>
  <si>
    <t>KOPOS 8861 L HB  KRYT KONCOVÝ LEVÝ LP 35</t>
  </si>
  <si>
    <t>57001846</t>
  </si>
  <si>
    <t>11</t>
  </si>
  <si>
    <t>1000222784</t>
  </si>
  <si>
    <t>KOPOS 8861 P HB  KRYT KONCOVÝ PRAVÝ LP 35</t>
  </si>
  <si>
    <t>1293451883</t>
  </si>
  <si>
    <t>1000222776</t>
  </si>
  <si>
    <t>KOPOS 8865 HB  KRYT ROH VNITŘNÍ LP 35</t>
  </si>
  <si>
    <t>-176271515</t>
  </si>
  <si>
    <t>13</t>
  </si>
  <si>
    <t>741112101</t>
  </si>
  <si>
    <t>Montáž rozvodka zapuštěná plastová kruhová</t>
  </si>
  <si>
    <t>699075666</t>
  </si>
  <si>
    <t>14</t>
  </si>
  <si>
    <t>1223264</t>
  </si>
  <si>
    <t>KRABICE KU 68-45/V KA SEDA S VICKEM</t>
  </si>
  <si>
    <t>411277271</t>
  </si>
  <si>
    <t>15</t>
  </si>
  <si>
    <t>10.152.069</t>
  </si>
  <si>
    <t>KOPOS Svorkovnice TYP017 2x1-2,5 bezšroubová</t>
  </si>
  <si>
    <t>-1349208323</t>
  </si>
  <si>
    <t>10.152.068</t>
  </si>
  <si>
    <t>KOPOS Svorkovnice TYP016 3x1-2,5 bezšroubová</t>
  </si>
  <si>
    <t>-1506151103</t>
  </si>
  <si>
    <t>17</t>
  </si>
  <si>
    <t>10.151.572</t>
  </si>
  <si>
    <t>KOPOS Svorkovnice TYP015 5x1-2,5 bezšroubová</t>
  </si>
  <si>
    <t>-1027918597</t>
  </si>
  <si>
    <t>18</t>
  </si>
  <si>
    <t>741112111</t>
  </si>
  <si>
    <t>Montáž rozvodka nástěnná plastová čtyřhranná vodič D do 4 mm2</t>
  </si>
  <si>
    <t>1487755512</t>
  </si>
  <si>
    <t>19</t>
  </si>
  <si>
    <t>1000112442</t>
  </si>
  <si>
    <t>KOPOS LK 80R/2 HB  KRABICE LIŠTOVÁ</t>
  </si>
  <si>
    <t>1877528431</t>
  </si>
  <si>
    <t>20</t>
  </si>
  <si>
    <t>741112061</t>
  </si>
  <si>
    <t>Montáž krabice přístrojová zapuštěná plastová kruhová</t>
  </si>
  <si>
    <t>2107036969</t>
  </si>
  <si>
    <t>34571450</t>
  </si>
  <si>
    <t>krabice pod omítku PVC přístrojová kruhová D 70mm</t>
  </si>
  <si>
    <t>1943345192</t>
  </si>
  <si>
    <t>22</t>
  </si>
  <si>
    <t>34571451</t>
  </si>
  <si>
    <t>krabice pod omítku PVC přístrojová kruhová D 70mm hluboká</t>
  </si>
  <si>
    <t>1389570525</t>
  </si>
  <si>
    <t>23</t>
  </si>
  <si>
    <t>741112072</t>
  </si>
  <si>
    <t>Montáž krabice přístrojová lištová plastová dvojitá</t>
  </si>
  <si>
    <t>1906528076</t>
  </si>
  <si>
    <t>24</t>
  </si>
  <si>
    <t>1221032</t>
  </si>
  <si>
    <t>PRISTROJOVY NOSIC PNLP 35 2Z HB</t>
  </si>
  <si>
    <t>-1962714776</t>
  </si>
  <si>
    <t>25</t>
  </si>
  <si>
    <t>741122015</t>
  </si>
  <si>
    <t>Montáž kabel Cu bez ukončení uložený pod omítku plný kulatý 3x1,5 mm2 (např. CYKY)</t>
  </si>
  <si>
    <t>-905477796</t>
  </si>
  <si>
    <t>26</t>
  </si>
  <si>
    <t>34111030</t>
  </si>
  <si>
    <t>kabel instalační jádro Cu plné izolace PVC plášť PVC 450/750V (CYKY) 3x1,5mm2</t>
  </si>
  <si>
    <t>-1488951682</t>
  </si>
  <si>
    <t>VV</t>
  </si>
  <si>
    <t>40*1,15 'Přepočtené koeficientem množství</t>
  </si>
  <si>
    <t>27</t>
  </si>
  <si>
    <t>741122032</t>
  </si>
  <si>
    <t>Montáž kabel Cu bez ukončení uložený pod omítku plný kulatý 5x4 až 6 mm2 (např. CYKY)</t>
  </si>
  <si>
    <t>-2050430245</t>
  </si>
  <si>
    <t>28</t>
  </si>
  <si>
    <t>34111098</t>
  </si>
  <si>
    <t>kabel instalační jádro Cu plné izolace PVC plášť PVC 450/750V (CYKY) 5x4mm2</t>
  </si>
  <si>
    <t>1487041712</t>
  </si>
  <si>
    <t>29</t>
  </si>
  <si>
    <t>741122211</t>
  </si>
  <si>
    <t>Montáž kabel Cu plný kulatý žíla 3x1,5 až 6 mm2 uložený volně (např. CYKY)</t>
  </si>
  <si>
    <t>-1895181392</t>
  </si>
  <si>
    <t>30</t>
  </si>
  <si>
    <t>34111036</t>
  </si>
  <si>
    <t>kabel instalační jádro Cu plné izolace PVC plášť PVC 450/750V (CYKY) 3x2,5mm2</t>
  </si>
  <si>
    <t>-1544992565</t>
  </si>
  <si>
    <t>60*1,1 'Přepočtené koeficientem množství</t>
  </si>
  <si>
    <t>31</t>
  </si>
  <si>
    <t>741310101</t>
  </si>
  <si>
    <t>Montáž spínač (polo)zapuštěný bezšroubové připojení 1-jednopólový se zapojením vodičů</t>
  </si>
  <si>
    <t>-1661753406</t>
  </si>
  <si>
    <t>8500142041</t>
  </si>
  <si>
    <t>Spínač kompletní řazení 1 ABB Tango bílá</t>
  </si>
  <si>
    <t>-831957977</t>
  </si>
  <si>
    <t>33</t>
  </si>
  <si>
    <t>1000005234</t>
  </si>
  <si>
    <t>ABB 3558A-06940 B  Přepínač střídavý, s krytem a rámečkem, řazení 6 (1), IP44</t>
  </si>
  <si>
    <t>-904384208</t>
  </si>
  <si>
    <t>34</t>
  </si>
  <si>
    <t>741310121</t>
  </si>
  <si>
    <t>Montáž přepínač (polo)zapuštěný bezšroubové připojení 5-seriový se zapojením vodičů</t>
  </si>
  <si>
    <t>974726162</t>
  </si>
  <si>
    <t>35</t>
  </si>
  <si>
    <t>8500143361</t>
  </si>
  <si>
    <t>Přepínač sériový kompletní řazení 5 ABB Tango bílá</t>
  </si>
  <si>
    <t>2093760509</t>
  </si>
  <si>
    <t>36</t>
  </si>
  <si>
    <t>741310122</t>
  </si>
  <si>
    <t>Montáž přepínač (polo)zapuštěný bezšroubové připojení 6-střídavý se zapojením vodičů</t>
  </si>
  <si>
    <t>-1094911522</t>
  </si>
  <si>
    <t>37</t>
  </si>
  <si>
    <t>8500144421</t>
  </si>
  <si>
    <t>Přepínač střídavý kompletní řazení 6 ABB Tango bílá</t>
  </si>
  <si>
    <t>-1212124846</t>
  </si>
  <si>
    <t>38</t>
  </si>
  <si>
    <t>741311021</t>
  </si>
  <si>
    <t>Montáž přípojka sporáková s doutnavkou se zapojením vodičů</t>
  </si>
  <si>
    <t>1000768091</t>
  </si>
  <si>
    <t>39</t>
  </si>
  <si>
    <t>1000006497</t>
  </si>
  <si>
    <t>ABB 3536N-C03252 11 Spínač stiskací PRESSTO, se signalizační doutnavkou, zapuštěný 28-Ostatní přístr</t>
  </si>
  <si>
    <t>235458961</t>
  </si>
  <si>
    <t>40</t>
  </si>
  <si>
    <t>741313001</t>
  </si>
  <si>
    <t>Montáž zásuvka (polo)zapuštěná bezšroubové připojení 2P+PE se zapojením vodičů</t>
  </si>
  <si>
    <t>1661678133</t>
  </si>
  <si>
    <t>41</t>
  </si>
  <si>
    <t>1000005333</t>
  </si>
  <si>
    <t>ABB 5518A-2999 B IPxx Zásuvka jednonásobná s clonkami, víčkem, rámečkem, s drápky, IP44</t>
  </si>
  <si>
    <t>-1942103732</t>
  </si>
  <si>
    <t>42</t>
  </si>
  <si>
    <t>1000005128</t>
  </si>
  <si>
    <t>ABB 5518A-A2359 B Zásuvka jednonásobná s ochranným kolíkem, s clonkami 04-Tango</t>
  </si>
  <si>
    <t>684849396</t>
  </si>
  <si>
    <t>43</t>
  </si>
  <si>
    <t>741313004</t>
  </si>
  <si>
    <t>Montáž zásuvka (polo)zapuštěná bezšroubové připojení 2x(2P+PE) dvojnásobná šikmá se zapojením vodičů</t>
  </si>
  <si>
    <t>-1830280312</t>
  </si>
  <si>
    <t>44</t>
  </si>
  <si>
    <t>1000005962</t>
  </si>
  <si>
    <t>ABB 5513A-C02357 B Zásuvka dvojnásobná s ochr. kolíky, s clonkami, s natočenou dutinou 04-Tango</t>
  </si>
  <si>
    <t>-1041903824</t>
  </si>
  <si>
    <t>45</t>
  </si>
  <si>
    <t>741372061</t>
  </si>
  <si>
    <t>Montáž svítidlo LED interiérové přisazené stropní hranaté nebo kruhové do 0,09 m2 se zapojením vodičů</t>
  </si>
  <si>
    <t>-723455707</t>
  </si>
  <si>
    <t>46</t>
  </si>
  <si>
    <t>11.236.820</t>
  </si>
  <si>
    <t>KANLUX Svítidlo LED VARSO 18W-NW-O 1700lm 4000K IP54</t>
  </si>
  <si>
    <t>1430833278</t>
  </si>
  <si>
    <t>47</t>
  </si>
  <si>
    <t>741410071</t>
  </si>
  <si>
    <t>Montáž pospojování ochranné konstrukce ostatní vodičem do 16 mm2 uloženým volně nebo pod omítku</t>
  </si>
  <si>
    <t>-333441997</t>
  </si>
  <si>
    <t>48</t>
  </si>
  <si>
    <t>10.048.422</t>
  </si>
  <si>
    <t>Kabel H07V-U 4 zž (CY)</t>
  </si>
  <si>
    <t>855581165</t>
  </si>
  <si>
    <t>49</t>
  </si>
  <si>
    <t>210220321</t>
  </si>
  <si>
    <t>Montáž svorek na potrubí typ Bernard se zhotovením pásku</t>
  </si>
  <si>
    <t>-1568845745</t>
  </si>
  <si>
    <t>50</t>
  </si>
  <si>
    <t>1202892</t>
  </si>
  <si>
    <t>ZEMNICI NEREZ PASEK ZSA 16</t>
  </si>
  <si>
    <t>128</t>
  </si>
  <si>
    <t>1865655651</t>
  </si>
  <si>
    <t>51</t>
  </si>
  <si>
    <t>1302936</t>
  </si>
  <si>
    <t>ZEMNICI SVORKA ZSA 16 NEREZ (AB SVORKA)</t>
  </si>
  <si>
    <t>1721599851</t>
  </si>
  <si>
    <t>52</t>
  </si>
  <si>
    <t>8500122551</t>
  </si>
  <si>
    <t>Svorka zemnicí ZS 4</t>
  </si>
  <si>
    <t>-733240561</t>
  </si>
  <si>
    <t>53</t>
  </si>
  <si>
    <t>220331002</t>
  </si>
  <si>
    <t>Montáž součástí pro EPS hlásiče, tlačítka, sirény nebo majáku</t>
  </si>
  <si>
    <t>-565648558</t>
  </si>
  <si>
    <t>54</t>
  </si>
  <si>
    <t>1699219</t>
  </si>
  <si>
    <t>DETEKTOR KOURE DELTA 5TC1296 230VAC/9V</t>
  </si>
  <si>
    <t>256</t>
  </si>
  <si>
    <t>892800782</t>
  </si>
  <si>
    <t>55</t>
  </si>
  <si>
    <t>741810001</t>
  </si>
  <si>
    <t>Celková prohlídka elektrického rozvodu a zařízení do 100 000,- Kč</t>
  </si>
  <si>
    <t>pol</t>
  </si>
  <si>
    <t>-1267933530</t>
  </si>
  <si>
    <t>56</t>
  </si>
  <si>
    <t>998741201</t>
  </si>
  <si>
    <t>Přesun hmot procentní pro silnoproud v objektech v do 6 m</t>
  </si>
  <si>
    <t>%</t>
  </si>
  <si>
    <t>-916879207</t>
  </si>
  <si>
    <t>HZS</t>
  </si>
  <si>
    <t>Hodinové zúčtovací sazby</t>
  </si>
  <si>
    <t>57</t>
  </si>
  <si>
    <t>HZS2231</t>
  </si>
  <si>
    <t>Hodinová zúčtovací sazba elektrikář ... demontáž původní elektroinstalace, práce neobsažené v položkách ceníku</t>
  </si>
  <si>
    <t>hod</t>
  </si>
  <si>
    <t>512</t>
  </si>
  <si>
    <t>-2033926134</t>
  </si>
  <si>
    <t>05K2023_2 - Bytová rozvodnice</t>
  </si>
  <si>
    <t>741120401</t>
  </si>
  <si>
    <t>Montáž vodič Cu izolovaný drátovací plný a laněný žíla 0,35-6 mm2 v rozváděči (např. CY)</t>
  </si>
  <si>
    <t>281129607</t>
  </si>
  <si>
    <t>34140826</t>
  </si>
  <si>
    <t>vodič propojovací jádro Cu plné izolace PVC 450/750V (H07V-U) 1x6mm2</t>
  </si>
  <si>
    <t>-1872375006</t>
  </si>
  <si>
    <t>741130001</t>
  </si>
  <si>
    <t>Ukončení vodič izolovaný do 2,5 mm2 v rozváděči nebo na přístroji</t>
  </si>
  <si>
    <t>1473112553</t>
  </si>
  <si>
    <t>741130003</t>
  </si>
  <si>
    <t>Ukončení vodič izolovaný do 4 mm2 v rozváděči nebo na přístroji</t>
  </si>
  <si>
    <t>1452656108</t>
  </si>
  <si>
    <t>741130005</t>
  </si>
  <si>
    <t>Ukončení vodič izolovaný do 10 mm2 v rozváděči nebo na přístroji</t>
  </si>
  <si>
    <t>2045039879</t>
  </si>
  <si>
    <t>741210001</t>
  </si>
  <si>
    <t>Montáž rozvodnice oceloplechová nebo plastová běžná do 20 kg</t>
  </si>
  <si>
    <t>-1396189479</t>
  </si>
  <si>
    <t>1000140540</t>
  </si>
  <si>
    <t>OEZ:40581 RZG-N-2S28 Rozvodnicová skříň RP 5,45kč/ks</t>
  </si>
  <si>
    <t>-160056328</t>
  </si>
  <si>
    <t>741320101</t>
  </si>
  <si>
    <t>Montáž jističů jednopólových nn do 25 A bez krytu se zapojením vodičů</t>
  </si>
  <si>
    <t>1602852097</t>
  </si>
  <si>
    <t>1000140860</t>
  </si>
  <si>
    <t>OEZ:41880 LTE-16B-1 Jistič RP 0,15kč/ks</t>
  </si>
  <si>
    <t>-1374264097</t>
  </si>
  <si>
    <t>741320161</t>
  </si>
  <si>
    <t>Montáž jističů třípólových nn do 25 A bez krytu se zapojením vodičů</t>
  </si>
  <si>
    <t>397147281</t>
  </si>
  <si>
    <t>1000140904</t>
  </si>
  <si>
    <t>OEZ:41932 LTE-16B-3 Jistič RP 0,45kč/ks</t>
  </si>
  <si>
    <t>-1361131285</t>
  </si>
  <si>
    <t>741321001</t>
  </si>
  <si>
    <t>Montáž proudových chráničů dvoupólových nn do 25 A bez krytu se zapojením vodičů</t>
  </si>
  <si>
    <t>466842016</t>
  </si>
  <si>
    <t>1000140253</t>
  </si>
  <si>
    <t>OEZ:38314 OLE-10B-1N-030AC Proudový chránič s nadproudovou ochranou RP 0,62kč/ks</t>
  </si>
  <si>
    <t>1275506852</t>
  </si>
  <si>
    <t>1000141283</t>
  </si>
  <si>
    <t>OEZ:46395 LFE-25-2-030A Proudový chránič RP 0,19kč/ks</t>
  </si>
  <si>
    <t>-297518132</t>
  </si>
  <si>
    <t>741321031</t>
  </si>
  <si>
    <t>Montáž proudových chráničů čtyřpólových nn do 25 A bez krytu se zapojením vodičů</t>
  </si>
  <si>
    <t>-459963146</t>
  </si>
  <si>
    <t>1000141284</t>
  </si>
  <si>
    <t>OEZ:46399 LFE-25-4-030A Proudový chránič RP 0,29kč/ks</t>
  </si>
  <si>
    <t>2104651761</t>
  </si>
  <si>
    <t>741322072</t>
  </si>
  <si>
    <t>Montáž svodiče přepětí nn typ 2 třípólových dvoudílných s vložením modulu se zapojením vodičů</t>
  </si>
  <si>
    <t>1598340613</t>
  </si>
  <si>
    <t>1000140563</t>
  </si>
  <si>
    <t>OEZ:40619 SVBC-12,5-3-MZ Kombinovaný svodič bleskových proudů a přepětí RP 1,35kč/ks</t>
  </si>
  <si>
    <t>127847722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</si>
</sst>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G5" s="230" t="s">
        <v>16</v>
      </c>
      <c r="BS5" s="15" t="s">
        <v>7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G6" s="231"/>
      <c r="BS6" s="15" t="s">
        <v>7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31"/>
      <c r="BS7" s="15" t="s">
        <v>7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31"/>
      <c r="BS8" s="15" t="s">
        <v>7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1"/>
      <c r="BS9" s="15" t="s">
        <v>7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31"/>
      <c r="BS10" s="15" t="s">
        <v>7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31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1"/>
      <c r="BS12" s="15" t="s">
        <v>7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G13" s="231"/>
      <c r="BS13" s="15" t="s">
        <v>7</v>
      </c>
    </row>
    <row r="14" spans="2:71" ht="12.75">
      <c r="B14" s="19"/>
      <c r="C14" s="20"/>
      <c r="D14" s="20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G14" s="231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31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31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1"/>
      <c r="BS18" s="15" t="s">
        <v>7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31"/>
      <c r="BS19" s="15" t="s">
        <v>7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31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1"/>
    </row>
    <row r="22" spans="2:59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1"/>
    </row>
    <row r="23" spans="2:59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G23" s="231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1"/>
    </row>
    <row r="25" spans="2:59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1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G26" s="231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1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37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39</v>
      </c>
      <c r="AL28" s="241"/>
      <c r="AM28" s="241"/>
      <c r="AN28" s="241"/>
      <c r="AO28" s="241"/>
      <c r="AP28" s="34"/>
      <c r="AQ28" s="34"/>
      <c r="AR28" s="37"/>
      <c r="BG28" s="231"/>
    </row>
    <row r="29" spans="2:59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4">
        <v>0.21</v>
      </c>
      <c r="M29" s="243"/>
      <c r="N29" s="243"/>
      <c r="O29" s="243"/>
      <c r="P29" s="243"/>
      <c r="Q29" s="39"/>
      <c r="R29" s="39"/>
      <c r="S29" s="39"/>
      <c r="T29" s="39"/>
      <c r="U29" s="39"/>
      <c r="V29" s="39"/>
      <c r="W29" s="242">
        <f>ROUND(BB94,2)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9"/>
      <c r="AG29" s="39"/>
      <c r="AH29" s="39"/>
      <c r="AI29" s="39"/>
      <c r="AJ29" s="39"/>
      <c r="AK29" s="242">
        <f>ROUND(AX94,2)</f>
        <v>0</v>
      </c>
      <c r="AL29" s="243"/>
      <c r="AM29" s="243"/>
      <c r="AN29" s="243"/>
      <c r="AO29" s="243"/>
      <c r="AP29" s="39"/>
      <c r="AQ29" s="39"/>
      <c r="AR29" s="40"/>
      <c r="BG29" s="232"/>
    </row>
    <row r="30" spans="2:59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4">
        <v>0.12</v>
      </c>
      <c r="M30" s="243"/>
      <c r="N30" s="243"/>
      <c r="O30" s="243"/>
      <c r="P30" s="243"/>
      <c r="Q30" s="39"/>
      <c r="R30" s="39"/>
      <c r="S30" s="39"/>
      <c r="T30" s="39"/>
      <c r="U30" s="39"/>
      <c r="V30" s="39"/>
      <c r="W30" s="242">
        <f>ROUND(BC94,2)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9"/>
      <c r="AG30" s="39"/>
      <c r="AH30" s="39"/>
      <c r="AI30" s="39"/>
      <c r="AJ30" s="39"/>
      <c r="AK30" s="242">
        <f>ROUND(AY94,2)</f>
        <v>0</v>
      </c>
      <c r="AL30" s="243"/>
      <c r="AM30" s="243"/>
      <c r="AN30" s="243"/>
      <c r="AO30" s="243"/>
      <c r="AP30" s="39"/>
      <c r="AQ30" s="39"/>
      <c r="AR30" s="40"/>
      <c r="BG30" s="232"/>
    </row>
    <row r="31" spans="2:59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4">
        <v>0.21</v>
      </c>
      <c r="M31" s="243"/>
      <c r="N31" s="243"/>
      <c r="O31" s="243"/>
      <c r="P31" s="243"/>
      <c r="Q31" s="39"/>
      <c r="R31" s="39"/>
      <c r="S31" s="39"/>
      <c r="T31" s="39"/>
      <c r="U31" s="39"/>
      <c r="V31" s="39"/>
      <c r="W31" s="242">
        <f>ROUND(BD94,2)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9"/>
      <c r="AG31" s="39"/>
      <c r="AH31" s="39"/>
      <c r="AI31" s="39"/>
      <c r="AJ31" s="39"/>
      <c r="AK31" s="242">
        <v>0</v>
      </c>
      <c r="AL31" s="243"/>
      <c r="AM31" s="243"/>
      <c r="AN31" s="243"/>
      <c r="AO31" s="243"/>
      <c r="AP31" s="39"/>
      <c r="AQ31" s="39"/>
      <c r="AR31" s="40"/>
      <c r="BG31" s="232"/>
    </row>
    <row r="32" spans="2:59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4">
        <v>0.12</v>
      </c>
      <c r="M32" s="243"/>
      <c r="N32" s="243"/>
      <c r="O32" s="243"/>
      <c r="P32" s="243"/>
      <c r="Q32" s="39"/>
      <c r="R32" s="39"/>
      <c r="S32" s="39"/>
      <c r="T32" s="39"/>
      <c r="U32" s="39"/>
      <c r="V32" s="39"/>
      <c r="W32" s="242">
        <f>ROUND(BE94,2)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9"/>
      <c r="AG32" s="39"/>
      <c r="AH32" s="39"/>
      <c r="AI32" s="39"/>
      <c r="AJ32" s="39"/>
      <c r="AK32" s="242">
        <v>0</v>
      </c>
      <c r="AL32" s="243"/>
      <c r="AM32" s="243"/>
      <c r="AN32" s="243"/>
      <c r="AO32" s="243"/>
      <c r="AP32" s="39"/>
      <c r="AQ32" s="39"/>
      <c r="AR32" s="40"/>
      <c r="BG32" s="232"/>
    </row>
    <row r="33" spans="2:59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4">
        <v>0</v>
      </c>
      <c r="M33" s="243"/>
      <c r="N33" s="243"/>
      <c r="O33" s="243"/>
      <c r="P33" s="243"/>
      <c r="Q33" s="39"/>
      <c r="R33" s="39"/>
      <c r="S33" s="39"/>
      <c r="T33" s="39"/>
      <c r="U33" s="39"/>
      <c r="V33" s="39"/>
      <c r="W33" s="242">
        <f>ROUND(BF94,2)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9"/>
      <c r="AG33" s="39"/>
      <c r="AH33" s="39"/>
      <c r="AI33" s="39"/>
      <c r="AJ33" s="39"/>
      <c r="AK33" s="242">
        <v>0</v>
      </c>
      <c r="AL33" s="243"/>
      <c r="AM33" s="243"/>
      <c r="AN33" s="243"/>
      <c r="AO33" s="243"/>
      <c r="AP33" s="39"/>
      <c r="AQ33" s="39"/>
      <c r="AR33" s="40"/>
      <c r="BG33" s="232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1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5" t="s">
        <v>48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G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59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59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59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05K2023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Karviná, U Lesa 871, BJ 2+0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59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59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51" t="str">
        <f>IF(AN8="","",AN8)</f>
        <v>17. 10. 2023</v>
      </c>
      <c r="AN87" s="251"/>
      <c r="AO87" s="34"/>
      <c r="AP87" s="34"/>
      <c r="AQ87" s="34"/>
      <c r="AR87" s="37"/>
      <c r="BG87" s="32"/>
    </row>
    <row r="88" spans="1:59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59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2" t="str">
        <f>IF(E17="","",E17)</f>
        <v>Petr Kubala</v>
      </c>
      <c r="AN89" s="253"/>
      <c r="AO89" s="253"/>
      <c r="AP89" s="253"/>
      <c r="AQ89" s="34"/>
      <c r="AR89" s="37"/>
      <c r="AS89" s="254" t="s">
        <v>56</v>
      </c>
      <c r="AT89" s="25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59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52" t="str">
        <f>IF(E20="","",E20)</f>
        <v>Petr Kubala</v>
      </c>
      <c r="AN90" s="253"/>
      <c r="AO90" s="253"/>
      <c r="AP90" s="253"/>
      <c r="AQ90" s="34"/>
      <c r="AR90" s="37"/>
      <c r="AS90" s="256"/>
      <c r="AT90" s="25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59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8"/>
      <c r="AT91" s="25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59" s="2" customFormat="1" ht="29.25" customHeight="1">
      <c r="A92" s="32"/>
      <c r="B92" s="33"/>
      <c r="C92" s="260" t="s">
        <v>57</v>
      </c>
      <c r="D92" s="261"/>
      <c r="E92" s="261"/>
      <c r="F92" s="261"/>
      <c r="G92" s="261"/>
      <c r="H92" s="71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4" t="s">
        <v>73</v>
      </c>
      <c r="BE92" s="74" t="s">
        <v>74</v>
      </c>
      <c r="BF92" s="75" t="s">
        <v>75</v>
      </c>
      <c r="BG92" s="32"/>
    </row>
    <row r="93" spans="1:59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8">
        <f>ROUND(SUM(AG95:AG96),2)</f>
        <v>0</v>
      </c>
      <c r="AH94" s="268"/>
      <c r="AI94" s="268"/>
      <c r="AJ94" s="268"/>
      <c r="AK94" s="268"/>
      <c r="AL94" s="268"/>
      <c r="AM94" s="268"/>
      <c r="AN94" s="269">
        <f>SUM(AG94,AV94)</f>
        <v>0</v>
      </c>
      <c r="AO94" s="269"/>
      <c r="AP94" s="269"/>
      <c r="AQ94" s="83" t="s">
        <v>1</v>
      </c>
      <c r="AR94" s="84"/>
      <c r="AS94" s="85">
        <f>ROUND(SUM(AS95:AS96),2)</f>
        <v>0</v>
      </c>
      <c r="AT94" s="86">
        <f>ROUND(SUM(AT95:AT96),2)</f>
        <v>0</v>
      </c>
      <c r="AU94" s="87">
        <f>ROUND(SUM(AU95:AU96),2)</f>
        <v>0</v>
      </c>
      <c r="AV94" s="87">
        <f>ROUND(SUM(AX94:AY94),2)</f>
        <v>0</v>
      </c>
      <c r="AW94" s="88">
        <f>ROUND(SUM(AW95:AW96),5)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ROUND(SUM(BB95:BB96),2)</f>
        <v>0</v>
      </c>
      <c r="BC94" s="87">
        <f>ROUND(SUM(BC95:BC96),2)</f>
        <v>0</v>
      </c>
      <c r="BD94" s="87">
        <f>ROUND(SUM(BD95:BD96),2)</f>
        <v>0</v>
      </c>
      <c r="BE94" s="87">
        <f>ROUND(SUM(BE95:BE96),2)</f>
        <v>0</v>
      </c>
      <c r="BF94" s="89">
        <f>ROUND(SUM(BF95:BF96),2)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6</v>
      </c>
      <c r="BX94" s="90" t="s">
        <v>81</v>
      </c>
      <c r="CL94" s="90" t="s">
        <v>1</v>
      </c>
    </row>
    <row r="95" spans="1:91" s="7" customFormat="1" ht="24.75" customHeight="1">
      <c r="A95" s="92" t="s">
        <v>82</v>
      </c>
      <c r="B95" s="93"/>
      <c r="C95" s="94"/>
      <c r="D95" s="267" t="s">
        <v>83</v>
      </c>
      <c r="E95" s="267"/>
      <c r="F95" s="267"/>
      <c r="G95" s="267"/>
      <c r="H95" s="267"/>
      <c r="I95" s="95"/>
      <c r="J95" s="267" t="s">
        <v>84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'05K2023_1 - Elektroinstalace'!K32</f>
        <v>0</v>
      </c>
      <c r="AH95" s="266"/>
      <c r="AI95" s="266"/>
      <c r="AJ95" s="266"/>
      <c r="AK95" s="266"/>
      <c r="AL95" s="266"/>
      <c r="AM95" s="266"/>
      <c r="AN95" s="265">
        <f>SUM(AG95,AV95)</f>
        <v>0</v>
      </c>
      <c r="AO95" s="266"/>
      <c r="AP95" s="266"/>
      <c r="AQ95" s="96" t="s">
        <v>85</v>
      </c>
      <c r="AR95" s="97"/>
      <c r="AS95" s="98">
        <f>'05K2023_1 - Elektroinstalace'!K30</f>
        <v>0</v>
      </c>
      <c r="AT95" s="99">
        <f>'05K2023_1 - Elektroinstalace'!K31</f>
        <v>0</v>
      </c>
      <c r="AU95" s="99">
        <v>0</v>
      </c>
      <c r="AV95" s="99">
        <f>ROUND(SUM(AX95:AY95),2)</f>
        <v>0</v>
      </c>
      <c r="AW95" s="100">
        <f>'05K2023_1 - Elektroinstalace'!T121</f>
        <v>0</v>
      </c>
      <c r="AX95" s="99">
        <f>'05K2023_1 - Elektroinstalace'!K35</f>
        <v>0</v>
      </c>
      <c r="AY95" s="99">
        <f>'05K2023_1 - Elektroinstalace'!K36</f>
        <v>0</v>
      </c>
      <c r="AZ95" s="99">
        <f>'05K2023_1 - Elektroinstalace'!K37</f>
        <v>0</v>
      </c>
      <c r="BA95" s="99">
        <f>'05K2023_1 - Elektroinstalace'!K38</f>
        <v>0</v>
      </c>
      <c r="BB95" s="99">
        <f>'05K2023_1 - Elektroinstalace'!F35</f>
        <v>0</v>
      </c>
      <c r="BC95" s="99">
        <f>'05K2023_1 - Elektroinstalace'!F36</f>
        <v>0</v>
      </c>
      <c r="BD95" s="99">
        <f>'05K2023_1 - Elektroinstalace'!F37</f>
        <v>0</v>
      </c>
      <c r="BE95" s="99">
        <f>'05K2023_1 - Elektroinstalace'!F38</f>
        <v>0</v>
      </c>
      <c r="BF95" s="101">
        <f>'05K2023_1 - Elektroinstalace'!F39</f>
        <v>0</v>
      </c>
      <c r="BT95" s="102" t="s">
        <v>86</v>
      </c>
      <c r="BV95" s="102" t="s">
        <v>80</v>
      </c>
      <c r="BW95" s="102" t="s">
        <v>87</v>
      </c>
      <c r="BX95" s="102" t="s">
        <v>6</v>
      </c>
      <c r="CL95" s="102" t="s">
        <v>1</v>
      </c>
      <c r="CM95" s="102" t="s">
        <v>86</v>
      </c>
    </row>
    <row r="96" spans="1:91" s="7" customFormat="1" ht="24.75" customHeight="1">
      <c r="A96" s="92" t="s">
        <v>82</v>
      </c>
      <c r="B96" s="93"/>
      <c r="C96" s="94"/>
      <c r="D96" s="267" t="s">
        <v>88</v>
      </c>
      <c r="E96" s="267"/>
      <c r="F96" s="267"/>
      <c r="G96" s="267"/>
      <c r="H96" s="267"/>
      <c r="I96" s="95"/>
      <c r="J96" s="267" t="s">
        <v>89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'05K2023_2 - Bytová rozvod...'!K32</f>
        <v>0</v>
      </c>
      <c r="AH96" s="266"/>
      <c r="AI96" s="266"/>
      <c r="AJ96" s="266"/>
      <c r="AK96" s="266"/>
      <c r="AL96" s="266"/>
      <c r="AM96" s="266"/>
      <c r="AN96" s="265">
        <f>SUM(AG96,AV96)</f>
        <v>0</v>
      </c>
      <c r="AO96" s="266"/>
      <c r="AP96" s="266"/>
      <c r="AQ96" s="96" t="s">
        <v>85</v>
      </c>
      <c r="AR96" s="97"/>
      <c r="AS96" s="103">
        <f>'05K2023_2 - Bytová rozvod...'!K30</f>
        <v>0</v>
      </c>
      <c r="AT96" s="104">
        <f>'05K2023_2 - Bytová rozvod...'!K31</f>
        <v>0</v>
      </c>
      <c r="AU96" s="104">
        <v>0</v>
      </c>
      <c r="AV96" s="104">
        <f>ROUND(SUM(AX96:AY96),2)</f>
        <v>0</v>
      </c>
      <c r="AW96" s="105">
        <f>'05K2023_2 - Bytová rozvod...'!T118</f>
        <v>0</v>
      </c>
      <c r="AX96" s="104">
        <f>'05K2023_2 - Bytová rozvod...'!K35</f>
        <v>0</v>
      </c>
      <c r="AY96" s="104">
        <f>'05K2023_2 - Bytová rozvod...'!K36</f>
        <v>0</v>
      </c>
      <c r="AZ96" s="104">
        <f>'05K2023_2 - Bytová rozvod...'!K37</f>
        <v>0</v>
      </c>
      <c r="BA96" s="104">
        <f>'05K2023_2 - Bytová rozvod...'!K38</f>
        <v>0</v>
      </c>
      <c r="BB96" s="104">
        <f>'05K2023_2 - Bytová rozvod...'!F35</f>
        <v>0</v>
      </c>
      <c r="BC96" s="104">
        <f>'05K2023_2 - Bytová rozvod...'!F36</f>
        <v>0</v>
      </c>
      <c r="BD96" s="104">
        <f>'05K2023_2 - Bytová rozvod...'!F37</f>
        <v>0</v>
      </c>
      <c r="BE96" s="104">
        <f>'05K2023_2 - Bytová rozvod...'!F38</f>
        <v>0</v>
      </c>
      <c r="BF96" s="106">
        <f>'05K2023_2 - Bytová rozvod...'!F39</f>
        <v>0</v>
      </c>
      <c r="BT96" s="102" t="s">
        <v>86</v>
      </c>
      <c r="BV96" s="102" t="s">
        <v>80</v>
      </c>
      <c r="BW96" s="102" t="s">
        <v>90</v>
      </c>
      <c r="BX96" s="102" t="s">
        <v>6</v>
      </c>
      <c r="CL96" s="102" t="s">
        <v>1</v>
      </c>
      <c r="CM96" s="102" t="s">
        <v>86</v>
      </c>
    </row>
    <row r="97" spans="1:59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sheetProtection algorithmName="SHA-512" hashValue="XcB3alxD7QJ+t36OvBy8yVd9A0wKDliFuD5OgmzSp5sd2C9Qlaui/bgtCnRevn/ikeSgDrYQd2+WaO8neXLKxg==" saltValue="jTRafVBkbiSh5gPQk17lRfPPeZSyItsLVplJsop2JD5pbkGI3CNnIUYb4ywXx5ntK5nyqb560kPfnJTd1r1+6g==" spinCount="100000" sheet="1" objects="1" scenarios="1" formatColumns="0" formatRows="0"/>
  <mergeCells count="46"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5K2023_1 - Elektroinstalace'!C2" display="/"/>
    <hyperlink ref="A96" location="'05K2023_2 - Bytová roz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U Lesa 871, BJ 2+0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93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17. 10. 2023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ROUND(K121,2)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ROUND((SUM(BE121:BE185)),2)</f>
        <v>0</v>
      </c>
      <c r="G35" s="32"/>
      <c r="H35" s="32"/>
      <c r="I35" s="123">
        <v>0.21</v>
      </c>
      <c r="J35" s="32"/>
      <c r="K35" s="118">
        <f>ROUND(((SUM(BE121:BE185))*I35),2)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ROUND((SUM(BF121:BF185)),2)</f>
        <v>0</v>
      </c>
      <c r="G36" s="32"/>
      <c r="H36" s="32"/>
      <c r="I36" s="123">
        <v>0.12</v>
      </c>
      <c r="J36" s="32"/>
      <c r="K36" s="118">
        <f>ROUND(((SUM(BF121:BF185))*I36),2)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ROUND((SUM(BG121:BG185)),2)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ROUND((SUM(BH121:BH185)),2)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ROUND((SUM(BI121:BI185)),2)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U Lesa 871, BJ 2+0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05K2023_1 - Elektroinstalace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17. 10. 2023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Q121</f>
        <v>0</v>
      </c>
      <c r="J96" s="82">
        <f t="shared" si="0"/>
        <v>0</v>
      </c>
      <c r="K96" s="82">
        <f>K121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K122</f>
        <v>0</v>
      </c>
      <c r="L97" s="147"/>
      <c r="M97" s="151"/>
    </row>
    <row r="98" spans="2:13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K123</f>
        <v>0</v>
      </c>
      <c r="L98" s="153"/>
      <c r="M98" s="157"/>
    </row>
    <row r="99" spans="2:13" s="9" customFormat="1" ht="24.95" customHeight="1">
      <c r="B99" s="146"/>
      <c r="C99" s="147"/>
      <c r="D99" s="148" t="s">
        <v>105</v>
      </c>
      <c r="E99" s="149"/>
      <c r="F99" s="149"/>
      <c r="G99" s="149"/>
      <c r="H99" s="149"/>
      <c r="I99" s="150">
        <f>Q129</f>
        <v>0</v>
      </c>
      <c r="J99" s="150">
        <f>R129</f>
        <v>0</v>
      </c>
      <c r="K99" s="150">
        <f>K129</f>
        <v>0</v>
      </c>
      <c r="L99" s="147"/>
      <c r="M99" s="151"/>
    </row>
    <row r="100" spans="2:13" s="10" customFormat="1" ht="19.9" customHeight="1">
      <c r="B100" s="152"/>
      <c r="C100" s="153"/>
      <c r="D100" s="154" t="s">
        <v>106</v>
      </c>
      <c r="E100" s="155"/>
      <c r="F100" s="155"/>
      <c r="G100" s="155"/>
      <c r="H100" s="155"/>
      <c r="I100" s="156">
        <f>Q130</f>
        <v>0</v>
      </c>
      <c r="J100" s="156">
        <f>R130</f>
        <v>0</v>
      </c>
      <c r="K100" s="156">
        <f>K130</f>
        <v>0</v>
      </c>
      <c r="L100" s="153"/>
      <c r="M100" s="157"/>
    </row>
    <row r="101" spans="2:13" s="9" customFormat="1" ht="24.95" customHeight="1">
      <c r="B101" s="146"/>
      <c r="C101" s="147"/>
      <c r="D101" s="148" t="s">
        <v>107</v>
      </c>
      <c r="E101" s="149"/>
      <c r="F101" s="149"/>
      <c r="G101" s="149"/>
      <c r="H101" s="149"/>
      <c r="I101" s="150">
        <f>Q184</f>
        <v>0</v>
      </c>
      <c r="J101" s="150">
        <f>R184</f>
        <v>0</v>
      </c>
      <c r="K101" s="150">
        <f>K184</f>
        <v>0</v>
      </c>
      <c r="L101" s="147"/>
      <c r="M101" s="151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108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17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78" t="str">
        <f>E7</f>
        <v>Karviná, U Lesa 871, BJ 2+0</v>
      </c>
      <c r="F111" s="279"/>
      <c r="G111" s="279"/>
      <c r="H111" s="279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92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49" t="str">
        <f>E9</f>
        <v>05K2023_1 - Elektroinstalace</v>
      </c>
      <c r="F113" s="280"/>
      <c r="G113" s="280"/>
      <c r="H113" s="280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21</v>
      </c>
      <c r="D115" s="34"/>
      <c r="E115" s="34"/>
      <c r="F115" s="25" t="str">
        <f>F12</f>
        <v xml:space="preserve"> </v>
      </c>
      <c r="G115" s="34"/>
      <c r="H115" s="34"/>
      <c r="I115" s="27" t="s">
        <v>23</v>
      </c>
      <c r="J115" s="64" t="str">
        <f>IF(J12="","",J12)</f>
        <v>17. 10. 2023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25</v>
      </c>
      <c r="D117" s="34"/>
      <c r="E117" s="34"/>
      <c r="F117" s="25" t="str">
        <f>E15</f>
        <v xml:space="preserve"> </v>
      </c>
      <c r="G117" s="34"/>
      <c r="H117" s="34"/>
      <c r="I117" s="27" t="s">
        <v>30</v>
      </c>
      <c r="J117" s="30" t="str">
        <f>E21</f>
        <v>Petr Kubala</v>
      </c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4"/>
      <c r="E118" s="34"/>
      <c r="F118" s="25" t="str">
        <f>IF(E18="","",E18)</f>
        <v>Vyplň údaj</v>
      </c>
      <c r="G118" s="34"/>
      <c r="H118" s="34"/>
      <c r="I118" s="27" t="s">
        <v>34</v>
      </c>
      <c r="J118" s="30" t="str">
        <f>E24</f>
        <v>Petr Kubala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58"/>
      <c r="B120" s="159"/>
      <c r="C120" s="160" t="s">
        <v>109</v>
      </c>
      <c r="D120" s="161" t="s">
        <v>61</v>
      </c>
      <c r="E120" s="161" t="s">
        <v>57</v>
      </c>
      <c r="F120" s="161" t="s">
        <v>58</v>
      </c>
      <c r="G120" s="161" t="s">
        <v>110</v>
      </c>
      <c r="H120" s="161" t="s">
        <v>111</v>
      </c>
      <c r="I120" s="161" t="s">
        <v>112</v>
      </c>
      <c r="J120" s="161" t="s">
        <v>113</v>
      </c>
      <c r="K120" s="161" t="s">
        <v>100</v>
      </c>
      <c r="L120" s="162" t="s">
        <v>114</v>
      </c>
      <c r="M120" s="163"/>
      <c r="N120" s="73" t="s">
        <v>1</v>
      </c>
      <c r="O120" s="74" t="s">
        <v>40</v>
      </c>
      <c r="P120" s="74" t="s">
        <v>115</v>
      </c>
      <c r="Q120" s="74" t="s">
        <v>116</v>
      </c>
      <c r="R120" s="74" t="s">
        <v>117</v>
      </c>
      <c r="S120" s="74" t="s">
        <v>118</v>
      </c>
      <c r="T120" s="74" t="s">
        <v>119</v>
      </c>
      <c r="U120" s="74" t="s">
        <v>120</v>
      </c>
      <c r="V120" s="74" t="s">
        <v>121</v>
      </c>
      <c r="W120" s="74" t="s">
        <v>122</v>
      </c>
      <c r="X120" s="75" t="s">
        <v>123</v>
      </c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2"/>
      <c r="B121" s="33"/>
      <c r="C121" s="80" t="s">
        <v>124</v>
      </c>
      <c r="D121" s="34"/>
      <c r="E121" s="34"/>
      <c r="F121" s="34"/>
      <c r="G121" s="34"/>
      <c r="H121" s="34"/>
      <c r="I121" s="34"/>
      <c r="J121" s="34"/>
      <c r="K121" s="164">
        <f>BK121</f>
        <v>0</v>
      </c>
      <c r="L121" s="34"/>
      <c r="M121" s="37"/>
      <c r="N121" s="76"/>
      <c r="O121" s="165"/>
      <c r="P121" s="77"/>
      <c r="Q121" s="166">
        <f>Q122+Q129+Q184</f>
        <v>0</v>
      </c>
      <c r="R121" s="166">
        <f>R122+R129+R184</f>
        <v>0</v>
      </c>
      <c r="S121" s="77"/>
      <c r="T121" s="167">
        <f>T122+T129+T184</f>
        <v>0</v>
      </c>
      <c r="U121" s="77"/>
      <c r="V121" s="167">
        <f>V122+V129+V184</f>
        <v>0.032380009999999994</v>
      </c>
      <c r="W121" s="77"/>
      <c r="X121" s="168">
        <f>X122+X129+X184</f>
        <v>0.064</v>
      </c>
      <c r="Y121" s="32"/>
      <c r="Z121" s="32"/>
      <c r="AA121" s="32"/>
      <c r="AB121" s="32"/>
      <c r="AC121" s="32"/>
      <c r="AD121" s="32"/>
      <c r="AE121" s="32"/>
      <c r="AT121" s="15" t="s">
        <v>77</v>
      </c>
      <c r="AU121" s="15" t="s">
        <v>102</v>
      </c>
      <c r="BK121" s="169">
        <f>BK122+BK129+BK184</f>
        <v>0</v>
      </c>
    </row>
    <row r="122" spans="2:63" s="12" customFormat="1" ht="25.9" customHeight="1">
      <c r="B122" s="170"/>
      <c r="C122" s="171"/>
      <c r="D122" s="172" t="s">
        <v>77</v>
      </c>
      <c r="E122" s="173" t="s">
        <v>125</v>
      </c>
      <c r="F122" s="173" t="s">
        <v>126</v>
      </c>
      <c r="G122" s="171"/>
      <c r="H122" s="171"/>
      <c r="I122" s="174"/>
      <c r="J122" s="174"/>
      <c r="K122" s="175">
        <f>BK122</f>
        <v>0</v>
      </c>
      <c r="L122" s="171"/>
      <c r="M122" s="176"/>
      <c r="N122" s="177"/>
      <c r="O122" s="178"/>
      <c r="P122" s="178"/>
      <c r="Q122" s="179">
        <f>Q123</f>
        <v>0</v>
      </c>
      <c r="R122" s="179">
        <f>R123</f>
        <v>0</v>
      </c>
      <c r="S122" s="178"/>
      <c r="T122" s="180">
        <f>T123</f>
        <v>0</v>
      </c>
      <c r="U122" s="178"/>
      <c r="V122" s="180">
        <f>V123</f>
        <v>0.01086001</v>
      </c>
      <c r="W122" s="178"/>
      <c r="X122" s="181">
        <f>X123</f>
        <v>0.064</v>
      </c>
      <c r="AR122" s="182" t="s">
        <v>86</v>
      </c>
      <c r="AT122" s="183" t="s">
        <v>77</v>
      </c>
      <c r="AU122" s="183" t="s">
        <v>78</v>
      </c>
      <c r="AY122" s="182" t="s">
        <v>127</v>
      </c>
      <c r="BK122" s="184">
        <f>BK123</f>
        <v>0</v>
      </c>
    </row>
    <row r="123" spans="2:63" s="12" customFormat="1" ht="22.9" customHeight="1">
      <c r="B123" s="170"/>
      <c r="C123" s="171"/>
      <c r="D123" s="172" t="s">
        <v>77</v>
      </c>
      <c r="E123" s="185" t="s">
        <v>128</v>
      </c>
      <c r="F123" s="185" t="s">
        <v>129</v>
      </c>
      <c r="G123" s="171"/>
      <c r="H123" s="171"/>
      <c r="I123" s="174"/>
      <c r="J123" s="174"/>
      <c r="K123" s="186">
        <f>BK123</f>
        <v>0</v>
      </c>
      <c r="L123" s="171"/>
      <c r="M123" s="176"/>
      <c r="N123" s="177"/>
      <c r="O123" s="178"/>
      <c r="P123" s="178"/>
      <c r="Q123" s="179">
        <f>SUM(Q124:Q128)</f>
        <v>0</v>
      </c>
      <c r="R123" s="179">
        <f>SUM(R124:R128)</f>
        <v>0</v>
      </c>
      <c r="S123" s="178"/>
      <c r="T123" s="180">
        <f>SUM(T124:T128)</f>
        <v>0</v>
      </c>
      <c r="U123" s="178"/>
      <c r="V123" s="180">
        <f>SUM(V124:V128)</f>
        <v>0.01086001</v>
      </c>
      <c r="W123" s="178"/>
      <c r="X123" s="181">
        <f>SUM(X124:X128)</f>
        <v>0.064</v>
      </c>
      <c r="AR123" s="182" t="s">
        <v>86</v>
      </c>
      <c r="AT123" s="183" t="s">
        <v>77</v>
      </c>
      <c r="AU123" s="183" t="s">
        <v>86</v>
      </c>
      <c r="AY123" s="182" t="s">
        <v>127</v>
      </c>
      <c r="BK123" s="184">
        <f>SUM(BK124:BK128)</f>
        <v>0</v>
      </c>
    </row>
    <row r="124" spans="1:65" s="2" customFormat="1" ht="24.2" customHeight="1">
      <c r="A124" s="32"/>
      <c r="B124" s="33"/>
      <c r="C124" s="187" t="s">
        <v>86</v>
      </c>
      <c r="D124" s="187" t="s">
        <v>130</v>
      </c>
      <c r="E124" s="188" t="s">
        <v>131</v>
      </c>
      <c r="F124" s="189" t="s">
        <v>132</v>
      </c>
      <c r="G124" s="190" t="s">
        <v>133</v>
      </c>
      <c r="H124" s="191">
        <v>25</v>
      </c>
      <c r="I124" s="192"/>
      <c r="J124" s="192"/>
      <c r="K124" s="193">
        <f>ROUND(P124*H124,2)</f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>I124+J124</f>
        <v>0</v>
      </c>
      <c r="Q124" s="196">
        <f>ROUND(I124*H124,2)</f>
        <v>0</v>
      </c>
      <c r="R124" s="196">
        <f>ROUND(J124*H124,2)</f>
        <v>0</v>
      </c>
      <c r="S124" s="69"/>
      <c r="T124" s="197">
        <f>S124*H124</f>
        <v>0</v>
      </c>
      <c r="U124" s="197">
        <v>1.44E-05</v>
      </c>
      <c r="V124" s="197">
        <f>U124*H124</f>
        <v>0.00035999999999999997</v>
      </c>
      <c r="W124" s="197">
        <v>0.002</v>
      </c>
      <c r="X124" s="198">
        <f>W124*H124</f>
        <v>0.05</v>
      </c>
      <c r="Y124" s="32"/>
      <c r="Z124" s="32"/>
      <c r="AA124" s="32"/>
      <c r="AB124" s="32"/>
      <c r="AC124" s="32"/>
      <c r="AD124" s="32"/>
      <c r="AE124" s="32"/>
      <c r="AR124" s="199" t="s">
        <v>135</v>
      </c>
      <c r="AT124" s="199" t="s">
        <v>130</v>
      </c>
      <c r="AU124" s="199" t="s">
        <v>136</v>
      </c>
      <c r="AY124" s="15" t="s">
        <v>127</v>
      </c>
      <c r="BE124" s="200">
        <f>IF(O124="základní",K124,0)</f>
        <v>0</v>
      </c>
      <c r="BF124" s="200">
        <f>IF(O124="snížená",K124,0)</f>
        <v>0</v>
      </c>
      <c r="BG124" s="200">
        <f>IF(O124="zákl. přenesená",K124,0)</f>
        <v>0</v>
      </c>
      <c r="BH124" s="200">
        <f>IF(O124="sníž. přenesená",K124,0)</f>
        <v>0</v>
      </c>
      <c r="BI124" s="200">
        <f>IF(O124="nulová",K124,0)</f>
        <v>0</v>
      </c>
      <c r="BJ124" s="15" t="s">
        <v>136</v>
      </c>
      <c r="BK124" s="200">
        <f>ROUND(P124*H124,2)</f>
        <v>0</v>
      </c>
      <c r="BL124" s="15" t="s">
        <v>135</v>
      </c>
      <c r="BM124" s="199" t="s">
        <v>137</v>
      </c>
    </row>
    <row r="125" spans="1:65" s="2" customFormat="1" ht="24.2" customHeight="1">
      <c r="A125" s="32"/>
      <c r="B125" s="33"/>
      <c r="C125" s="187" t="s">
        <v>136</v>
      </c>
      <c r="D125" s="187" t="s">
        <v>130</v>
      </c>
      <c r="E125" s="188" t="s">
        <v>138</v>
      </c>
      <c r="F125" s="189" t="s">
        <v>139</v>
      </c>
      <c r="G125" s="190" t="s">
        <v>140</v>
      </c>
      <c r="H125" s="191">
        <v>140</v>
      </c>
      <c r="I125" s="192"/>
      <c r="J125" s="192"/>
      <c r="K125" s="193">
        <f>ROUND(P125*H125,2)</f>
        <v>0</v>
      </c>
      <c r="L125" s="189" t="s">
        <v>134</v>
      </c>
      <c r="M125" s="37"/>
      <c r="N125" s="194" t="s">
        <v>1</v>
      </c>
      <c r="O125" s="195" t="s">
        <v>42</v>
      </c>
      <c r="P125" s="196">
        <f>I125+J125</f>
        <v>0</v>
      </c>
      <c r="Q125" s="196">
        <f>ROUND(I125*H125,2)</f>
        <v>0</v>
      </c>
      <c r="R125" s="196">
        <f>ROUND(J125*H125,2)</f>
        <v>0</v>
      </c>
      <c r="S125" s="69"/>
      <c r="T125" s="197">
        <f>S125*H125</f>
        <v>0</v>
      </c>
      <c r="U125" s="197">
        <v>3.5715E-06</v>
      </c>
      <c r="V125" s="197">
        <f>U125*H125</f>
        <v>0.00050001</v>
      </c>
      <c r="W125" s="197">
        <v>0</v>
      </c>
      <c r="X125" s="198">
        <f>W125*H125</f>
        <v>0</v>
      </c>
      <c r="Y125" s="32"/>
      <c r="Z125" s="32"/>
      <c r="AA125" s="32"/>
      <c r="AB125" s="32"/>
      <c r="AC125" s="32"/>
      <c r="AD125" s="32"/>
      <c r="AE125" s="32"/>
      <c r="AR125" s="199" t="s">
        <v>141</v>
      </c>
      <c r="AT125" s="199" t="s">
        <v>130</v>
      </c>
      <c r="AU125" s="199" t="s">
        <v>136</v>
      </c>
      <c r="AY125" s="15" t="s">
        <v>127</v>
      </c>
      <c r="BE125" s="200">
        <f>IF(O125="základní",K125,0)</f>
        <v>0</v>
      </c>
      <c r="BF125" s="200">
        <f>IF(O125="snížená",K125,0)</f>
        <v>0</v>
      </c>
      <c r="BG125" s="200">
        <f>IF(O125="zákl. přenesená",K125,0)</f>
        <v>0</v>
      </c>
      <c r="BH125" s="200">
        <f>IF(O125="sníž. přenesená",K125,0)</f>
        <v>0</v>
      </c>
      <c r="BI125" s="200">
        <f>IF(O125="nulová",K125,0)</f>
        <v>0</v>
      </c>
      <c r="BJ125" s="15" t="s">
        <v>136</v>
      </c>
      <c r="BK125" s="200">
        <f>ROUND(P125*H125,2)</f>
        <v>0</v>
      </c>
      <c r="BL125" s="15" t="s">
        <v>141</v>
      </c>
      <c r="BM125" s="199" t="s">
        <v>142</v>
      </c>
    </row>
    <row r="126" spans="1:65" s="2" customFormat="1" ht="24.2" customHeight="1">
      <c r="A126" s="32"/>
      <c r="B126" s="33"/>
      <c r="C126" s="187" t="s">
        <v>143</v>
      </c>
      <c r="D126" s="187" t="s">
        <v>130</v>
      </c>
      <c r="E126" s="188" t="s">
        <v>144</v>
      </c>
      <c r="F126" s="189" t="s">
        <v>145</v>
      </c>
      <c r="G126" s="190" t="s">
        <v>140</v>
      </c>
      <c r="H126" s="191">
        <v>3</v>
      </c>
      <c r="I126" s="192"/>
      <c r="J126" s="192"/>
      <c r="K126" s="193">
        <f>ROUND(P126*H126,2)</f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>I126+J126</f>
        <v>0</v>
      </c>
      <c r="Q126" s="196">
        <f>ROUND(I126*H126,2)</f>
        <v>0</v>
      </c>
      <c r="R126" s="196">
        <f>ROUND(J126*H126,2)</f>
        <v>0</v>
      </c>
      <c r="S126" s="69"/>
      <c r="T126" s="197">
        <f>S126*H126</f>
        <v>0</v>
      </c>
      <c r="U126" s="197">
        <v>0</v>
      </c>
      <c r="V126" s="197">
        <f>U126*H126</f>
        <v>0</v>
      </c>
      <c r="W126" s="197">
        <v>0.001</v>
      </c>
      <c r="X126" s="198">
        <f>W126*H126</f>
        <v>0.003</v>
      </c>
      <c r="Y126" s="32"/>
      <c r="Z126" s="32"/>
      <c r="AA126" s="32"/>
      <c r="AB126" s="32"/>
      <c r="AC126" s="32"/>
      <c r="AD126" s="32"/>
      <c r="AE126" s="32"/>
      <c r="AR126" s="199" t="s">
        <v>141</v>
      </c>
      <c r="AT126" s="199" t="s">
        <v>130</v>
      </c>
      <c r="AU126" s="199" t="s">
        <v>136</v>
      </c>
      <c r="AY126" s="15" t="s">
        <v>127</v>
      </c>
      <c r="BE126" s="200">
        <f>IF(O126="základní",K126,0)</f>
        <v>0</v>
      </c>
      <c r="BF126" s="200">
        <f>IF(O126="snížená",K126,0)</f>
        <v>0</v>
      </c>
      <c r="BG126" s="200">
        <f>IF(O126="zákl. přenesená",K126,0)</f>
        <v>0</v>
      </c>
      <c r="BH126" s="200">
        <f>IF(O126="sníž. přenesená",K126,0)</f>
        <v>0</v>
      </c>
      <c r="BI126" s="200">
        <f>IF(O126="nulová",K126,0)</f>
        <v>0</v>
      </c>
      <c r="BJ126" s="15" t="s">
        <v>136</v>
      </c>
      <c r="BK126" s="200">
        <f>ROUND(P126*H126,2)</f>
        <v>0</v>
      </c>
      <c r="BL126" s="15" t="s">
        <v>141</v>
      </c>
      <c r="BM126" s="199" t="s">
        <v>146</v>
      </c>
    </row>
    <row r="127" spans="1:65" s="2" customFormat="1" ht="24.2" customHeight="1">
      <c r="A127" s="32"/>
      <c r="B127" s="33"/>
      <c r="C127" s="187" t="s">
        <v>141</v>
      </c>
      <c r="D127" s="187" t="s">
        <v>130</v>
      </c>
      <c r="E127" s="188" t="s">
        <v>147</v>
      </c>
      <c r="F127" s="189" t="s">
        <v>148</v>
      </c>
      <c r="G127" s="190" t="s">
        <v>140</v>
      </c>
      <c r="H127" s="191">
        <v>11</v>
      </c>
      <c r="I127" s="192"/>
      <c r="J127" s="192"/>
      <c r="K127" s="193">
        <f>ROUND(P127*H127,2)</f>
        <v>0</v>
      </c>
      <c r="L127" s="189" t="s">
        <v>134</v>
      </c>
      <c r="M127" s="37"/>
      <c r="N127" s="194" t="s">
        <v>1</v>
      </c>
      <c r="O127" s="195" t="s">
        <v>42</v>
      </c>
      <c r="P127" s="196">
        <f>I127+J127</f>
        <v>0</v>
      </c>
      <c r="Q127" s="196">
        <f>ROUND(I127*H127,2)</f>
        <v>0</v>
      </c>
      <c r="R127" s="196">
        <f>ROUND(J127*H127,2)</f>
        <v>0</v>
      </c>
      <c r="S127" s="69"/>
      <c r="T127" s="197">
        <f>S127*H127</f>
        <v>0</v>
      </c>
      <c r="U127" s="197">
        <v>0</v>
      </c>
      <c r="V127" s="197">
        <f>U127*H127</f>
        <v>0</v>
      </c>
      <c r="W127" s="197">
        <v>0.001</v>
      </c>
      <c r="X127" s="198">
        <f>W127*H127</f>
        <v>0.011</v>
      </c>
      <c r="Y127" s="32"/>
      <c r="Z127" s="32"/>
      <c r="AA127" s="32"/>
      <c r="AB127" s="32"/>
      <c r="AC127" s="32"/>
      <c r="AD127" s="32"/>
      <c r="AE127" s="32"/>
      <c r="AR127" s="199" t="s">
        <v>141</v>
      </c>
      <c r="AT127" s="199" t="s">
        <v>130</v>
      </c>
      <c r="AU127" s="199" t="s">
        <v>136</v>
      </c>
      <c r="AY127" s="15" t="s">
        <v>127</v>
      </c>
      <c r="BE127" s="200">
        <f>IF(O127="základní",K127,0)</f>
        <v>0</v>
      </c>
      <c r="BF127" s="200">
        <f>IF(O127="snížená",K127,0)</f>
        <v>0</v>
      </c>
      <c r="BG127" s="200">
        <f>IF(O127="zákl. přenesená",K127,0)</f>
        <v>0</v>
      </c>
      <c r="BH127" s="200">
        <f>IF(O127="sníž. přenesená",K127,0)</f>
        <v>0</v>
      </c>
      <c r="BI127" s="200">
        <f>IF(O127="nulová",K127,0)</f>
        <v>0</v>
      </c>
      <c r="BJ127" s="15" t="s">
        <v>136</v>
      </c>
      <c r="BK127" s="200">
        <f>ROUND(P127*H127,2)</f>
        <v>0</v>
      </c>
      <c r="BL127" s="15" t="s">
        <v>141</v>
      </c>
      <c r="BM127" s="199" t="s">
        <v>149</v>
      </c>
    </row>
    <row r="128" spans="1:65" s="2" customFormat="1" ht="24.2" customHeight="1">
      <c r="A128" s="32"/>
      <c r="B128" s="33"/>
      <c r="C128" s="201" t="s">
        <v>150</v>
      </c>
      <c r="D128" s="201" t="s">
        <v>151</v>
      </c>
      <c r="E128" s="202" t="s">
        <v>152</v>
      </c>
      <c r="F128" s="203" t="s">
        <v>153</v>
      </c>
      <c r="G128" s="204" t="s">
        <v>154</v>
      </c>
      <c r="H128" s="205">
        <v>10</v>
      </c>
      <c r="I128" s="206"/>
      <c r="J128" s="207"/>
      <c r="K128" s="208">
        <f>ROUND(P128*H128,2)</f>
        <v>0</v>
      </c>
      <c r="L128" s="203" t="s">
        <v>134</v>
      </c>
      <c r="M128" s="209"/>
      <c r="N128" s="210" t="s">
        <v>1</v>
      </c>
      <c r="O128" s="195" t="s">
        <v>42</v>
      </c>
      <c r="P128" s="196">
        <f>I128+J128</f>
        <v>0</v>
      </c>
      <c r="Q128" s="196">
        <f>ROUND(I128*H128,2)</f>
        <v>0</v>
      </c>
      <c r="R128" s="196">
        <f>ROUND(J128*H128,2)</f>
        <v>0</v>
      </c>
      <c r="S128" s="69"/>
      <c r="T128" s="197">
        <f>S128*H128</f>
        <v>0</v>
      </c>
      <c r="U128" s="197">
        <v>0.001</v>
      </c>
      <c r="V128" s="197">
        <f>U128*H128</f>
        <v>0.01</v>
      </c>
      <c r="W128" s="197">
        <v>0</v>
      </c>
      <c r="X128" s="198">
        <f>W128*H128</f>
        <v>0</v>
      </c>
      <c r="Y128" s="32"/>
      <c r="Z128" s="32"/>
      <c r="AA128" s="32"/>
      <c r="AB128" s="32"/>
      <c r="AC128" s="32"/>
      <c r="AD128" s="32"/>
      <c r="AE128" s="32"/>
      <c r="AR128" s="199" t="s">
        <v>155</v>
      </c>
      <c r="AT128" s="199" t="s">
        <v>151</v>
      </c>
      <c r="AU128" s="199" t="s">
        <v>136</v>
      </c>
      <c r="AY128" s="15" t="s">
        <v>127</v>
      </c>
      <c r="BE128" s="200">
        <f>IF(O128="základní",K128,0)</f>
        <v>0</v>
      </c>
      <c r="BF128" s="200">
        <f>IF(O128="snížená",K128,0)</f>
        <v>0</v>
      </c>
      <c r="BG128" s="200">
        <f>IF(O128="zákl. přenesená",K128,0)</f>
        <v>0</v>
      </c>
      <c r="BH128" s="200">
        <f>IF(O128="sníž. přenesená",K128,0)</f>
        <v>0</v>
      </c>
      <c r="BI128" s="200">
        <f>IF(O128="nulová",K128,0)</f>
        <v>0</v>
      </c>
      <c r="BJ128" s="15" t="s">
        <v>136</v>
      </c>
      <c r="BK128" s="200">
        <f>ROUND(P128*H128,2)</f>
        <v>0</v>
      </c>
      <c r="BL128" s="15" t="s">
        <v>141</v>
      </c>
      <c r="BM128" s="199" t="s">
        <v>156</v>
      </c>
    </row>
    <row r="129" spans="2:63" s="12" customFormat="1" ht="25.9" customHeight="1">
      <c r="B129" s="170"/>
      <c r="C129" s="171"/>
      <c r="D129" s="172" t="s">
        <v>77</v>
      </c>
      <c r="E129" s="173" t="s">
        <v>157</v>
      </c>
      <c r="F129" s="173" t="s">
        <v>158</v>
      </c>
      <c r="G129" s="171"/>
      <c r="H129" s="171"/>
      <c r="I129" s="174"/>
      <c r="J129" s="174"/>
      <c r="K129" s="175">
        <f>BK129</f>
        <v>0</v>
      </c>
      <c r="L129" s="171"/>
      <c r="M129" s="176"/>
      <c r="N129" s="177"/>
      <c r="O129" s="178"/>
      <c r="P129" s="178"/>
      <c r="Q129" s="179">
        <f>Q130</f>
        <v>0</v>
      </c>
      <c r="R129" s="179">
        <f>R130</f>
        <v>0</v>
      </c>
      <c r="S129" s="178"/>
      <c r="T129" s="180">
        <f>T130</f>
        <v>0</v>
      </c>
      <c r="U129" s="178"/>
      <c r="V129" s="180">
        <f>V130</f>
        <v>0.021519999999999994</v>
      </c>
      <c r="W129" s="178"/>
      <c r="X129" s="181">
        <f>X130</f>
        <v>0</v>
      </c>
      <c r="AR129" s="182" t="s">
        <v>136</v>
      </c>
      <c r="AT129" s="183" t="s">
        <v>77</v>
      </c>
      <c r="AU129" s="183" t="s">
        <v>78</v>
      </c>
      <c r="AY129" s="182" t="s">
        <v>127</v>
      </c>
      <c r="BK129" s="184">
        <f>BK130</f>
        <v>0</v>
      </c>
    </row>
    <row r="130" spans="2:63" s="12" customFormat="1" ht="22.9" customHeight="1">
      <c r="B130" s="170"/>
      <c r="C130" s="171"/>
      <c r="D130" s="172" t="s">
        <v>77</v>
      </c>
      <c r="E130" s="185" t="s">
        <v>159</v>
      </c>
      <c r="F130" s="185" t="s">
        <v>160</v>
      </c>
      <c r="G130" s="171"/>
      <c r="H130" s="171"/>
      <c r="I130" s="174"/>
      <c r="J130" s="174"/>
      <c r="K130" s="186">
        <f>BK130</f>
        <v>0</v>
      </c>
      <c r="L130" s="171"/>
      <c r="M130" s="176"/>
      <c r="N130" s="177"/>
      <c r="O130" s="178"/>
      <c r="P130" s="178"/>
      <c r="Q130" s="179">
        <f>SUM(Q131:Q183)</f>
        <v>0</v>
      </c>
      <c r="R130" s="179">
        <f>SUM(R131:R183)</f>
        <v>0</v>
      </c>
      <c r="S130" s="178"/>
      <c r="T130" s="180">
        <f>SUM(T131:T183)</f>
        <v>0</v>
      </c>
      <c r="U130" s="178"/>
      <c r="V130" s="180">
        <f>SUM(V131:V183)</f>
        <v>0.021519999999999994</v>
      </c>
      <c r="W130" s="178"/>
      <c r="X130" s="181">
        <f>SUM(X131:X183)</f>
        <v>0</v>
      </c>
      <c r="AR130" s="182" t="s">
        <v>136</v>
      </c>
      <c r="AT130" s="183" t="s">
        <v>77</v>
      </c>
      <c r="AU130" s="183" t="s">
        <v>86</v>
      </c>
      <c r="AY130" s="182" t="s">
        <v>127</v>
      </c>
      <c r="BK130" s="184">
        <f>SUM(BK131:BK183)</f>
        <v>0</v>
      </c>
    </row>
    <row r="131" spans="1:65" s="2" customFormat="1" ht="24.2" customHeight="1">
      <c r="A131" s="32"/>
      <c r="B131" s="33"/>
      <c r="C131" s="187" t="s">
        <v>161</v>
      </c>
      <c r="D131" s="187" t="s">
        <v>130</v>
      </c>
      <c r="E131" s="188" t="s">
        <v>162</v>
      </c>
      <c r="F131" s="189" t="s">
        <v>163</v>
      </c>
      <c r="G131" s="190" t="s">
        <v>133</v>
      </c>
      <c r="H131" s="191">
        <v>39.8</v>
      </c>
      <c r="I131" s="192"/>
      <c r="J131" s="192"/>
      <c r="K131" s="193">
        <f aca="true" t="shared" si="1" ref="K131:K151">ROUND(P131*H131,2)</f>
        <v>0</v>
      </c>
      <c r="L131" s="189" t="s">
        <v>134</v>
      </c>
      <c r="M131" s="37"/>
      <c r="N131" s="194" t="s">
        <v>1</v>
      </c>
      <c r="O131" s="195" t="s">
        <v>42</v>
      </c>
      <c r="P131" s="196">
        <f aca="true" t="shared" si="2" ref="P131:P151">I131+J131</f>
        <v>0</v>
      </c>
      <c r="Q131" s="196">
        <f aca="true" t="shared" si="3" ref="Q131:Q151">ROUND(I131*H131,2)</f>
        <v>0</v>
      </c>
      <c r="R131" s="196">
        <f aca="true" t="shared" si="4" ref="R131:R151">ROUND(J131*H131,2)</f>
        <v>0</v>
      </c>
      <c r="S131" s="69"/>
      <c r="T131" s="197">
        <f aca="true" t="shared" si="5" ref="T131:T151">S131*H131</f>
        <v>0</v>
      </c>
      <c r="U131" s="197">
        <v>0</v>
      </c>
      <c r="V131" s="197">
        <f aca="true" t="shared" si="6" ref="V131:V151">U131*H131</f>
        <v>0</v>
      </c>
      <c r="W131" s="197">
        <v>0</v>
      </c>
      <c r="X131" s="198">
        <f aca="true" t="shared" si="7" ref="X131:X151">W131*H131</f>
        <v>0</v>
      </c>
      <c r="Y131" s="32"/>
      <c r="Z131" s="32"/>
      <c r="AA131" s="32"/>
      <c r="AB131" s="32"/>
      <c r="AC131" s="32"/>
      <c r="AD131" s="32"/>
      <c r="AE131" s="32"/>
      <c r="AR131" s="199" t="s">
        <v>164</v>
      </c>
      <c r="AT131" s="199" t="s">
        <v>130</v>
      </c>
      <c r="AU131" s="199" t="s">
        <v>136</v>
      </c>
      <c r="AY131" s="15" t="s">
        <v>127</v>
      </c>
      <c r="BE131" s="200">
        <f aca="true" t="shared" si="8" ref="BE131:BE151">IF(O131="základní",K131,0)</f>
        <v>0</v>
      </c>
      <c r="BF131" s="200">
        <f aca="true" t="shared" si="9" ref="BF131:BF151">IF(O131="snížená",K131,0)</f>
        <v>0</v>
      </c>
      <c r="BG131" s="200">
        <f aca="true" t="shared" si="10" ref="BG131:BG151">IF(O131="zákl. přenesená",K131,0)</f>
        <v>0</v>
      </c>
      <c r="BH131" s="200">
        <f aca="true" t="shared" si="11" ref="BH131:BH151">IF(O131="sníž. přenesená",K131,0)</f>
        <v>0</v>
      </c>
      <c r="BI131" s="200">
        <f aca="true" t="shared" si="12" ref="BI131:BI151">IF(O131="nulová",K131,0)</f>
        <v>0</v>
      </c>
      <c r="BJ131" s="15" t="s">
        <v>136</v>
      </c>
      <c r="BK131" s="200">
        <f aca="true" t="shared" si="13" ref="BK131:BK151">ROUND(P131*H131,2)</f>
        <v>0</v>
      </c>
      <c r="BL131" s="15" t="s">
        <v>164</v>
      </c>
      <c r="BM131" s="199" t="s">
        <v>165</v>
      </c>
    </row>
    <row r="132" spans="1:65" s="2" customFormat="1" ht="16.5" customHeight="1">
      <c r="A132" s="32"/>
      <c r="B132" s="33"/>
      <c r="C132" s="201" t="s">
        <v>166</v>
      </c>
      <c r="D132" s="201" t="s">
        <v>151</v>
      </c>
      <c r="E132" s="202" t="s">
        <v>167</v>
      </c>
      <c r="F132" s="203" t="s">
        <v>168</v>
      </c>
      <c r="G132" s="204" t="s">
        <v>133</v>
      </c>
      <c r="H132" s="205">
        <v>7.8</v>
      </c>
      <c r="I132" s="206"/>
      <c r="J132" s="207"/>
      <c r="K132" s="208">
        <f t="shared" si="1"/>
        <v>0</v>
      </c>
      <c r="L132" s="203" t="s">
        <v>1</v>
      </c>
      <c r="M132" s="209"/>
      <c r="N132" s="210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169</v>
      </c>
      <c r="AT132" s="199" t="s">
        <v>151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164</v>
      </c>
      <c r="BM132" s="199" t="s">
        <v>170</v>
      </c>
    </row>
    <row r="133" spans="1:65" s="2" customFormat="1" ht="16.5" customHeight="1">
      <c r="A133" s="32"/>
      <c r="B133" s="33"/>
      <c r="C133" s="201" t="s">
        <v>155</v>
      </c>
      <c r="D133" s="201" t="s">
        <v>151</v>
      </c>
      <c r="E133" s="202" t="s">
        <v>171</v>
      </c>
      <c r="F133" s="203" t="s">
        <v>172</v>
      </c>
      <c r="G133" s="204" t="s">
        <v>133</v>
      </c>
      <c r="H133" s="205">
        <v>26</v>
      </c>
      <c r="I133" s="206"/>
      <c r="J133" s="207"/>
      <c r="K133" s="208">
        <f t="shared" si="1"/>
        <v>0</v>
      </c>
      <c r="L133" s="203" t="s">
        <v>1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0</v>
      </c>
      <c r="V133" s="197">
        <f t="shared" si="6"/>
        <v>0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169</v>
      </c>
      <c r="AT133" s="199" t="s">
        <v>151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164</v>
      </c>
      <c r="BM133" s="199" t="s">
        <v>173</v>
      </c>
    </row>
    <row r="134" spans="1:65" s="2" customFormat="1" ht="24.2" customHeight="1">
      <c r="A134" s="32"/>
      <c r="B134" s="33"/>
      <c r="C134" s="201" t="s">
        <v>128</v>
      </c>
      <c r="D134" s="201" t="s">
        <v>151</v>
      </c>
      <c r="E134" s="202" t="s">
        <v>174</v>
      </c>
      <c r="F134" s="203" t="s">
        <v>175</v>
      </c>
      <c r="G134" s="204" t="s">
        <v>133</v>
      </c>
      <c r="H134" s="205">
        <v>6</v>
      </c>
      <c r="I134" s="206"/>
      <c r="J134" s="207"/>
      <c r="K134" s="208">
        <f t="shared" si="1"/>
        <v>0</v>
      </c>
      <c r="L134" s="203" t="s">
        <v>134</v>
      </c>
      <c r="M134" s="209"/>
      <c r="N134" s="210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8E-05</v>
      </c>
      <c r="V134" s="197">
        <f t="shared" si="6"/>
        <v>0.00048000000000000007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169</v>
      </c>
      <c r="AT134" s="199" t="s">
        <v>151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164</v>
      </c>
      <c r="BM134" s="199" t="s">
        <v>176</v>
      </c>
    </row>
    <row r="135" spans="1:65" s="2" customFormat="1" ht="21.75" customHeight="1">
      <c r="A135" s="32"/>
      <c r="B135" s="33"/>
      <c r="C135" s="201" t="s">
        <v>177</v>
      </c>
      <c r="D135" s="201" t="s">
        <v>151</v>
      </c>
      <c r="E135" s="202" t="s">
        <v>178</v>
      </c>
      <c r="F135" s="203" t="s">
        <v>179</v>
      </c>
      <c r="G135" s="204" t="s">
        <v>140</v>
      </c>
      <c r="H135" s="205">
        <v>2</v>
      </c>
      <c r="I135" s="206"/>
      <c r="J135" s="207"/>
      <c r="K135" s="208">
        <f t="shared" si="1"/>
        <v>0</v>
      </c>
      <c r="L135" s="203" t="s">
        <v>1</v>
      </c>
      <c r="M135" s="209"/>
      <c r="N135" s="210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0</v>
      </c>
      <c r="V135" s="197">
        <f t="shared" si="6"/>
        <v>0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169</v>
      </c>
      <c r="AT135" s="199" t="s">
        <v>151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164</v>
      </c>
      <c r="BM135" s="199" t="s">
        <v>180</v>
      </c>
    </row>
    <row r="136" spans="1:65" s="2" customFormat="1" ht="21.75" customHeight="1">
      <c r="A136" s="32"/>
      <c r="B136" s="33"/>
      <c r="C136" s="201" t="s">
        <v>181</v>
      </c>
      <c r="D136" s="201" t="s">
        <v>151</v>
      </c>
      <c r="E136" s="202" t="s">
        <v>182</v>
      </c>
      <c r="F136" s="203" t="s">
        <v>183</v>
      </c>
      <c r="G136" s="204" t="s">
        <v>140</v>
      </c>
      <c r="H136" s="205">
        <v>2</v>
      </c>
      <c r="I136" s="206"/>
      <c r="J136" s="207"/>
      <c r="K136" s="208">
        <f t="shared" si="1"/>
        <v>0</v>
      </c>
      <c r="L136" s="203" t="s">
        <v>1</v>
      </c>
      <c r="M136" s="209"/>
      <c r="N136" s="210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169</v>
      </c>
      <c r="AT136" s="199" t="s">
        <v>151</v>
      </c>
      <c r="AU136" s="199" t="s">
        <v>136</v>
      </c>
      <c r="AY136" s="15" t="s">
        <v>127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136</v>
      </c>
      <c r="BK136" s="200">
        <f t="shared" si="13"/>
        <v>0</v>
      </c>
      <c r="BL136" s="15" t="s">
        <v>164</v>
      </c>
      <c r="BM136" s="199" t="s">
        <v>184</v>
      </c>
    </row>
    <row r="137" spans="1:65" s="2" customFormat="1" ht="16.5" customHeight="1">
      <c r="A137" s="32"/>
      <c r="B137" s="33"/>
      <c r="C137" s="201" t="s">
        <v>9</v>
      </c>
      <c r="D137" s="201" t="s">
        <v>151</v>
      </c>
      <c r="E137" s="202" t="s">
        <v>185</v>
      </c>
      <c r="F137" s="203" t="s">
        <v>186</v>
      </c>
      <c r="G137" s="204" t="s">
        <v>140</v>
      </c>
      <c r="H137" s="205">
        <v>4</v>
      </c>
      <c r="I137" s="206"/>
      <c r="J137" s="207"/>
      <c r="K137" s="208">
        <f t="shared" si="1"/>
        <v>0</v>
      </c>
      <c r="L137" s="203" t="s">
        <v>1</v>
      </c>
      <c r="M137" s="209"/>
      <c r="N137" s="210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0</v>
      </c>
      <c r="V137" s="197">
        <f t="shared" si="6"/>
        <v>0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169</v>
      </c>
      <c r="AT137" s="199" t="s">
        <v>151</v>
      </c>
      <c r="AU137" s="199" t="s">
        <v>136</v>
      </c>
      <c r="AY137" s="15" t="s">
        <v>127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136</v>
      </c>
      <c r="BK137" s="200">
        <f t="shared" si="13"/>
        <v>0</v>
      </c>
      <c r="BL137" s="15" t="s">
        <v>164</v>
      </c>
      <c r="BM137" s="199" t="s">
        <v>187</v>
      </c>
    </row>
    <row r="138" spans="1:65" s="2" customFormat="1" ht="24.2" customHeight="1">
      <c r="A138" s="32"/>
      <c r="B138" s="33"/>
      <c r="C138" s="187" t="s">
        <v>188</v>
      </c>
      <c r="D138" s="187" t="s">
        <v>130</v>
      </c>
      <c r="E138" s="188" t="s">
        <v>189</v>
      </c>
      <c r="F138" s="189" t="s">
        <v>190</v>
      </c>
      <c r="G138" s="190" t="s">
        <v>140</v>
      </c>
      <c r="H138" s="191">
        <v>2</v>
      </c>
      <c r="I138" s="192"/>
      <c r="J138" s="192"/>
      <c r="K138" s="193">
        <f t="shared" si="1"/>
        <v>0</v>
      </c>
      <c r="L138" s="189" t="s">
        <v>134</v>
      </c>
      <c r="M138" s="37"/>
      <c r="N138" s="194" t="s">
        <v>1</v>
      </c>
      <c r="O138" s="195" t="s">
        <v>42</v>
      </c>
      <c r="P138" s="196">
        <f t="shared" si="2"/>
        <v>0</v>
      </c>
      <c r="Q138" s="196">
        <f t="shared" si="3"/>
        <v>0</v>
      </c>
      <c r="R138" s="196">
        <f t="shared" si="4"/>
        <v>0</v>
      </c>
      <c r="S138" s="69"/>
      <c r="T138" s="197">
        <f t="shared" si="5"/>
        <v>0</v>
      </c>
      <c r="U138" s="197">
        <v>0</v>
      </c>
      <c r="V138" s="197">
        <f t="shared" si="6"/>
        <v>0</v>
      </c>
      <c r="W138" s="197">
        <v>0</v>
      </c>
      <c r="X138" s="19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164</v>
      </c>
      <c r="AT138" s="199" t="s">
        <v>130</v>
      </c>
      <c r="AU138" s="199" t="s">
        <v>136</v>
      </c>
      <c r="AY138" s="15" t="s">
        <v>127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136</v>
      </c>
      <c r="BK138" s="200">
        <f t="shared" si="13"/>
        <v>0</v>
      </c>
      <c r="BL138" s="15" t="s">
        <v>164</v>
      </c>
      <c r="BM138" s="199" t="s">
        <v>191</v>
      </c>
    </row>
    <row r="139" spans="1:65" s="2" customFormat="1" ht="16.5" customHeight="1">
      <c r="A139" s="32"/>
      <c r="B139" s="33"/>
      <c r="C139" s="201" t="s">
        <v>192</v>
      </c>
      <c r="D139" s="201" t="s">
        <v>151</v>
      </c>
      <c r="E139" s="202" t="s">
        <v>193</v>
      </c>
      <c r="F139" s="203" t="s">
        <v>194</v>
      </c>
      <c r="G139" s="204" t="s">
        <v>140</v>
      </c>
      <c r="H139" s="205">
        <v>2</v>
      </c>
      <c r="I139" s="206"/>
      <c r="J139" s="207"/>
      <c r="K139" s="208">
        <f t="shared" si="1"/>
        <v>0</v>
      </c>
      <c r="L139" s="203" t="s">
        <v>1</v>
      </c>
      <c r="M139" s="209"/>
      <c r="N139" s="210" t="s">
        <v>1</v>
      </c>
      <c r="O139" s="195" t="s">
        <v>42</v>
      </c>
      <c r="P139" s="196">
        <f t="shared" si="2"/>
        <v>0</v>
      </c>
      <c r="Q139" s="196">
        <f t="shared" si="3"/>
        <v>0</v>
      </c>
      <c r="R139" s="196">
        <f t="shared" si="4"/>
        <v>0</v>
      </c>
      <c r="S139" s="69"/>
      <c r="T139" s="197">
        <f t="shared" si="5"/>
        <v>0</v>
      </c>
      <c r="U139" s="197">
        <v>5E-05</v>
      </c>
      <c r="V139" s="197">
        <f t="shared" si="6"/>
        <v>0.0001</v>
      </c>
      <c r="W139" s="197">
        <v>0</v>
      </c>
      <c r="X139" s="198">
        <f t="shared" si="7"/>
        <v>0</v>
      </c>
      <c r="Y139" s="32"/>
      <c r="Z139" s="32"/>
      <c r="AA139" s="32"/>
      <c r="AB139" s="32"/>
      <c r="AC139" s="32"/>
      <c r="AD139" s="32"/>
      <c r="AE139" s="32"/>
      <c r="AR139" s="199" t="s">
        <v>169</v>
      </c>
      <c r="AT139" s="199" t="s">
        <v>151</v>
      </c>
      <c r="AU139" s="199" t="s">
        <v>136</v>
      </c>
      <c r="AY139" s="15" t="s">
        <v>127</v>
      </c>
      <c r="BE139" s="200">
        <f t="shared" si="8"/>
        <v>0</v>
      </c>
      <c r="BF139" s="200">
        <f t="shared" si="9"/>
        <v>0</v>
      </c>
      <c r="BG139" s="200">
        <f t="shared" si="10"/>
        <v>0</v>
      </c>
      <c r="BH139" s="200">
        <f t="shared" si="11"/>
        <v>0</v>
      </c>
      <c r="BI139" s="200">
        <f t="shared" si="12"/>
        <v>0</v>
      </c>
      <c r="BJ139" s="15" t="s">
        <v>136</v>
      </c>
      <c r="BK139" s="200">
        <f t="shared" si="13"/>
        <v>0</v>
      </c>
      <c r="BL139" s="15" t="s">
        <v>164</v>
      </c>
      <c r="BM139" s="199" t="s">
        <v>195</v>
      </c>
    </row>
    <row r="140" spans="1:65" s="2" customFormat="1" ht="16.5" customHeight="1">
      <c r="A140" s="32"/>
      <c r="B140" s="33"/>
      <c r="C140" s="201" t="s">
        <v>196</v>
      </c>
      <c r="D140" s="201" t="s">
        <v>151</v>
      </c>
      <c r="E140" s="202" t="s">
        <v>197</v>
      </c>
      <c r="F140" s="203" t="s">
        <v>198</v>
      </c>
      <c r="G140" s="204" t="s">
        <v>140</v>
      </c>
      <c r="H140" s="205">
        <v>10</v>
      </c>
      <c r="I140" s="206"/>
      <c r="J140" s="207"/>
      <c r="K140" s="208">
        <f t="shared" si="1"/>
        <v>0</v>
      </c>
      <c r="L140" s="203" t="s">
        <v>1</v>
      </c>
      <c r="M140" s="209"/>
      <c r="N140" s="210" t="s">
        <v>1</v>
      </c>
      <c r="O140" s="195" t="s">
        <v>42</v>
      </c>
      <c r="P140" s="196">
        <f t="shared" si="2"/>
        <v>0</v>
      </c>
      <c r="Q140" s="196">
        <f t="shared" si="3"/>
        <v>0</v>
      </c>
      <c r="R140" s="196">
        <f t="shared" si="4"/>
        <v>0</v>
      </c>
      <c r="S140" s="69"/>
      <c r="T140" s="197">
        <f t="shared" si="5"/>
        <v>0</v>
      </c>
      <c r="U140" s="197">
        <v>0</v>
      </c>
      <c r="V140" s="197">
        <f t="shared" si="6"/>
        <v>0</v>
      </c>
      <c r="W140" s="197">
        <v>0</v>
      </c>
      <c r="X140" s="198">
        <f t="shared" si="7"/>
        <v>0</v>
      </c>
      <c r="Y140" s="32"/>
      <c r="Z140" s="32"/>
      <c r="AA140" s="32"/>
      <c r="AB140" s="32"/>
      <c r="AC140" s="32"/>
      <c r="AD140" s="32"/>
      <c r="AE140" s="32"/>
      <c r="AR140" s="199" t="s">
        <v>169</v>
      </c>
      <c r="AT140" s="199" t="s">
        <v>151</v>
      </c>
      <c r="AU140" s="199" t="s">
        <v>136</v>
      </c>
      <c r="AY140" s="15" t="s">
        <v>127</v>
      </c>
      <c r="BE140" s="200">
        <f t="shared" si="8"/>
        <v>0</v>
      </c>
      <c r="BF140" s="200">
        <f t="shared" si="9"/>
        <v>0</v>
      </c>
      <c r="BG140" s="200">
        <f t="shared" si="10"/>
        <v>0</v>
      </c>
      <c r="BH140" s="200">
        <f t="shared" si="11"/>
        <v>0</v>
      </c>
      <c r="BI140" s="200">
        <f t="shared" si="12"/>
        <v>0</v>
      </c>
      <c r="BJ140" s="15" t="s">
        <v>136</v>
      </c>
      <c r="BK140" s="200">
        <f t="shared" si="13"/>
        <v>0</v>
      </c>
      <c r="BL140" s="15" t="s">
        <v>164</v>
      </c>
      <c r="BM140" s="199" t="s">
        <v>199</v>
      </c>
    </row>
    <row r="141" spans="1:65" s="2" customFormat="1" ht="16.5" customHeight="1">
      <c r="A141" s="32"/>
      <c r="B141" s="33"/>
      <c r="C141" s="201" t="s">
        <v>164</v>
      </c>
      <c r="D141" s="201" t="s">
        <v>151</v>
      </c>
      <c r="E141" s="202" t="s">
        <v>200</v>
      </c>
      <c r="F141" s="203" t="s">
        <v>201</v>
      </c>
      <c r="G141" s="204" t="s">
        <v>140</v>
      </c>
      <c r="H141" s="205">
        <v>10</v>
      </c>
      <c r="I141" s="206"/>
      <c r="J141" s="207"/>
      <c r="K141" s="208">
        <f t="shared" si="1"/>
        <v>0</v>
      </c>
      <c r="L141" s="203" t="s">
        <v>1</v>
      </c>
      <c r="M141" s="209"/>
      <c r="N141" s="210" t="s">
        <v>1</v>
      </c>
      <c r="O141" s="195" t="s">
        <v>42</v>
      </c>
      <c r="P141" s="196">
        <f t="shared" si="2"/>
        <v>0</v>
      </c>
      <c r="Q141" s="196">
        <f t="shared" si="3"/>
        <v>0</v>
      </c>
      <c r="R141" s="196">
        <f t="shared" si="4"/>
        <v>0</v>
      </c>
      <c r="S141" s="69"/>
      <c r="T141" s="197">
        <f t="shared" si="5"/>
        <v>0</v>
      </c>
      <c r="U141" s="197">
        <v>0</v>
      </c>
      <c r="V141" s="197">
        <f t="shared" si="6"/>
        <v>0</v>
      </c>
      <c r="W141" s="197">
        <v>0</v>
      </c>
      <c r="X141" s="198">
        <f t="shared" si="7"/>
        <v>0</v>
      </c>
      <c r="Y141" s="32"/>
      <c r="Z141" s="32"/>
      <c r="AA141" s="32"/>
      <c r="AB141" s="32"/>
      <c r="AC141" s="32"/>
      <c r="AD141" s="32"/>
      <c r="AE141" s="32"/>
      <c r="AR141" s="199" t="s">
        <v>169</v>
      </c>
      <c r="AT141" s="199" t="s">
        <v>151</v>
      </c>
      <c r="AU141" s="199" t="s">
        <v>136</v>
      </c>
      <c r="AY141" s="15" t="s">
        <v>127</v>
      </c>
      <c r="BE141" s="200">
        <f t="shared" si="8"/>
        <v>0</v>
      </c>
      <c r="BF141" s="200">
        <f t="shared" si="9"/>
        <v>0</v>
      </c>
      <c r="BG141" s="200">
        <f t="shared" si="10"/>
        <v>0</v>
      </c>
      <c r="BH141" s="200">
        <f t="shared" si="11"/>
        <v>0</v>
      </c>
      <c r="BI141" s="200">
        <f t="shared" si="12"/>
        <v>0</v>
      </c>
      <c r="BJ141" s="15" t="s">
        <v>136</v>
      </c>
      <c r="BK141" s="200">
        <f t="shared" si="13"/>
        <v>0</v>
      </c>
      <c r="BL141" s="15" t="s">
        <v>164</v>
      </c>
      <c r="BM141" s="199" t="s">
        <v>202</v>
      </c>
    </row>
    <row r="142" spans="1:65" s="2" customFormat="1" ht="16.5" customHeight="1">
      <c r="A142" s="32"/>
      <c r="B142" s="33"/>
      <c r="C142" s="201" t="s">
        <v>203</v>
      </c>
      <c r="D142" s="201" t="s">
        <v>151</v>
      </c>
      <c r="E142" s="202" t="s">
        <v>204</v>
      </c>
      <c r="F142" s="203" t="s">
        <v>205</v>
      </c>
      <c r="G142" s="204" t="s">
        <v>140</v>
      </c>
      <c r="H142" s="205">
        <v>10</v>
      </c>
      <c r="I142" s="206"/>
      <c r="J142" s="207"/>
      <c r="K142" s="208">
        <f t="shared" si="1"/>
        <v>0</v>
      </c>
      <c r="L142" s="203" t="s">
        <v>1</v>
      </c>
      <c r="M142" s="209"/>
      <c r="N142" s="210" t="s">
        <v>1</v>
      </c>
      <c r="O142" s="195" t="s">
        <v>42</v>
      </c>
      <c r="P142" s="196">
        <f t="shared" si="2"/>
        <v>0</v>
      </c>
      <c r="Q142" s="196">
        <f t="shared" si="3"/>
        <v>0</v>
      </c>
      <c r="R142" s="196">
        <f t="shared" si="4"/>
        <v>0</v>
      </c>
      <c r="S142" s="69"/>
      <c r="T142" s="197">
        <f t="shared" si="5"/>
        <v>0</v>
      </c>
      <c r="U142" s="197">
        <v>0</v>
      </c>
      <c r="V142" s="197">
        <f t="shared" si="6"/>
        <v>0</v>
      </c>
      <c r="W142" s="197">
        <v>0</v>
      </c>
      <c r="X142" s="198">
        <f t="shared" si="7"/>
        <v>0</v>
      </c>
      <c r="Y142" s="32"/>
      <c r="Z142" s="32"/>
      <c r="AA142" s="32"/>
      <c r="AB142" s="32"/>
      <c r="AC142" s="32"/>
      <c r="AD142" s="32"/>
      <c r="AE142" s="32"/>
      <c r="AR142" s="199" t="s">
        <v>169</v>
      </c>
      <c r="AT142" s="199" t="s">
        <v>151</v>
      </c>
      <c r="AU142" s="199" t="s">
        <v>136</v>
      </c>
      <c r="AY142" s="15" t="s">
        <v>127</v>
      </c>
      <c r="BE142" s="200">
        <f t="shared" si="8"/>
        <v>0</v>
      </c>
      <c r="BF142" s="200">
        <f t="shared" si="9"/>
        <v>0</v>
      </c>
      <c r="BG142" s="200">
        <f t="shared" si="10"/>
        <v>0</v>
      </c>
      <c r="BH142" s="200">
        <f t="shared" si="11"/>
        <v>0</v>
      </c>
      <c r="BI142" s="200">
        <f t="shared" si="12"/>
        <v>0</v>
      </c>
      <c r="BJ142" s="15" t="s">
        <v>136</v>
      </c>
      <c r="BK142" s="200">
        <f t="shared" si="13"/>
        <v>0</v>
      </c>
      <c r="BL142" s="15" t="s">
        <v>164</v>
      </c>
      <c r="BM142" s="199" t="s">
        <v>206</v>
      </c>
    </row>
    <row r="143" spans="1:65" s="2" customFormat="1" ht="24.2" customHeight="1">
      <c r="A143" s="32"/>
      <c r="B143" s="33"/>
      <c r="C143" s="187" t="s">
        <v>207</v>
      </c>
      <c r="D143" s="187" t="s">
        <v>130</v>
      </c>
      <c r="E143" s="188" t="s">
        <v>208</v>
      </c>
      <c r="F143" s="189" t="s">
        <v>209</v>
      </c>
      <c r="G143" s="190" t="s">
        <v>140</v>
      </c>
      <c r="H143" s="191">
        <v>1</v>
      </c>
      <c r="I143" s="192"/>
      <c r="J143" s="192"/>
      <c r="K143" s="193">
        <f t="shared" si="1"/>
        <v>0</v>
      </c>
      <c r="L143" s="189" t="s">
        <v>134</v>
      </c>
      <c r="M143" s="37"/>
      <c r="N143" s="194" t="s">
        <v>1</v>
      </c>
      <c r="O143" s="195" t="s">
        <v>42</v>
      </c>
      <c r="P143" s="196">
        <f t="shared" si="2"/>
        <v>0</v>
      </c>
      <c r="Q143" s="196">
        <f t="shared" si="3"/>
        <v>0</v>
      </c>
      <c r="R143" s="196">
        <f t="shared" si="4"/>
        <v>0</v>
      </c>
      <c r="S143" s="69"/>
      <c r="T143" s="197">
        <f t="shared" si="5"/>
        <v>0</v>
      </c>
      <c r="U143" s="197">
        <v>0</v>
      </c>
      <c r="V143" s="197">
        <f t="shared" si="6"/>
        <v>0</v>
      </c>
      <c r="W143" s="197">
        <v>0</v>
      </c>
      <c r="X143" s="198">
        <f t="shared" si="7"/>
        <v>0</v>
      </c>
      <c r="Y143" s="32"/>
      <c r="Z143" s="32"/>
      <c r="AA143" s="32"/>
      <c r="AB143" s="32"/>
      <c r="AC143" s="32"/>
      <c r="AD143" s="32"/>
      <c r="AE143" s="32"/>
      <c r="AR143" s="199" t="s">
        <v>164</v>
      </c>
      <c r="AT143" s="199" t="s">
        <v>130</v>
      </c>
      <c r="AU143" s="199" t="s">
        <v>136</v>
      </c>
      <c r="AY143" s="15" t="s">
        <v>127</v>
      </c>
      <c r="BE143" s="200">
        <f t="shared" si="8"/>
        <v>0</v>
      </c>
      <c r="BF143" s="200">
        <f t="shared" si="9"/>
        <v>0</v>
      </c>
      <c r="BG143" s="200">
        <f t="shared" si="10"/>
        <v>0</v>
      </c>
      <c r="BH143" s="200">
        <f t="shared" si="11"/>
        <v>0</v>
      </c>
      <c r="BI143" s="200">
        <f t="shared" si="12"/>
        <v>0</v>
      </c>
      <c r="BJ143" s="15" t="s">
        <v>136</v>
      </c>
      <c r="BK143" s="200">
        <f t="shared" si="13"/>
        <v>0</v>
      </c>
      <c r="BL143" s="15" t="s">
        <v>164</v>
      </c>
      <c r="BM143" s="199" t="s">
        <v>210</v>
      </c>
    </row>
    <row r="144" spans="1:65" s="2" customFormat="1" ht="16.5" customHeight="1">
      <c r="A144" s="32"/>
      <c r="B144" s="33"/>
      <c r="C144" s="201" t="s">
        <v>211</v>
      </c>
      <c r="D144" s="201" t="s">
        <v>151</v>
      </c>
      <c r="E144" s="202" t="s">
        <v>212</v>
      </c>
      <c r="F144" s="203" t="s">
        <v>213</v>
      </c>
      <c r="G144" s="204" t="s">
        <v>140</v>
      </c>
      <c r="H144" s="205">
        <v>1</v>
      </c>
      <c r="I144" s="206"/>
      <c r="J144" s="207"/>
      <c r="K144" s="208">
        <f t="shared" si="1"/>
        <v>0</v>
      </c>
      <c r="L144" s="203" t="s">
        <v>1</v>
      </c>
      <c r="M144" s="209"/>
      <c r="N144" s="210" t="s">
        <v>1</v>
      </c>
      <c r="O144" s="195" t="s">
        <v>42</v>
      </c>
      <c r="P144" s="196">
        <f t="shared" si="2"/>
        <v>0</v>
      </c>
      <c r="Q144" s="196">
        <f t="shared" si="3"/>
        <v>0</v>
      </c>
      <c r="R144" s="196">
        <f t="shared" si="4"/>
        <v>0</v>
      </c>
      <c r="S144" s="69"/>
      <c r="T144" s="197">
        <f t="shared" si="5"/>
        <v>0</v>
      </c>
      <c r="U144" s="197">
        <v>0</v>
      </c>
      <c r="V144" s="197">
        <f t="shared" si="6"/>
        <v>0</v>
      </c>
      <c r="W144" s="197">
        <v>0</v>
      </c>
      <c r="X144" s="198">
        <f t="shared" si="7"/>
        <v>0</v>
      </c>
      <c r="Y144" s="32"/>
      <c r="Z144" s="32"/>
      <c r="AA144" s="32"/>
      <c r="AB144" s="32"/>
      <c r="AC144" s="32"/>
      <c r="AD144" s="32"/>
      <c r="AE144" s="32"/>
      <c r="AR144" s="199" t="s">
        <v>169</v>
      </c>
      <c r="AT144" s="199" t="s">
        <v>151</v>
      </c>
      <c r="AU144" s="199" t="s">
        <v>136</v>
      </c>
      <c r="AY144" s="15" t="s">
        <v>127</v>
      </c>
      <c r="BE144" s="200">
        <f t="shared" si="8"/>
        <v>0</v>
      </c>
      <c r="BF144" s="200">
        <f t="shared" si="9"/>
        <v>0</v>
      </c>
      <c r="BG144" s="200">
        <f t="shared" si="10"/>
        <v>0</v>
      </c>
      <c r="BH144" s="200">
        <f t="shared" si="11"/>
        <v>0</v>
      </c>
      <c r="BI144" s="200">
        <f t="shared" si="12"/>
        <v>0</v>
      </c>
      <c r="BJ144" s="15" t="s">
        <v>136</v>
      </c>
      <c r="BK144" s="200">
        <f t="shared" si="13"/>
        <v>0</v>
      </c>
      <c r="BL144" s="15" t="s">
        <v>164</v>
      </c>
      <c r="BM144" s="199" t="s">
        <v>214</v>
      </c>
    </row>
    <row r="145" spans="1:65" s="2" customFormat="1" ht="24">
      <c r="A145" s="32"/>
      <c r="B145" s="33"/>
      <c r="C145" s="187" t="s">
        <v>215</v>
      </c>
      <c r="D145" s="187" t="s">
        <v>130</v>
      </c>
      <c r="E145" s="188" t="s">
        <v>216</v>
      </c>
      <c r="F145" s="189" t="s">
        <v>217</v>
      </c>
      <c r="G145" s="190" t="s">
        <v>140</v>
      </c>
      <c r="H145" s="191">
        <v>11</v>
      </c>
      <c r="I145" s="192"/>
      <c r="J145" s="192"/>
      <c r="K145" s="193">
        <f t="shared" si="1"/>
        <v>0</v>
      </c>
      <c r="L145" s="189" t="s">
        <v>134</v>
      </c>
      <c r="M145" s="37"/>
      <c r="N145" s="194" t="s">
        <v>1</v>
      </c>
      <c r="O145" s="195" t="s">
        <v>42</v>
      </c>
      <c r="P145" s="196">
        <f t="shared" si="2"/>
        <v>0</v>
      </c>
      <c r="Q145" s="196">
        <f t="shared" si="3"/>
        <v>0</v>
      </c>
      <c r="R145" s="196">
        <f t="shared" si="4"/>
        <v>0</v>
      </c>
      <c r="S145" s="69"/>
      <c r="T145" s="197">
        <f t="shared" si="5"/>
        <v>0</v>
      </c>
      <c r="U145" s="197">
        <v>0</v>
      </c>
      <c r="V145" s="197">
        <f t="shared" si="6"/>
        <v>0</v>
      </c>
      <c r="W145" s="197">
        <v>0</v>
      </c>
      <c r="X145" s="198">
        <f t="shared" si="7"/>
        <v>0</v>
      </c>
      <c r="Y145" s="32"/>
      <c r="Z145" s="32"/>
      <c r="AA145" s="32"/>
      <c r="AB145" s="32"/>
      <c r="AC145" s="32"/>
      <c r="AD145" s="32"/>
      <c r="AE145" s="32"/>
      <c r="AR145" s="199" t="s">
        <v>164</v>
      </c>
      <c r="AT145" s="199" t="s">
        <v>130</v>
      </c>
      <c r="AU145" s="199" t="s">
        <v>136</v>
      </c>
      <c r="AY145" s="15" t="s">
        <v>127</v>
      </c>
      <c r="BE145" s="200">
        <f t="shared" si="8"/>
        <v>0</v>
      </c>
      <c r="BF145" s="200">
        <f t="shared" si="9"/>
        <v>0</v>
      </c>
      <c r="BG145" s="200">
        <f t="shared" si="10"/>
        <v>0</v>
      </c>
      <c r="BH145" s="200">
        <f t="shared" si="11"/>
        <v>0</v>
      </c>
      <c r="BI145" s="200">
        <f t="shared" si="12"/>
        <v>0</v>
      </c>
      <c r="BJ145" s="15" t="s">
        <v>136</v>
      </c>
      <c r="BK145" s="200">
        <f t="shared" si="13"/>
        <v>0</v>
      </c>
      <c r="BL145" s="15" t="s">
        <v>164</v>
      </c>
      <c r="BM145" s="199" t="s">
        <v>218</v>
      </c>
    </row>
    <row r="146" spans="1:65" s="2" customFormat="1" ht="24">
      <c r="A146" s="32"/>
      <c r="B146" s="33"/>
      <c r="C146" s="201" t="s">
        <v>8</v>
      </c>
      <c r="D146" s="201" t="s">
        <v>151</v>
      </c>
      <c r="E146" s="202" t="s">
        <v>219</v>
      </c>
      <c r="F146" s="203" t="s">
        <v>220</v>
      </c>
      <c r="G146" s="204" t="s">
        <v>140</v>
      </c>
      <c r="H146" s="205">
        <v>9</v>
      </c>
      <c r="I146" s="206"/>
      <c r="J146" s="207"/>
      <c r="K146" s="208">
        <f t="shared" si="1"/>
        <v>0</v>
      </c>
      <c r="L146" s="203" t="s">
        <v>134</v>
      </c>
      <c r="M146" s="209"/>
      <c r="N146" s="210" t="s">
        <v>1</v>
      </c>
      <c r="O146" s="195" t="s">
        <v>42</v>
      </c>
      <c r="P146" s="196">
        <f t="shared" si="2"/>
        <v>0</v>
      </c>
      <c r="Q146" s="196">
        <f t="shared" si="3"/>
        <v>0</v>
      </c>
      <c r="R146" s="196">
        <f t="shared" si="4"/>
        <v>0</v>
      </c>
      <c r="S146" s="69"/>
      <c r="T146" s="197">
        <f t="shared" si="5"/>
        <v>0</v>
      </c>
      <c r="U146" s="197">
        <v>4E-05</v>
      </c>
      <c r="V146" s="197">
        <f t="shared" si="6"/>
        <v>0.00036</v>
      </c>
      <c r="W146" s="197">
        <v>0</v>
      </c>
      <c r="X146" s="198">
        <f t="shared" si="7"/>
        <v>0</v>
      </c>
      <c r="Y146" s="32"/>
      <c r="Z146" s="32"/>
      <c r="AA146" s="32"/>
      <c r="AB146" s="32"/>
      <c r="AC146" s="32"/>
      <c r="AD146" s="32"/>
      <c r="AE146" s="32"/>
      <c r="AR146" s="199" t="s">
        <v>169</v>
      </c>
      <c r="AT146" s="199" t="s">
        <v>151</v>
      </c>
      <c r="AU146" s="199" t="s">
        <v>136</v>
      </c>
      <c r="AY146" s="15" t="s">
        <v>127</v>
      </c>
      <c r="BE146" s="200">
        <f t="shared" si="8"/>
        <v>0</v>
      </c>
      <c r="BF146" s="200">
        <f t="shared" si="9"/>
        <v>0</v>
      </c>
      <c r="BG146" s="200">
        <f t="shared" si="10"/>
        <v>0</v>
      </c>
      <c r="BH146" s="200">
        <f t="shared" si="11"/>
        <v>0</v>
      </c>
      <c r="BI146" s="200">
        <f t="shared" si="12"/>
        <v>0</v>
      </c>
      <c r="BJ146" s="15" t="s">
        <v>136</v>
      </c>
      <c r="BK146" s="200">
        <f t="shared" si="13"/>
        <v>0</v>
      </c>
      <c r="BL146" s="15" t="s">
        <v>164</v>
      </c>
      <c r="BM146" s="199" t="s">
        <v>221</v>
      </c>
    </row>
    <row r="147" spans="1:65" s="2" customFormat="1" ht="24.2" customHeight="1">
      <c r="A147" s="32"/>
      <c r="B147" s="33"/>
      <c r="C147" s="201" t="s">
        <v>222</v>
      </c>
      <c r="D147" s="201" t="s">
        <v>151</v>
      </c>
      <c r="E147" s="202" t="s">
        <v>223</v>
      </c>
      <c r="F147" s="203" t="s">
        <v>224</v>
      </c>
      <c r="G147" s="204" t="s">
        <v>140</v>
      </c>
      <c r="H147" s="205">
        <v>2</v>
      </c>
      <c r="I147" s="206"/>
      <c r="J147" s="207"/>
      <c r="K147" s="208">
        <f t="shared" si="1"/>
        <v>0</v>
      </c>
      <c r="L147" s="203" t="s">
        <v>134</v>
      </c>
      <c r="M147" s="209"/>
      <c r="N147" s="210" t="s">
        <v>1</v>
      </c>
      <c r="O147" s="195" t="s">
        <v>42</v>
      </c>
      <c r="P147" s="196">
        <f t="shared" si="2"/>
        <v>0</v>
      </c>
      <c r="Q147" s="196">
        <f t="shared" si="3"/>
        <v>0</v>
      </c>
      <c r="R147" s="196">
        <f t="shared" si="4"/>
        <v>0</v>
      </c>
      <c r="S147" s="69"/>
      <c r="T147" s="197">
        <f t="shared" si="5"/>
        <v>0</v>
      </c>
      <c r="U147" s="197">
        <v>5E-05</v>
      </c>
      <c r="V147" s="197">
        <f t="shared" si="6"/>
        <v>0.0001</v>
      </c>
      <c r="W147" s="197">
        <v>0</v>
      </c>
      <c r="X147" s="198">
        <f t="shared" si="7"/>
        <v>0</v>
      </c>
      <c r="Y147" s="32"/>
      <c r="Z147" s="32"/>
      <c r="AA147" s="32"/>
      <c r="AB147" s="32"/>
      <c r="AC147" s="32"/>
      <c r="AD147" s="32"/>
      <c r="AE147" s="32"/>
      <c r="AR147" s="199" t="s">
        <v>169</v>
      </c>
      <c r="AT147" s="199" t="s">
        <v>151</v>
      </c>
      <c r="AU147" s="199" t="s">
        <v>136</v>
      </c>
      <c r="AY147" s="15" t="s">
        <v>127</v>
      </c>
      <c r="BE147" s="200">
        <f t="shared" si="8"/>
        <v>0</v>
      </c>
      <c r="BF147" s="200">
        <f t="shared" si="9"/>
        <v>0</v>
      </c>
      <c r="BG147" s="200">
        <f t="shared" si="10"/>
        <v>0</v>
      </c>
      <c r="BH147" s="200">
        <f t="shared" si="11"/>
        <v>0</v>
      </c>
      <c r="BI147" s="200">
        <f t="shared" si="12"/>
        <v>0</v>
      </c>
      <c r="BJ147" s="15" t="s">
        <v>136</v>
      </c>
      <c r="BK147" s="200">
        <f t="shared" si="13"/>
        <v>0</v>
      </c>
      <c r="BL147" s="15" t="s">
        <v>164</v>
      </c>
      <c r="BM147" s="199" t="s">
        <v>225</v>
      </c>
    </row>
    <row r="148" spans="1:65" s="2" customFormat="1" ht="24.2" customHeight="1">
      <c r="A148" s="32"/>
      <c r="B148" s="33"/>
      <c r="C148" s="187" t="s">
        <v>226</v>
      </c>
      <c r="D148" s="187" t="s">
        <v>130</v>
      </c>
      <c r="E148" s="188" t="s">
        <v>227</v>
      </c>
      <c r="F148" s="189" t="s">
        <v>228</v>
      </c>
      <c r="G148" s="190" t="s">
        <v>140</v>
      </c>
      <c r="H148" s="191">
        <v>8</v>
      </c>
      <c r="I148" s="192"/>
      <c r="J148" s="192"/>
      <c r="K148" s="193">
        <f t="shared" si="1"/>
        <v>0</v>
      </c>
      <c r="L148" s="189" t="s">
        <v>134</v>
      </c>
      <c r="M148" s="37"/>
      <c r="N148" s="194" t="s">
        <v>1</v>
      </c>
      <c r="O148" s="195" t="s">
        <v>42</v>
      </c>
      <c r="P148" s="196">
        <f t="shared" si="2"/>
        <v>0</v>
      </c>
      <c r="Q148" s="196">
        <f t="shared" si="3"/>
        <v>0</v>
      </c>
      <c r="R148" s="196">
        <f t="shared" si="4"/>
        <v>0</v>
      </c>
      <c r="S148" s="69"/>
      <c r="T148" s="197">
        <f t="shared" si="5"/>
        <v>0</v>
      </c>
      <c r="U148" s="197">
        <v>0</v>
      </c>
      <c r="V148" s="197">
        <f t="shared" si="6"/>
        <v>0</v>
      </c>
      <c r="W148" s="197">
        <v>0</v>
      </c>
      <c r="X148" s="198">
        <f t="shared" si="7"/>
        <v>0</v>
      </c>
      <c r="Y148" s="32"/>
      <c r="Z148" s="32"/>
      <c r="AA148" s="32"/>
      <c r="AB148" s="32"/>
      <c r="AC148" s="32"/>
      <c r="AD148" s="32"/>
      <c r="AE148" s="32"/>
      <c r="AR148" s="199" t="s">
        <v>164</v>
      </c>
      <c r="AT148" s="199" t="s">
        <v>130</v>
      </c>
      <c r="AU148" s="199" t="s">
        <v>136</v>
      </c>
      <c r="AY148" s="15" t="s">
        <v>127</v>
      </c>
      <c r="BE148" s="200">
        <f t="shared" si="8"/>
        <v>0</v>
      </c>
      <c r="BF148" s="200">
        <f t="shared" si="9"/>
        <v>0</v>
      </c>
      <c r="BG148" s="200">
        <f t="shared" si="10"/>
        <v>0</v>
      </c>
      <c r="BH148" s="200">
        <f t="shared" si="11"/>
        <v>0</v>
      </c>
      <c r="BI148" s="200">
        <f t="shared" si="12"/>
        <v>0</v>
      </c>
      <c r="BJ148" s="15" t="s">
        <v>136</v>
      </c>
      <c r="BK148" s="200">
        <f t="shared" si="13"/>
        <v>0</v>
      </c>
      <c r="BL148" s="15" t="s">
        <v>164</v>
      </c>
      <c r="BM148" s="199" t="s">
        <v>229</v>
      </c>
    </row>
    <row r="149" spans="1:65" s="2" customFormat="1" ht="16.5" customHeight="1">
      <c r="A149" s="32"/>
      <c r="B149" s="33"/>
      <c r="C149" s="201" t="s">
        <v>230</v>
      </c>
      <c r="D149" s="201" t="s">
        <v>151</v>
      </c>
      <c r="E149" s="202" t="s">
        <v>231</v>
      </c>
      <c r="F149" s="203" t="s">
        <v>232</v>
      </c>
      <c r="G149" s="204" t="s">
        <v>140</v>
      </c>
      <c r="H149" s="205">
        <v>8</v>
      </c>
      <c r="I149" s="206"/>
      <c r="J149" s="207"/>
      <c r="K149" s="208">
        <f t="shared" si="1"/>
        <v>0</v>
      </c>
      <c r="L149" s="203" t="s">
        <v>1</v>
      </c>
      <c r="M149" s="209"/>
      <c r="N149" s="210" t="s">
        <v>1</v>
      </c>
      <c r="O149" s="195" t="s">
        <v>42</v>
      </c>
      <c r="P149" s="196">
        <f t="shared" si="2"/>
        <v>0</v>
      </c>
      <c r="Q149" s="196">
        <f t="shared" si="3"/>
        <v>0</v>
      </c>
      <c r="R149" s="196">
        <f t="shared" si="4"/>
        <v>0</v>
      </c>
      <c r="S149" s="69"/>
      <c r="T149" s="197">
        <f t="shared" si="5"/>
        <v>0</v>
      </c>
      <c r="U149" s="197">
        <v>0.0001</v>
      </c>
      <c r="V149" s="197">
        <f t="shared" si="6"/>
        <v>0.0008</v>
      </c>
      <c r="W149" s="197">
        <v>0</v>
      </c>
      <c r="X149" s="198">
        <f t="shared" si="7"/>
        <v>0</v>
      </c>
      <c r="Y149" s="32"/>
      <c r="Z149" s="32"/>
      <c r="AA149" s="32"/>
      <c r="AB149" s="32"/>
      <c r="AC149" s="32"/>
      <c r="AD149" s="32"/>
      <c r="AE149" s="32"/>
      <c r="AR149" s="199" t="s">
        <v>169</v>
      </c>
      <c r="AT149" s="199" t="s">
        <v>151</v>
      </c>
      <c r="AU149" s="199" t="s">
        <v>136</v>
      </c>
      <c r="AY149" s="15" t="s">
        <v>127</v>
      </c>
      <c r="BE149" s="200">
        <f t="shared" si="8"/>
        <v>0</v>
      </c>
      <c r="BF149" s="200">
        <f t="shared" si="9"/>
        <v>0</v>
      </c>
      <c r="BG149" s="200">
        <f t="shared" si="10"/>
        <v>0</v>
      </c>
      <c r="BH149" s="200">
        <f t="shared" si="11"/>
        <v>0</v>
      </c>
      <c r="BI149" s="200">
        <f t="shared" si="12"/>
        <v>0</v>
      </c>
      <c r="BJ149" s="15" t="s">
        <v>136</v>
      </c>
      <c r="BK149" s="200">
        <f t="shared" si="13"/>
        <v>0</v>
      </c>
      <c r="BL149" s="15" t="s">
        <v>164</v>
      </c>
      <c r="BM149" s="199" t="s">
        <v>233</v>
      </c>
    </row>
    <row r="150" spans="1:65" s="2" customFormat="1" ht="24.2" customHeight="1">
      <c r="A150" s="32"/>
      <c r="B150" s="33"/>
      <c r="C150" s="187" t="s">
        <v>234</v>
      </c>
      <c r="D150" s="187" t="s">
        <v>130</v>
      </c>
      <c r="E150" s="188" t="s">
        <v>235</v>
      </c>
      <c r="F150" s="189" t="s">
        <v>236</v>
      </c>
      <c r="G150" s="190" t="s">
        <v>133</v>
      </c>
      <c r="H150" s="191">
        <v>40</v>
      </c>
      <c r="I150" s="192"/>
      <c r="J150" s="192"/>
      <c r="K150" s="193">
        <f t="shared" si="1"/>
        <v>0</v>
      </c>
      <c r="L150" s="189" t="s">
        <v>134</v>
      </c>
      <c r="M150" s="37"/>
      <c r="N150" s="194" t="s">
        <v>1</v>
      </c>
      <c r="O150" s="195" t="s">
        <v>42</v>
      </c>
      <c r="P150" s="196">
        <f t="shared" si="2"/>
        <v>0</v>
      </c>
      <c r="Q150" s="196">
        <f t="shared" si="3"/>
        <v>0</v>
      </c>
      <c r="R150" s="196">
        <f t="shared" si="4"/>
        <v>0</v>
      </c>
      <c r="S150" s="69"/>
      <c r="T150" s="197">
        <f t="shared" si="5"/>
        <v>0</v>
      </c>
      <c r="U150" s="197">
        <v>0</v>
      </c>
      <c r="V150" s="197">
        <f t="shared" si="6"/>
        <v>0</v>
      </c>
      <c r="W150" s="197">
        <v>0</v>
      </c>
      <c r="X150" s="198">
        <f t="shared" si="7"/>
        <v>0</v>
      </c>
      <c r="Y150" s="32"/>
      <c r="Z150" s="32"/>
      <c r="AA150" s="32"/>
      <c r="AB150" s="32"/>
      <c r="AC150" s="32"/>
      <c r="AD150" s="32"/>
      <c r="AE150" s="32"/>
      <c r="AR150" s="199" t="s">
        <v>164</v>
      </c>
      <c r="AT150" s="199" t="s">
        <v>130</v>
      </c>
      <c r="AU150" s="199" t="s">
        <v>136</v>
      </c>
      <c r="AY150" s="15" t="s">
        <v>127</v>
      </c>
      <c r="BE150" s="200">
        <f t="shared" si="8"/>
        <v>0</v>
      </c>
      <c r="BF150" s="200">
        <f t="shared" si="9"/>
        <v>0</v>
      </c>
      <c r="BG150" s="200">
        <f t="shared" si="10"/>
        <v>0</v>
      </c>
      <c r="BH150" s="200">
        <f t="shared" si="11"/>
        <v>0</v>
      </c>
      <c r="BI150" s="200">
        <f t="shared" si="12"/>
        <v>0</v>
      </c>
      <c r="BJ150" s="15" t="s">
        <v>136</v>
      </c>
      <c r="BK150" s="200">
        <f t="shared" si="13"/>
        <v>0</v>
      </c>
      <c r="BL150" s="15" t="s">
        <v>164</v>
      </c>
      <c r="BM150" s="199" t="s">
        <v>237</v>
      </c>
    </row>
    <row r="151" spans="1:65" s="2" customFormat="1" ht="24.2" customHeight="1">
      <c r="A151" s="32"/>
      <c r="B151" s="33"/>
      <c r="C151" s="201" t="s">
        <v>238</v>
      </c>
      <c r="D151" s="201" t="s">
        <v>151</v>
      </c>
      <c r="E151" s="202" t="s">
        <v>239</v>
      </c>
      <c r="F151" s="203" t="s">
        <v>240</v>
      </c>
      <c r="G151" s="204" t="s">
        <v>133</v>
      </c>
      <c r="H151" s="205">
        <v>46</v>
      </c>
      <c r="I151" s="206"/>
      <c r="J151" s="207"/>
      <c r="K151" s="208">
        <f t="shared" si="1"/>
        <v>0</v>
      </c>
      <c r="L151" s="203" t="s">
        <v>134</v>
      </c>
      <c r="M151" s="209"/>
      <c r="N151" s="210" t="s">
        <v>1</v>
      </c>
      <c r="O151" s="195" t="s">
        <v>42</v>
      </c>
      <c r="P151" s="196">
        <f t="shared" si="2"/>
        <v>0</v>
      </c>
      <c r="Q151" s="196">
        <f t="shared" si="3"/>
        <v>0</v>
      </c>
      <c r="R151" s="196">
        <f t="shared" si="4"/>
        <v>0</v>
      </c>
      <c r="S151" s="69"/>
      <c r="T151" s="197">
        <f t="shared" si="5"/>
        <v>0</v>
      </c>
      <c r="U151" s="197">
        <v>0.00012</v>
      </c>
      <c r="V151" s="197">
        <f t="shared" si="6"/>
        <v>0.00552</v>
      </c>
      <c r="W151" s="197">
        <v>0</v>
      </c>
      <c r="X151" s="198">
        <f t="shared" si="7"/>
        <v>0</v>
      </c>
      <c r="Y151" s="32"/>
      <c r="Z151" s="32"/>
      <c r="AA151" s="32"/>
      <c r="AB151" s="32"/>
      <c r="AC151" s="32"/>
      <c r="AD151" s="32"/>
      <c r="AE151" s="32"/>
      <c r="AR151" s="199" t="s">
        <v>169</v>
      </c>
      <c r="AT151" s="199" t="s">
        <v>151</v>
      </c>
      <c r="AU151" s="199" t="s">
        <v>136</v>
      </c>
      <c r="AY151" s="15" t="s">
        <v>127</v>
      </c>
      <c r="BE151" s="200">
        <f t="shared" si="8"/>
        <v>0</v>
      </c>
      <c r="BF151" s="200">
        <f t="shared" si="9"/>
        <v>0</v>
      </c>
      <c r="BG151" s="200">
        <f t="shared" si="10"/>
        <v>0</v>
      </c>
      <c r="BH151" s="200">
        <f t="shared" si="11"/>
        <v>0</v>
      </c>
      <c r="BI151" s="200">
        <f t="shared" si="12"/>
        <v>0</v>
      </c>
      <c r="BJ151" s="15" t="s">
        <v>136</v>
      </c>
      <c r="BK151" s="200">
        <f t="shared" si="13"/>
        <v>0</v>
      </c>
      <c r="BL151" s="15" t="s">
        <v>164</v>
      </c>
      <c r="BM151" s="199" t="s">
        <v>241</v>
      </c>
    </row>
    <row r="152" spans="2:51" s="13" customFormat="1" ht="11.25">
      <c r="B152" s="211"/>
      <c r="C152" s="212"/>
      <c r="D152" s="213" t="s">
        <v>242</v>
      </c>
      <c r="E152" s="212"/>
      <c r="F152" s="214" t="s">
        <v>243</v>
      </c>
      <c r="G152" s="212"/>
      <c r="H152" s="215">
        <v>46</v>
      </c>
      <c r="I152" s="216"/>
      <c r="J152" s="216"/>
      <c r="K152" s="212"/>
      <c r="L152" s="212"/>
      <c r="M152" s="217"/>
      <c r="N152" s="218"/>
      <c r="O152" s="219"/>
      <c r="P152" s="219"/>
      <c r="Q152" s="219"/>
      <c r="R152" s="219"/>
      <c r="S152" s="219"/>
      <c r="T152" s="219"/>
      <c r="U152" s="219"/>
      <c r="V152" s="219"/>
      <c r="W152" s="219"/>
      <c r="X152" s="220"/>
      <c r="AT152" s="221" t="s">
        <v>242</v>
      </c>
      <c r="AU152" s="221" t="s">
        <v>136</v>
      </c>
      <c r="AV152" s="13" t="s">
        <v>136</v>
      </c>
      <c r="AW152" s="13" t="s">
        <v>4</v>
      </c>
      <c r="AX152" s="13" t="s">
        <v>86</v>
      </c>
      <c r="AY152" s="221" t="s">
        <v>127</v>
      </c>
    </row>
    <row r="153" spans="1:65" s="2" customFormat="1" ht="24.2" customHeight="1">
      <c r="A153" s="32"/>
      <c r="B153" s="33"/>
      <c r="C153" s="187" t="s">
        <v>244</v>
      </c>
      <c r="D153" s="187" t="s">
        <v>130</v>
      </c>
      <c r="E153" s="188" t="s">
        <v>245</v>
      </c>
      <c r="F153" s="189" t="s">
        <v>246</v>
      </c>
      <c r="G153" s="190" t="s">
        <v>133</v>
      </c>
      <c r="H153" s="191">
        <v>6</v>
      </c>
      <c r="I153" s="192"/>
      <c r="J153" s="192"/>
      <c r="K153" s="193">
        <f>ROUND(P153*H153,2)</f>
        <v>0</v>
      </c>
      <c r="L153" s="189" t="s">
        <v>134</v>
      </c>
      <c r="M153" s="37"/>
      <c r="N153" s="194" t="s">
        <v>1</v>
      </c>
      <c r="O153" s="195" t="s">
        <v>42</v>
      </c>
      <c r="P153" s="196">
        <f>I153+J153</f>
        <v>0</v>
      </c>
      <c r="Q153" s="196">
        <f>ROUND(I153*H153,2)</f>
        <v>0</v>
      </c>
      <c r="R153" s="196">
        <f>ROUND(J153*H153,2)</f>
        <v>0</v>
      </c>
      <c r="S153" s="69"/>
      <c r="T153" s="197">
        <f>S153*H153</f>
        <v>0</v>
      </c>
      <c r="U153" s="197">
        <v>0</v>
      </c>
      <c r="V153" s="197">
        <f>U153*H153</f>
        <v>0</v>
      </c>
      <c r="W153" s="197">
        <v>0</v>
      </c>
      <c r="X153" s="198">
        <f>W153*H153</f>
        <v>0</v>
      </c>
      <c r="Y153" s="32"/>
      <c r="Z153" s="32"/>
      <c r="AA153" s="32"/>
      <c r="AB153" s="32"/>
      <c r="AC153" s="32"/>
      <c r="AD153" s="32"/>
      <c r="AE153" s="32"/>
      <c r="AR153" s="199" t="s">
        <v>164</v>
      </c>
      <c r="AT153" s="199" t="s">
        <v>130</v>
      </c>
      <c r="AU153" s="199" t="s">
        <v>136</v>
      </c>
      <c r="AY153" s="15" t="s">
        <v>127</v>
      </c>
      <c r="BE153" s="200">
        <f>IF(O153="základní",K153,0)</f>
        <v>0</v>
      </c>
      <c r="BF153" s="200">
        <f>IF(O153="snížená",K153,0)</f>
        <v>0</v>
      </c>
      <c r="BG153" s="200">
        <f>IF(O153="zákl. přenesená",K153,0)</f>
        <v>0</v>
      </c>
      <c r="BH153" s="200">
        <f>IF(O153="sníž. přenesená",K153,0)</f>
        <v>0</v>
      </c>
      <c r="BI153" s="200">
        <f>IF(O153="nulová",K153,0)</f>
        <v>0</v>
      </c>
      <c r="BJ153" s="15" t="s">
        <v>136</v>
      </c>
      <c r="BK153" s="200">
        <f>ROUND(P153*H153,2)</f>
        <v>0</v>
      </c>
      <c r="BL153" s="15" t="s">
        <v>164</v>
      </c>
      <c r="BM153" s="199" t="s">
        <v>247</v>
      </c>
    </row>
    <row r="154" spans="1:65" s="2" customFormat="1" ht="24.2" customHeight="1">
      <c r="A154" s="32"/>
      <c r="B154" s="33"/>
      <c r="C154" s="201" t="s">
        <v>248</v>
      </c>
      <c r="D154" s="201" t="s">
        <v>151</v>
      </c>
      <c r="E154" s="202" t="s">
        <v>249</v>
      </c>
      <c r="F154" s="203" t="s">
        <v>250</v>
      </c>
      <c r="G154" s="204" t="s">
        <v>133</v>
      </c>
      <c r="H154" s="205">
        <v>6</v>
      </c>
      <c r="I154" s="206"/>
      <c r="J154" s="207"/>
      <c r="K154" s="208">
        <f>ROUND(P154*H154,2)</f>
        <v>0</v>
      </c>
      <c r="L154" s="203" t="s">
        <v>134</v>
      </c>
      <c r="M154" s="209"/>
      <c r="N154" s="210" t="s">
        <v>1</v>
      </c>
      <c r="O154" s="195" t="s">
        <v>42</v>
      </c>
      <c r="P154" s="196">
        <f>I154+J154</f>
        <v>0</v>
      </c>
      <c r="Q154" s="196">
        <f>ROUND(I154*H154,2)</f>
        <v>0</v>
      </c>
      <c r="R154" s="196">
        <f>ROUND(J154*H154,2)</f>
        <v>0</v>
      </c>
      <c r="S154" s="69"/>
      <c r="T154" s="197">
        <f>S154*H154</f>
        <v>0</v>
      </c>
      <c r="U154" s="197">
        <v>0.00034</v>
      </c>
      <c r="V154" s="197">
        <f>U154*H154</f>
        <v>0.00204</v>
      </c>
      <c r="W154" s="197">
        <v>0</v>
      </c>
      <c r="X154" s="198">
        <f>W154*H154</f>
        <v>0</v>
      </c>
      <c r="Y154" s="32"/>
      <c r="Z154" s="32"/>
      <c r="AA154" s="32"/>
      <c r="AB154" s="32"/>
      <c r="AC154" s="32"/>
      <c r="AD154" s="32"/>
      <c r="AE154" s="32"/>
      <c r="AR154" s="199" t="s">
        <v>169</v>
      </c>
      <c r="AT154" s="199" t="s">
        <v>151</v>
      </c>
      <c r="AU154" s="199" t="s">
        <v>136</v>
      </c>
      <c r="AY154" s="15" t="s">
        <v>127</v>
      </c>
      <c r="BE154" s="200">
        <f>IF(O154="základní",K154,0)</f>
        <v>0</v>
      </c>
      <c r="BF154" s="200">
        <f>IF(O154="snížená",K154,0)</f>
        <v>0</v>
      </c>
      <c r="BG154" s="200">
        <f>IF(O154="zákl. přenesená",K154,0)</f>
        <v>0</v>
      </c>
      <c r="BH154" s="200">
        <f>IF(O154="sníž. přenesená",K154,0)</f>
        <v>0</v>
      </c>
      <c r="BI154" s="200">
        <f>IF(O154="nulová",K154,0)</f>
        <v>0</v>
      </c>
      <c r="BJ154" s="15" t="s">
        <v>136</v>
      </c>
      <c r="BK154" s="200">
        <f>ROUND(P154*H154,2)</f>
        <v>0</v>
      </c>
      <c r="BL154" s="15" t="s">
        <v>164</v>
      </c>
      <c r="BM154" s="199" t="s">
        <v>251</v>
      </c>
    </row>
    <row r="155" spans="1:65" s="2" customFormat="1" ht="24.2" customHeight="1">
      <c r="A155" s="32"/>
      <c r="B155" s="33"/>
      <c r="C155" s="187" t="s">
        <v>252</v>
      </c>
      <c r="D155" s="187" t="s">
        <v>130</v>
      </c>
      <c r="E155" s="188" t="s">
        <v>253</v>
      </c>
      <c r="F155" s="189" t="s">
        <v>254</v>
      </c>
      <c r="G155" s="190" t="s">
        <v>133</v>
      </c>
      <c r="H155" s="191">
        <v>60</v>
      </c>
      <c r="I155" s="192"/>
      <c r="J155" s="192"/>
      <c r="K155" s="193">
        <f>ROUND(P155*H155,2)</f>
        <v>0</v>
      </c>
      <c r="L155" s="189" t="s">
        <v>134</v>
      </c>
      <c r="M155" s="37"/>
      <c r="N155" s="194" t="s">
        <v>1</v>
      </c>
      <c r="O155" s="195" t="s">
        <v>42</v>
      </c>
      <c r="P155" s="196">
        <f>I155+J155</f>
        <v>0</v>
      </c>
      <c r="Q155" s="196">
        <f>ROUND(I155*H155,2)</f>
        <v>0</v>
      </c>
      <c r="R155" s="196">
        <f>ROUND(J155*H155,2)</f>
        <v>0</v>
      </c>
      <c r="S155" s="69"/>
      <c r="T155" s="197">
        <f>S155*H155</f>
        <v>0</v>
      </c>
      <c r="U155" s="197">
        <v>0</v>
      </c>
      <c r="V155" s="197">
        <f>U155*H155</f>
        <v>0</v>
      </c>
      <c r="W155" s="197">
        <v>0</v>
      </c>
      <c r="X155" s="198">
        <f>W155*H155</f>
        <v>0</v>
      </c>
      <c r="Y155" s="32"/>
      <c r="Z155" s="32"/>
      <c r="AA155" s="32"/>
      <c r="AB155" s="32"/>
      <c r="AC155" s="32"/>
      <c r="AD155" s="32"/>
      <c r="AE155" s="32"/>
      <c r="AR155" s="199" t="s">
        <v>164</v>
      </c>
      <c r="AT155" s="199" t="s">
        <v>130</v>
      </c>
      <c r="AU155" s="199" t="s">
        <v>136</v>
      </c>
      <c r="AY155" s="15" t="s">
        <v>127</v>
      </c>
      <c r="BE155" s="200">
        <f>IF(O155="základní",K155,0)</f>
        <v>0</v>
      </c>
      <c r="BF155" s="200">
        <f>IF(O155="snížená",K155,0)</f>
        <v>0</v>
      </c>
      <c r="BG155" s="200">
        <f>IF(O155="zákl. přenesená",K155,0)</f>
        <v>0</v>
      </c>
      <c r="BH155" s="200">
        <f>IF(O155="sníž. přenesená",K155,0)</f>
        <v>0</v>
      </c>
      <c r="BI155" s="200">
        <f>IF(O155="nulová",K155,0)</f>
        <v>0</v>
      </c>
      <c r="BJ155" s="15" t="s">
        <v>136</v>
      </c>
      <c r="BK155" s="200">
        <f>ROUND(P155*H155,2)</f>
        <v>0</v>
      </c>
      <c r="BL155" s="15" t="s">
        <v>164</v>
      </c>
      <c r="BM155" s="199" t="s">
        <v>255</v>
      </c>
    </row>
    <row r="156" spans="1:65" s="2" customFormat="1" ht="24.2" customHeight="1">
      <c r="A156" s="32"/>
      <c r="B156" s="33"/>
      <c r="C156" s="201" t="s">
        <v>256</v>
      </c>
      <c r="D156" s="201" t="s">
        <v>151</v>
      </c>
      <c r="E156" s="202" t="s">
        <v>257</v>
      </c>
      <c r="F156" s="203" t="s">
        <v>258</v>
      </c>
      <c r="G156" s="204" t="s">
        <v>133</v>
      </c>
      <c r="H156" s="205">
        <v>66</v>
      </c>
      <c r="I156" s="206"/>
      <c r="J156" s="207"/>
      <c r="K156" s="208">
        <f>ROUND(P156*H156,2)</f>
        <v>0</v>
      </c>
      <c r="L156" s="203" t="s">
        <v>134</v>
      </c>
      <c r="M156" s="209"/>
      <c r="N156" s="210" t="s">
        <v>1</v>
      </c>
      <c r="O156" s="195" t="s">
        <v>42</v>
      </c>
      <c r="P156" s="196">
        <f>I156+J156</f>
        <v>0</v>
      </c>
      <c r="Q156" s="196">
        <f>ROUND(I156*H156,2)</f>
        <v>0</v>
      </c>
      <c r="R156" s="196">
        <f>ROUND(J156*H156,2)</f>
        <v>0</v>
      </c>
      <c r="S156" s="69"/>
      <c r="T156" s="197">
        <f>S156*H156</f>
        <v>0</v>
      </c>
      <c r="U156" s="197">
        <v>0.00017</v>
      </c>
      <c r="V156" s="197">
        <f>U156*H156</f>
        <v>0.01122</v>
      </c>
      <c r="W156" s="197">
        <v>0</v>
      </c>
      <c r="X156" s="198">
        <f>W156*H156</f>
        <v>0</v>
      </c>
      <c r="Y156" s="32"/>
      <c r="Z156" s="32"/>
      <c r="AA156" s="32"/>
      <c r="AB156" s="32"/>
      <c r="AC156" s="32"/>
      <c r="AD156" s="32"/>
      <c r="AE156" s="32"/>
      <c r="AR156" s="199" t="s">
        <v>169</v>
      </c>
      <c r="AT156" s="199" t="s">
        <v>151</v>
      </c>
      <c r="AU156" s="199" t="s">
        <v>136</v>
      </c>
      <c r="AY156" s="15" t="s">
        <v>127</v>
      </c>
      <c r="BE156" s="200">
        <f>IF(O156="základní",K156,0)</f>
        <v>0</v>
      </c>
      <c r="BF156" s="200">
        <f>IF(O156="snížená",K156,0)</f>
        <v>0</v>
      </c>
      <c r="BG156" s="200">
        <f>IF(O156="zákl. přenesená",K156,0)</f>
        <v>0</v>
      </c>
      <c r="BH156" s="200">
        <f>IF(O156="sníž. přenesená",K156,0)</f>
        <v>0</v>
      </c>
      <c r="BI156" s="200">
        <f>IF(O156="nulová",K156,0)</f>
        <v>0</v>
      </c>
      <c r="BJ156" s="15" t="s">
        <v>136</v>
      </c>
      <c r="BK156" s="200">
        <f>ROUND(P156*H156,2)</f>
        <v>0</v>
      </c>
      <c r="BL156" s="15" t="s">
        <v>164</v>
      </c>
      <c r="BM156" s="199" t="s">
        <v>259</v>
      </c>
    </row>
    <row r="157" spans="2:51" s="13" customFormat="1" ht="11.25">
      <c r="B157" s="211"/>
      <c r="C157" s="212"/>
      <c r="D157" s="213" t="s">
        <v>242</v>
      </c>
      <c r="E157" s="212"/>
      <c r="F157" s="214" t="s">
        <v>260</v>
      </c>
      <c r="G157" s="212"/>
      <c r="H157" s="215">
        <v>66</v>
      </c>
      <c r="I157" s="216"/>
      <c r="J157" s="216"/>
      <c r="K157" s="212"/>
      <c r="L157" s="212"/>
      <c r="M157" s="217"/>
      <c r="N157" s="218"/>
      <c r="O157" s="219"/>
      <c r="P157" s="219"/>
      <c r="Q157" s="219"/>
      <c r="R157" s="219"/>
      <c r="S157" s="219"/>
      <c r="T157" s="219"/>
      <c r="U157" s="219"/>
      <c r="V157" s="219"/>
      <c r="W157" s="219"/>
      <c r="X157" s="220"/>
      <c r="AT157" s="221" t="s">
        <v>242</v>
      </c>
      <c r="AU157" s="221" t="s">
        <v>136</v>
      </c>
      <c r="AV157" s="13" t="s">
        <v>136</v>
      </c>
      <c r="AW157" s="13" t="s">
        <v>4</v>
      </c>
      <c r="AX157" s="13" t="s">
        <v>86</v>
      </c>
      <c r="AY157" s="221" t="s">
        <v>127</v>
      </c>
    </row>
    <row r="158" spans="1:65" s="2" customFormat="1" ht="24.2" customHeight="1">
      <c r="A158" s="32"/>
      <c r="B158" s="33"/>
      <c r="C158" s="187" t="s">
        <v>261</v>
      </c>
      <c r="D158" s="187" t="s">
        <v>130</v>
      </c>
      <c r="E158" s="188" t="s">
        <v>262</v>
      </c>
      <c r="F158" s="189" t="s">
        <v>263</v>
      </c>
      <c r="G158" s="190" t="s">
        <v>140</v>
      </c>
      <c r="H158" s="191">
        <v>2</v>
      </c>
      <c r="I158" s="192"/>
      <c r="J158" s="192"/>
      <c r="K158" s="193">
        <f aca="true" t="shared" si="14" ref="K158:K183">ROUND(P158*H158,2)</f>
        <v>0</v>
      </c>
      <c r="L158" s="189" t="s">
        <v>134</v>
      </c>
      <c r="M158" s="37"/>
      <c r="N158" s="194" t="s">
        <v>1</v>
      </c>
      <c r="O158" s="195" t="s">
        <v>42</v>
      </c>
      <c r="P158" s="196">
        <f aca="true" t="shared" si="15" ref="P158:P183">I158+J158</f>
        <v>0</v>
      </c>
      <c r="Q158" s="196">
        <f aca="true" t="shared" si="16" ref="Q158:Q183">ROUND(I158*H158,2)</f>
        <v>0</v>
      </c>
      <c r="R158" s="196">
        <f aca="true" t="shared" si="17" ref="R158:R183">ROUND(J158*H158,2)</f>
        <v>0</v>
      </c>
      <c r="S158" s="69"/>
      <c r="T158" s="197">
        <f aca="true" t="shared" si="18" ref="T158:T183">S158*H158</f>
        <v>0</v>
      </c>
      <c r="U158" s="197">
        <v>0</v>
      </c>
      <c r="V158" s="197">
        <f aca="true" t="shared" si="19" ref="V158:V183">U158*H158</f>
        <v>0</v>
      </c>
      <c r="W158" s="197">
        <v>0</v>
      </c>
      <c r="X158" s="198">
        <f aca="true" t="shared" si="20" ref="X158:X183">W158*H158</f>
        <v>0</v>
      </c>
      <c r="Y158" s="32"/>
      <c r="Z158" s="32"/>
      <c r="AA158" s="32"/>
      <c r="AB158" s="32"/>
      <c r="AC158" s="32"/>
      <c r="AD158" s="32"/>
      <c r="AE158" s="32"/>
      <c r="AR158" s="199" t="s">
        <v>164</v>
      </c>
      <c r="AT158" s="199" t="s">
        <v>130</v>
      </c>
      <c r="AU158" s="199" t="s">
        <v>136</v>
      </c>
      <c r="AY158" s="15" t="s">
        <v>127</v>
      </c>
      <c r="BE158" s="200">
        <f aca="true" t="shared" si="21" ref="BE158:BE183">IF(O158="základní",K158,0)</f>
        <v>0</v>
      </c>
      <c r="BF158" s="200">
        <f aca="true" t="shared" si="22" ref="BF158:BF183">IF(O158="snížená",K158,0)</f>
        <v>0</v>
      </c>
      <c r="BG158" s="200">
        <f aca="true" t="shared" si="23" ref="BG158:BG183">IF(O158="zákl. přenesená",K158,0)</f>
        <v>0</v>
      </c>
      <c r="BH158" s="200">
        <f aca="true" t="shared" si="24" ref="BH158:BH183">IF(O158="sníž. přenesená",K158,0)</f>
        <v>0</v>
      </c>
      <c r="BI158" s="200">
        <f aca="true" t="shared" si="25" ref="BI158:BI183">IF(O158="nulová",K158,0)</f>
        <v>0</v>
      </c>
      <c r="BJ158" s="15" t="s">
        <v>136</v>
      </c>
      <c r="BK158" s="200">
        <f aca="true" t="shared" si="26" ref="BK158:BK183">ROUND(P158*H158,2)</f>
        <v>0</v>
      </c>
      <c r="BL158" s="15" t="s">
        <v>164</v>
      </c>
      <c r="BM158" s="199" t="s">
        <v>264</v>
      </c>
    </row>
    <row r="159" spans="1:65" s="2" customFormat="1" ht="16.5" customHeight="1">
      <c r="A159" s="32"/>
      <c r="B159" s="33"/>
      <c r="C159" s="201" t="s">
        <v>169</v>
      </c>
      <c r="D159" s="201" t="s">
        <v>151</v>
      </c>
      <c r="E159" s="202" t="s">
        <v>265</v>
      </c>
      <c r="F159" s="203" t="s">
        <v>266</v>
      </c>
      <c r="G159" s="204" t="s">
        <v>140</v>
      </c>
      <c r="H159" s="205">
        <v>1</v>
      </c>
      <c r="I159" s="206"/>
      <c r="J159" s="207"/>
      <c r="K159" s="208">
        <f t="shared" si="14"/>
        <v>0</v>
      </c>
      <c r="L159" s="203" t="s">
        <v>1</v>
      </c>
      <c r="M159" s="209"/>
      <c r="N159" s="210" t="s">
        <v>1</v>
      </c>
      <c r="O159" s="195" t="s">
        <v>42</v>
      </c>
      <c r="P159" s="196">
        <f t="shared" si="15"/>
        <v>0</v>
      </c>
      <c r="Q159" s="196">
        <f t="shared" si="16"/>
        <v>0</v>
      </c>
      <c r="R159" s="196">
        <f t="shared" si="17"/>
        <v>0</v>
      </c>
      <c r="S159" s="69"/>
      <c r="T159" s="197">
        <f t="shared" si="18"/>
        <v>0</v>
      </c>
      <c r="U159" s="197">
        <v>0.00011</v>
      </c>
      <c r="V159" s="197">
        <f t="shared" si="19"/>
        <v>0.00011</v>
      </c>
      <c r="W159" s="197">
        <v>0</v>
      </c>
      <c r="X159" s="198">
        <f t="shared" si="20"/>
        <v>0</v>
      </c>
      <c r="Y159" s="32"/>
      <c r="Z159" s="32"/>
      <c r="AA159" s="32"/>
      <c r="AB159" s="32"/>
      <c r="AC159" s="32"/>
      <c r="AD159" s="32"/>
      <c r="AE159" s="32"/>
      <c r="AR159" s="199" t="s">
        <v>169</v>
      </c>
      <c r="AT159" s="199" t="s">
        <v>151</v>
      </c>
      <c r="AU159" s="199" t="s">
        <v>136</v>
      </c>
      <c r="AY159" s="15" t="s">
        <v>127</v>
      </c>
      <c r="BE159" s="200">
        <f t="shared" si="21"/>
        <v>0</v>
      </c>
      <c r="BF159" s="200">
        <f t="shared" si="22"/>
        <v>0</v>
      </c>
      <c r="BG159" s="200">
        <f t="shared" si="23"/>
        <v>0</v>
      </c>
      <c r="BH159" s="200">
        <f t="shared" si="24"/>
        <v>0</v>
      </c>
      <c r="BI159" s="200">
        <f t="shared" si="25"/>
        <v>0</v>
      </c>
      <c r="BJ159" s="15" t="s">
        <v>136</v>
      </c>
      <c r="BK159" s="200">
        <f t="shared" si="26"/>
        <v>0</v>
      </c>
      <c r="BL159" s="15" t="s">
        <v>164</v>
      </c>
      <c r="BM159" s="199" t="s">
        <v>267</v>
      </c>
    </row>
    <row r="160" spans="1:65" s="2" customFormat="1" ht="24.2" customHeight="1">
      <c r="A160" s="32"/>
      <c r="B160" s="33"/>
      <c r="C160" s="201" t="s">
        <v>268</v>
      </c>
      <c r="D160" s="201" t="s">
        <v>151</v>
      </c>
      <c r="E160" s="202" t="s">
        <v>269</v>
      </c>
      <c r="F160" s="203" t="s">
        <v>270</v>
      </c>
      <c r="G160" s="204" t="s">
        <v>140</v>
      </c>
      <c r="H160" s="205">
        <v>1</v>
      </c>
      <c r="I160" s="206"/>
      <c r="J160" s="207"/>
      <c r="K160" s="208">
        <f t="shared" si="14"/>
        <v>0</v>
      </c>
      <c r="L160" s="203" t="s">
        <v>1</v>
      </c>
      <c r="M160" s="209"/>
      <c r="N160" s="210" t="s">
        <v>1</v>
      </c>
      <c r="O160" s="195" t="s">
        <v>42</v>
      </c>
      <c r="P160" s="196">
        <f t="shared" si="15"/>
        <v>0</v>
      </c>
      <c r="Q160" s="196">
        <f t="shared" si="16"/>
        <v>0</v>
      </c>
      <c r="R160" s="196">
        <f t="shared" si="17"/>
        <v>0</v>
      </c>
      <c r="S160" s="69"/>
      <c r="T160" s="197">
        <f t="shared" si="18"/>
        <v>0</v>
      </c>
      <c r="U160" s="197">
        <v>0</v>
      </c>
      <c r="V160" s="197">
        <f t="shared" si="19"/>
        <v>0</v>
      </c>
      <c r="W160" s="197">
        <v>0</v>
      </c>
      <c r="X160" s="198">
        <f t="shared" si="20"/>
        <v>0</v>
      </c>
      <c r="Y160" s="32"/>
      <c r="Z160" s="32"/>
      <c r="AA160" s="32"/>
      <c r="AB160" s="32"/>
      <c r="AC160" s="32"/>
      <c r="AD160" s="32"/>
      <c r="AE160" s="32"/>
      <c r="AR160" s="199" t="s">
        <v>169</v>
      </c>
      <c r="AT160" s="199" t="s">
        <v>151</v>
      </c>
      <c r="AU160" s="199" t="s">
        <v>136</v>
      </c>
      <c r="AY160" s="15" t="s">
        <v>127</v>
      </c>
      <c r="BE160" s="200">
        <f t="shared" si="21"/>
        <v>0</v>
      </c>
      <c r="BF160" s="200">
        <f t="shared" si="22"/>
        <v>0</v>
      </c>
      <c r="BG160" s="200">
        <f t="shared" si="23"/>
        <v>0</v>
      </c>
      <c r="BH160" s="200">
        <f t="shared" si="24"/>
        <v>0</v>
      </c>
      <c r="BI160" s="200">
        <f t="shared" si="25"/>
        <v>0</v>
      </c>
      <c r="BJ160" s="15" t="s">
        <v>136</v>
      </c>
      <c r="BK160" s="200">
        <f t="shared" si="26"/>
        <v>0</v>
      </c>
      <c r="BL160" s="15" t="s">
        <v>164</v>
      </c>
      <c r="BM160" s="199" t="s">
        <v>271</v>
      </c>
    </row>
    <row r="161" spans="1:65" s="2" customFormat="1" ht="24.2" customHeight="1">
      <c r="A161" s="32"/>
      <c r="B161" s="33"/>
      <c r="C161" s="187" t="s">
        <v>272</v>
      </c>
      <c r="D161" s="187" t="s">
        <v>130</v>
      </c>
      <c r="E161" s="188" t="s">
        <v>273</v>
      </c>
      <c r="F161" s="189" t="s">
        <v>274</v>
      </c>
      <c r="G161" s="190" t="s">
        <v>140</v>
      </c>
      <c r="H161" s="191">
        <v>1</v>
      </c>
      <c r="I161" s="192"/>
      <c r="J161" s="192"/>
      <c r="K161" s="193">
        <f t="shared" si="14"/>
        <v>0</v>
      </c>
      <c r="L161" s="189" t="s">
        <v>134</v>
      </c>
      <c r="M161" s="37"/>
      <c r="N161" s="194" t="s">
        <v>1</v>
      </c>
      <c r="O161" s="195" t="s">
        <v>42</v>
      </c>
      <c r="P161" s="196">
        <f t="shared" si="15"/>
        <v>0</v>
      </c>
      <c r="Q161" s="196">
        <f t="shared" si="16"/>
        <v>0</v>
      </c>
      <c r="R161" s="196">
        <f t="shared" si="17"/>
        <v>0</v>
      </c>
      <c r="S161" s="69"/>
      <c r="T161" s="197">
        <f t="shared" si="18"/>
        <v>0</v>
      </c>
      <c r="U161" s="197">
        <v>0</v>
      </c>
      <c r="V161" s="197">
        <f t="shared" si="19"/>
        <v>0</v>
      </c>
      <c r="W161" s="197">
        <v>0</v>
      </c>
      <c r="X161" s="198">
        <f t="shared" si="20"/>
        <v>0</v>
      </c>
      <c r="Y161" s="32"/>
      <c r="Z161" s="32"/>
      <c r="AA161" s="32"/>
      <c r="AB161" s="32"/>
      <c r="AC161" s="32"/>
      <c r="AD161" s="32"/>
      <c r="AE161" s="32"/>
      <c r="AR161" s="199" t="s">
        <v>164</v>
      </c>
      <c r="AT161" s="199" t="s">
        <v>130</v>
      </c>
      <c r="AU161" s="199" t="s">
        <v>136</v>
      </c>
      <c r="AY161" s="15" t="s">
        <v>127</v>
      </c>
      <c r="BE161" s="200">
        <f t="shared" si="21"/>
        <v>0</v>
      </c>
      <c r="BF161" s="200">
        <f t="shared" si="22"/>
        <v>0</v>
      </c>
      <c r="BG161" s="200">
        <f t="shared" si="23"/>
        <v>0</v>
      </c>
      <c r="BH161" s="200">
        <f t="shared" si="24"/>
        <v>0</v>
      </c>
      <c r="BI161" s="200">
        <f t="shared" si="25"/>
        <v>0</v>
      </c>
      <c r="BJ161" s="15" t="s">
        <v>136</v>
      </c>
      <c r="BK161" s="200">
        <f t="shared" si="26"/>
        <v>0</v>
      </c>
      <c r="BL161" s="15" t="s">
        <v>164</v>
      </c>
      <c r="BM161" s="199" t="s">
        <v>275</v>
      </c>
    </row>
    <row r="162" spans="1:65" s="2" customFormat="1" ht="21.75" customHeight="1">
      <c r="A162" s="32"/>
      <c r="B162" s="33"/>
      <c r="C162" s="201" t="s">
        <v>276</v>
      </c>
      <c r="D162" s="201" t="s">
        <v>151</v>
      </c>
      <c r="E162" s="202" t="s">
        <v>277</v>
      </c>
      <c r="F162" s="203" t="s">
        <v>278</v>
      </c>
      <c r="G162" s="204" t="s">
        <v>140</v>
      </c>
      <c r="H162" s="205">
        <v>1</v>
      </c>
      <c r="I162" s="206"/>
      <c r="J162" s="207"/>
      <c r="K162" s="208">
        <f t="shared" si="14"/>
        <v>0</v>
      </c>
      <c r="L162" s="203" t="s">
        <v>1</v>
      </c>
      <c r="M162" s="209"/>
      <c r="N162" s="210" t="s">
        <v>1</v>
      </c>
      <c r="O162" s="195" t="s">
        <v>42</v>
      </c>
      <c r="P162" s="196">
        <f t="shared" si="15"/>
        <v>0</v>
      </c>
      <c r="Q162" s="196">
        <f t="shared" si="16"/>
        <v>0</v>
      </c>
      <c r="R162" s="196">
        <f t="shared" si="17"/>
        <v>0</v>
      </c>
      <c r="S162" s="69"/>
      <c r="T162" s="197">
        <f t="shared" si="18"/>
        <v>0</v>
      </c>
      <c r="U162" s="197">
        <v>0.00012</v>
      </c>
      <c r="V162" s="197">
        <f t="shared" si="19"/>
        <v>0.00012</v>
      </c>
      <c r="W162" s="197">
        <v>0</v>
      </c>
      <c r="X162" s="198">
        <f t="shared" si="20"/>
        <v>0</v>
      </c>
      <c r="Y162" s="32"/>
      <c r="Z162" s="32"/>
      <c r="AA162" s="32"/>
      <c r="AB162" s="32"/>
      <c r="AC162" s="32"/>
      <c r="AD162" s="32"/>
      <c r="AE162" s="32"/>
      <c r="AR162" s="199" t="s">
        <v>169</v>
      </c>
      <c r="AT162" s="199" t="s">
        <v>151</v>
      </c>
      <c r="AU162" s="199" t="s">
        <v>136</v>
      </c>
      <c r="AY162" s="15" t="s">
        <v>127</v>
      </c>
      <c r="BE162" s="200">
        <f t="shared" si="21"/>
        <v>0</v>
      </c>
      <c r="BF162" s="200">
        <f t="shared" si="22"/>
        <v>0</v>
      </c>
      <c r="BG162" s="200">
        <f t="shared" si="23"/>
        <v>0</v>
      </c>
      <c r="BH162" s="200">
        <f t="shared" si="24"/>
        <v>0</v>
      </c>
      <c r="BI162" s="200">
        <f t="shared" si="25"/>
        <v>0</v>
      </c>
      <c r="BJ162" s="15" t="s">
        <v>136</v>
      </c>
      <c r="BK162" s="200">
        <f t="shared" si="26"/>
        <v>0</v>
      </c>
      <c r="BL162" s="15" t="s">
        <v>164</v>
      </c>
      <c r="BM162" s="199" t="s">
        <v>279</v>
      </c>
    </row>
    <row r="163" spans="1:65" s="2" customFormat="1" ht="24.2" customHeight="1">
      <c r="A163" s="32"/>
      <c r="B163" s="33"/>
      <c r="C163" s="187" t="s">
        <v>280</v>
      </c>
      <c r="D163" s="187" t="s">
        <v>130</v>
      </c>
      <c r="E163" s="188" t="s">
        <v>281</v>
      </c>
      <c r="F163" s="189" t="s">
        <v>282</v>
      </c>
      <c r="G163" s="190" t="s">
        <v>140</v>
      </c>
      <c r="H163" s="191">
        <v>2</v>
      </c>
      <c r="I163" s="192"/>
      <c r="J163" s="192"/>
      <c r="K163" s="193">
        <f t="shared" si="14"/>
        <v>0</v>
      </c>
      <c r="L163" s="189" t="s">
        <v>134</v>
      </c>
      <c r="M163" s="37"/>
      <c r="N163" s="194" t="s">
        <v>1</v>
      </c>
      <c r="O163" s="195" t="s">
        <v>42</v>
      </c>
      <c r="P163" s="196">
        <f t="shared" si="15"/>
        <v>0</v>
      </c>
      <c r="Q163" s="196">
        <f t="shared" si="16"/>
        <v>0</v>
      </c>
      <c r="R163" s="196">
        <f t="shared" si="17"/>
        <v>0</v>
      </c>
      <c r="S163" s="69"/>
      <c r="T163" s="197">
        <f t="shared" si="18"/>
        <v>0</v>
      </c>
      <c r="U163" s="197">
        <v>0</v>
      </c>
      <c r="V163" s="197">
        <f t="shared" si="19"/>
        <v>0</v>
      </c>
      <c r="W163" s="197">
        <v>0</v>
      </c>
      <c r="X163" s="198">
        <f t="shared" si="20"/>
        <v>0</v>
      </c>
      <c r="Y163" s="32"/>
      <c r="Z163" s="32"/>
      <c r="AA163" s="32"/>
      <c r="AB163" s="32"/>
      <c r="AC163" s="32"/>
      <c r="AD163" s="32"/>
      <c r="AE163" s="32"/>
      <c r="AR163" s="199" t="s">
        <v>164</v>
      </c>
      <c r="AT163" s="199" t="s">
        <v>130</v>
      </c>
      <c r="AU163" s="199" t="s">
        <v>136</v>
      </c>
      <c r="AY163" s="15" t="s">
        <v>127</v>
      </c>
      <c r="BE163" s="200">
        <f t="shared" si="21"/>
        <v>0</v>
      </c>
      <c r="BF163" s="200">
        <f t="shared" si="22"/>
        <v>0</v>
      </c>
      <c r="BG163" s="200">
        <f t="shared" si="23"/>
        <v>0</v>
      </c>
      <c r="BH163" s="200">
        <f t="shared" si="24"/>
        <v>0</v>
      </c>
      <c r="BI163" s="200">
        <f t="shared" si="25"/>
        <v>0</v>
      </c>
      <c r="BJ163" s="15" t="s">
        <v>136</v>
      </c>
      <c r="BK163" s="200">
        <f t="shared" si="26"/>
        <v>0</v>
      </c>
      <c r="BL163" s="15" t="s">
        <v>164</v>
      </c>
      <c r="BM163" s="199" t="s">
        <v>283</v>
      </c>
    </row>
    <row r="164" spans="1:65" s="2" customFormat="1" ht="21.75" customHeight="1">
      <c r="A164" s="32"/>
      <c r="B164" s="33"/>
      <c r="C164" s="201" t="s">
        <v>284</v>
      </c>
      <c r="D164" s="201" t="s">
        <v>151</v>
      </c>
      <c r="E164" s="202" t="s">
        <v>285</v>
      </c>
      <c r="F164" s="203" t="s">
        <v>286</v>
      </c>
      <c r="G164" s="204" t="s">
        <v>140</v>
      </c>
      <c r="H164" s="205">
        <v>2</v>
      </c>
      <c r="I164" s="206"/>
      <c r="J164" s="207"/>
      <c r="K164" s="208">
        <f t="shared" si="14"/>
        <v>0</v>
      </c>
      <c r="L164" s="203" t="s">
        <v>1</v>
      </c>
      <c r="M164" s="209"/>
      <c r="N164" s="210" t="s">
        <v>1</v>
      </c>
      <c r="O164" s="195" t="s">
        <v>42</v>
      </c>
      <c r="P164" s="196">
        <f t="shared" si="15"/>
        <v>0</v>
      </c>
      <c r="Q164" s="196">
        <f t="shared" si="16"/>
        <v>0</v>
      </c>
      <c r="R164" s="196">
        <f t="shared" si="17"/>
        <v>0</v>
      </c>
      <c r="S164" s="69"/>
      <c r="T164" s="197">
        <f t="shared" si="18"/>
        <v>0</v>
      </c>
      <c r="U164" s="197">
        <v>0.00012</v>
      </c>
      <c r="V164" s="197">
        <f t="shared" si="19"/>
        <v>0.00024</v>
      </c>
      <c r="W164" s="197">
        <v>0</v>
      </c>
      <c r="X164" s="198">
        <f t="shared" si="20"/>
        <v>0</v>
      </c>
      <c r="Y164" s="32"/>
      <c r="Z164" s="32"/>
      <c r="AA164" s="32"/>
      <c r="AB164" s="32"/>
      <c r="AC164" s="32"/>
      <c r="AD164" s="32"/>
      <c r="AE164" s="32"/>
      <c r="AR164" s="199" t="s">
        <v>169</v>
      </c>
      <c r="AT164" s="199" t="s">
        <v>151</v>
      </c>
      <c r="AU164" s="199" t="s">
        <v>136</v>
      </c>
      <c r="AY164" s="15" t="s">
        <v>127</v>
      </c>
      <c r="BE164" s="200">
        <f t="shared" si="21"/>
        <v>0</v>
      </c>
      <c r="BF164" s="200">
        <f t="shared" si="22"/>
        <v>0</v>
      </c>
      <c r="BG164" s="200">
        <f t="shared" si="23"/>
        <v>0</v>
      </c>
      <c r="BH164" s="200">
        <f t="shared" si="24"/>
        <v>0</v>
      </c>
      <c r="BI164" s="200">
        <f t="shared" si="25"/>
        <v>0</v>
      </c>
      <c r="BJ164" s="15" t="s">
        <v>136</v>
      </c>
      <c r="BK164" s="200">
        <f t="shared" si="26"/>
        <v>0</v>
      </c>
      <c r="BL164" s="15" t="s">
        <v>164</v>
      </c>
      <c r="BM164" s="199" t="s">
        <v>287</v>
      </c>
    </row>
    <row r="165" spans="1:65" s="2" customFormat="1" ht="24.2" customHeight="1">
      <c r="A165" s="32"/>
      <c r="B165" s="33"/>
      <c r="C165" s="187" t="s">
        <v>288</v>
      </c>
      <c r="D165" s="187" t="s">
        <v>130</v>
      </c>
      <c r="E165" s="188" t="s">
        <v>289</v>
      </c>
      <c r="F165" s="189" t="s">
        <v>290</v>
      </c>
      <c r="G165" s="190" t="s">
        <v>140</v>
      </c>
      <c r="H165" s="191">
        <v>1</v>
      </c>
      <c r="I165" s="192"/>
      <c r="J165" s="192"/>
      <c r="K165" s="193">
        <f t="shared" si="14"/>
        <v>0</v>
      </c>
      <c r="L165" s="189" t="s">
        <v>134</v>
      </c>
      <c r="M165" s="37"/>
      <c r="N165" s="194" t="s">
        <v>1</v>
      </c>
      <c r="O165" s="195" t="s">
        <v>42</v>
      </c>
      <c r="P165" s="196">
        <f t="shared" si="15"/>
        <v>0</v>
      </c>
      <c r="Q165" s="196">
        <f t="shared" si="16"/>
        <v>0</v>
      </c>
      <c r="R165" s="196">
        <f t="shared" si="17"/>
        <v>0</v>
      </c>
      <c r="S165" s="69"/>
      <c r="T165" s="197">
        <f t="shared" si="18"/>
        <v>0</v>
      </c>
      <c r="U165" s="197">
        <v>0</v>
      </c>
      <c r="V165" s="197">
        <f t="shared" si="19"/>
        <v>0</v>
      </c>
      <c r="W165" s="197">
        <v>0</v>
      </c>
      <c r="X165" s="198">
        <f t="shared" si="20"/>
        <v>0</v>
      </c>
      <c r="Y165" s="32"/>
      <c r="Z165" s="32"/>
      <c r="AA165" s="32"/>
      <c r="AB165" s="32"/>
      <c r="AC165" s="32"/>
      <c r="AD165" s="32"/>
      <c r="AE165" s="32"/>
      <c r="AR165" s="199" t="s">
        <v>164</v>
      </c>
      <c r="AT165" s="199" t="s">
        <v>130</v>
      </c>
      <c r="AU165" s="199" t="s">
        <v>136</v>
      </c>
      <c r="AY165" s="15" t="s">
        <v>127</v>
      </c>
      <c r="BE165" s="200">
        <f t="shared" si="21"/>
        <v>0</v>
      </c>
      <c r="BF165" s="200">
        <f t="shared" si="22"/>
        <v>0</v>
      </c>
      <c r="BG165" s="200">
        <f t="shared" si="23"/>
        <v>0</v>
      </c>
      <c r="BH165" s="200">
        <f t="shared" si="24"/>
        <v>0</v>
      </c>
      <c r="BI165" s="200">
        <f t="shared" si="25"/>
        <v>0</v>
      </c>
      <c r="BJ165" s="15" t="s">
        <v>136</v>
      </c>
      <c r="BK165" s="200">
        <f t="shared" si="26"/>
        <v>0</v>
      </c>
      <c r="BL165" s="15" t="s">
        <v>164</v>
      </c>
      <c r="BM165" s="199" t="s">
        <v>291</v>
      </c>
    </row>
    <row r="166" spans="1:65" s="2" customFormat="1" ht="33" customHeight="1">
      <c r="A166" s="32"/>
      <c r="B166" s="33"/>
      <c r="C166" s="201" t="s">
        <v>292</v>
      </c>
      <c r="D166" s="201" t="s">
        <v>151</v>
      </c>
      <c r="E166" s="202" t="s">
        <v>293</v>
      </c>
      <c r="F166" s="203" t="s">
        <v>294</v>
      </c>
      <c r="G166" s="204" t="s">
        <v>140</v>
      </c>
      <c r="H166" s="205">
        <v>1</v>
      </c>
      <c r="I166" s="206"/>
      <c r="J166" s="207"/>
      <c r="K166" s="208">
        <f t="shared" si="14"/>
        <v>0</v>
      </c>
      <c r="L166" s="203" t="s">
        <v>1</v>
      </c>
      <c r="M166" s="209"/>
      <c r="N166" s="210" t="s">
        <v>1</v>
      </c>
      <c r="O166" s="195" t="s">
        <v>42</v>
      </c>
      <c r="P166" s="196">
        <f t="shared" si="15"/>
        <v>0</v>
      </c>
      <c r="Q166" s="196">
        <f t="shared" si="16"/>
        <v>0</v>
      </c>
      <c r="R166" s="196">
        <f t="shared" si="17"/>
        <v>0</v>
      </c>
      <c r="S166" s="69"/>
      <c r="T166" s="197">
        <f t="shared" si="18"/>
        <v>0</v>
      </c>
      <c r="U166" s="197">
        <v>0</v>
      </c>
      <c r="V166" s="197">
        <f t="shared" si="19"/>
        <v>0</v>
      </c>
      <c r="W166" s="197">
        <v>0</v>
      </c>
      <c r="X166" s="198">
        <f t="shared" si="20"/>
        <v>0</v>
      </c>
      <c r="Y166" s="32"/>
      <c r="Z166" s="32"/>
      <c r="AA166" s="32"/>
      <c r="AB166" s="32"/>
      <c r="AC166" s="32"/>
      <c r="AD166" s="32"/>
      <c r="AE166" s="32"/>
      <c r="AR166" s="199" t="s">
        <v>169</v>
      </c>
      <c r="AT166" s="199" t="s">
        <v>151</v>
      </c>
      <c r="AU166" s="199" t="s">
        <v>136</v>
      </c>
      <c r="AY166" s="15" t="s">
        <v>127</v>
      </c>
      <c r="BE166" s="200">
        <f t="shared" si="21"/>
        <v>0</v>
      </c>
      <c r="BF166" s="200">
        <f t="shared" si="22"/>
        <v>0</v>
      </c>
      <c r="BG166" s="200">
        <f t="shared" si="23"/>
        <v>0</v>
      </c>
      <c r="BH166" s="200">
        <f t="shared" si="24"/>
        <v>0</v>
      </c>
      <c r="BI166" s="200">
        <f t="shared" si="25"/>
        <v>0</v>
      </c>
      <c r="BJ166" s="15" t="s">
        <v>136</v>
      </c>
      <c r="BK166" s="200">
        <f t="shared" si="26"/>
        <v>0</v>
      </c>
      <c r="BL166" s="15" t="s">
        <v>164</v>
      </c>
      <c r="BM166" s="199" t="s">
        <v>295</v>
      </c>
    </row>
    <row r="167" spans="1:65" s="2" customFormat="1" ht="24.2" customHeight="1">
      <c r="A167" s="32"/>
      <c r="B167" s="33"/>
      <c r="C167" s="187" t="s">
        <v>296</v>
      </c>
      <c r="D167" s="187" t="s">
        <v>130</v>
      </c>
      <c r="E167" s="188" t="s">
        <v>297</v>
      </c>
      <c r="F167" s="189" t="s">
        <v>298</v>
      </c>
      <c r="G167" s="190" t="s">
        <v>140</v>
      </c>
      <c r="H167" s="191">
        <v>4</v>
      </c>
      <c r="I167" s="192"/>
      <c r="J167" s="192"/>
      <c r="K167" s="193">
        <f t="shared" si="14"/>
        <v>0</v>
      </c>
      <c r="L167" s="189" t="s">
        <v>134</v>
      </c>
      <c r="M167" s="37"/>
      <c r="N167" s="194" t="s">
        <v>1</v>
      </c>
      <c r="O167" s="195" t="s">
        <v>42</v>
      </c>
      <c r="P167" s="196">
        <f t="shared" si="15"/>
        <v>0</v>
      </c>
      <c r="Q167" s="196">
        <f t="shared" si="16"/>
        <v>0</v>
      </c>
      <c r="R167" s="196">
        <f t="shared" si="17"/>
        <v>0</v>
      </c>
      <c r="S167" s="69"/>
      <c r="T167" s="197">
        <f t="shared" si="18"/>
        <v>0</v>
      </c>
      <c r="U167" s="197">
        <v>0</v>
      </c>
      <c r="V167" s="197">
        <f t="shared" si="19"/>
        <v>0</v>
      </c>
      <c r="W167" s="197">
        <v>0</v>
      </c>
      <c r="X167" s="198">
        <f t="shared" si="20"/>
        <v>0</v>
      </c>
      <c r="Y167" s="32"/>
      <c r="Z167" s="32"/>
      <c r="AA167" s="32"/>
      <c r="AB167" s="32"/>
      <c r="AC167" s="32"/>
      <c r="AD167" s="32"/>
      <c r="AE167" s="32"/>
      <c r="AR167" s="199" t="s">
        <v>164</v>
      </c>
      <c r="AT167" s="199" t="s">
        <v>130</v>
      </c>
      <c r="AU167" s="199" t="s">
        <v>136</v>
      </c>
      <c r="AY167" s="15" t="s">
        <v>127</v>
      </c>
      <c r="BE167" s="200">
        <f t="shared" si="21"/>
        <v>0</v>
      </c>
      <c r="BF167" s="200">
        <f t="shared" si="22"/>
        <v>0</v>
      </c>
      <c r="BG167" s="200">
        <f t="shared" si="23"/>
        <v>0</v>
      </c>
      <c r="BH167" s="200">
        <f t="shared" si="24"/>
        <v>0</v>
      </c>
      <c r="BI167" s="200">
        <f t="shared" si="25"/>
        <v>0</v>
      </c>
      <c r="BJ167" s="15" t="s">
        <v>136</v>
      </c>
      <c r="BK167" s="200">
        <f t="shared" si="26"/>
        <v>0</v>
      </c>
      <c r="BL167" s="15" t="s">
        <v>164</v>
      </c>
      <c r="BM167" s="199" t="s">
        <v>299</v>
      </c>
    </row>
    <row r="168" spans="1:65" s="2" customFormat="1" ht="24.2" customHeight="1">
      <c r="A168" s="32"/>
      <c r="B168" s="33"/>
      <c r="C168" s="201" t="s">
        <v>300</v>
      </c>
      <c r="D168" s="201" t="s">
        <v>151</v>
      </c>
      <c r="E168" s="202" t="s">
        <v>301</v>
      </c>
      <c r="F168" s="203" t="s">
        <v>302</v>
      </c>
      <c r="G168" s="204" t="s">
        <v>140</v>
      </c>
      <c r="H168" s="205">
        <v>2</v>
      </c>
      <c r="I168" s="206"/>
      <c r="J168" s="207"/>
      <c r="K168" s="208">
        <f t="shared" si="14"/>
        <v>0</v>
      </c>
      <c r="L168" s="203" t="s">
        <v>1</v>
      </c>
      <c r="M168" s="209"/>
      <c r="N168" s="210" t="s">
        <v>1</v>
      </c>
      <c r="O168" s="195" t="s">
        <v>42</v>
      </c>
      <c r="P168" s="196">
        <f t="shared" si="15"/>
        <v>0</v>
      </c>
      <c r="Q168" s="196">
        <f t="shared" si="16"/>
        <v>0</v>
      </c>
      <c r="R168" s="196">
        <f t="shared" si="17"/>
        <v>0</v>
      </c>
      <c r="S168" s="69"/>
      <c r="T168" s="197">
        <f t="shared" si="18"/>
        <v>0</v>
      </c>
      <c r="U168" s="197">
        <v>0</v>
      </c>
      <c r="V168" s="197">
        <f t="shared" si="19"/>
        <v>0</v>
      </c>
      <c r="W168" s="197">
        <v>0</v>
      </c>
      <c r="X168" s="198">
        <f t="shared" si="20"/>
        <v>0</v>
      </c>
      <c r="Y168" s="32"/>
      <c r="Z168" s="32"/>
      <c r="AA168" s="32"/>
      <c r="AB168" s="32"/>
      <c r="AC168" s="32"/>
      <c r="AD168" s="32"/>
      <c r="AE168" s="32"/>
      <c r="AR168" s="199" t="s">
        <v>169</v>
      </c>
      <c r="AT168" s="199" t="s">
        <v>151</v>
      </c>
      <c r="AU168" s="199" t="s">
        <v>136</v>
      </c>
      <c r="AY168" s="15" t="s">
        <v>127</v>
      </c>
      <c r="BE168" s="200">
        <f t="shared" si="21"/>
        <v>0</v>
      </c>
      <c r="BF168" s="200">
        <f t="shared" si="22"/>
        <v>0</v>
      </c>
      <c r="BG168" s="200">
        <f t="shared" si="23"/>
        <v>0</v>
      </c>
      <c r="BH168" s="200">
        <f t="shared" si="24"/>
        <v>0</v>
      </c>
      <c r="BI168" s="200">
        <f t="shared" si="25"/>
        <v>0</v>
      </c>
      <c r="BJ168" s="15" t="s">
        <v>136</v>
      </c>
      <c r="BK168" s="200">
        <f t="shared" si="26"/>
        <v>0</v>
      </c>
      <c r="BL168" s="15" t="s">
        <v>164</v>
      </c>
      <c r="BM168" s="199" t="s">
        <v>303</v>
      </c>
    </row>
    <row r="169" spans="1:65" s="2" customFormat="1" ht="24.2" customHeight="1">
      <c r="A169" s="32"/>
      <c r="B169" s="33"/>
      <c r="C169" s="201" t="s">
        <v>304</v>
      </c>
      <c r="D169" s="201" t="s">
        <v>151</v>
      </c>
      <c r="E169" s="202" t="s">
        <v>305</v>
      </c>
      <c r="F169" s="203" t="s">
        <v>306</v>
      </c>
      <c r="G169" s="204" t="s">
        <v>140</v>
      </c>
      <c r="H169" s="205">
        <v>2</v>
      </c>
      <c r="I169" s="206"/>
      <c r="J169" s="207"/>
      <c r="K169" s="208">
        <f t="shared" si="14"/>
        <v>0</v>
      </c>
      <c r="L169" s="203" t="s">
        <v>1</v>
      </c>
      <c r="M169" s="209"/>
      <c r="N169" s="210" t="s">
        <v>1</v>
      </c>
      <c r="O169" s="195" t="s">
        <v>42</v>
      </c>
      <c r="P169" s="196">
        <f t="shared" si="15"/>
        <v>0</v>
      </c>
      <c r="Q169" s="196">
        <f t="shared" si="16"/>
        <v>0</v>
      </c>
      <c r="R169" s="196">
        <f t="shared" si="17"/>
        <v>0</v>
      </c>
      <c r="S169" s="69"/>
      <c r="T169" s="197">
        <f t="shared" si="18"/>
        <v>0</v>
      </c>
      <c r="U169" s="197">
        <v>0</v>
      </c>
      <c r="V169" s="197">
        <f t="shared" si="19"/>
        <v>0</v>
      </c>
      <c r="W169" s="197">
        <v>0</v>
      </c>
      <c r="X169" s="198">
        <f t="shared" si="20"/>
        <v>0</v>
      </c>
      <c r="Y169" s="32"/>
      <c r="Z169" s="32"/>
      <c r="AA169" s="32"/>
      <c r="AB169" s="32"/>
      <c r="AC169" s="32"/>
      <c r="AD169" s="32"/>
      <c r="AE169" s="32"/>
      <c r="AR169" s="199" t="s">
        <v>169</v>
      </c>
      <c r="AT169" s="199" t="s">
        <v>151</v>
      </c>
      <c r="AU169" s="199" t="s">
        <v>136</v>
      </c>
      <c r="AY169" s="15" t="s">
        <v>127</v>
      </c>
      <c r="BE169" s="200">
        <f t="shared" si="21"/>
        <v>0</v>
      </c>
      <c r="BF169" s="200">
        <f t="shared" si="22"/>
        <v>0</v>
      </c>
      <c r="BG169" s="200">
        <f t="shared" si="23"/>
        <v>0</v>
      </c>
      <c r="BH169" s="200">
        <f t="shared" si="24"/>
        <v>0</v>
      </c>
      <c r="BI169" s="200">
        <f t="shared" si="25"/>
        <v>0</v>
      </c>
      <c r="BJ169" s="15" t="s">
        <v>136</v>
      </c>
      <c r="BK169" s="200">
        <f t="shared" si="26"/>
        <v>0</v>
      </c>
      <c r="BL169" s="15" t="s">
        <v>164</v>
      </c>
      <c r="BM169" s="199" t="s">
        <v>307</v>
      </c>
    </row>
    <row r="170" spans="1:65" s="2" customFormat="1" ht="33" customHeight="1">
      <c r="A170" s="32"/>
      <c r="B170" s="33"/>
      <c r="C170" s="187" t="s">
        <v>308</v>
      </c>
      <c r="D170" s="187" t="s">
        <v>130</v>
      </c>
      <c r="E170" s="188" t="s">
        <v>309</v>
      </c>
      <c r="F170" s="189" t="s">
        <v>310</v>
      </c>
      <c r="G170" s="190" t="s">
        <v>140</v>
      </c>
      <c r="H170" s="191">
        <v>10</v>
      </c>
      <c r="I170" s="192"/>
      <c r="J170" s="192"/>
      <c r="K170" s="193">
        <f t="shared" si="14"/>
        <v>0</v>
      </c>
      <c r="L170" s="189" t="s">
        <v>134</v>
      </c>
      <c r="M170" s="37"/>
      <c r="N170" s="194" t="s">
        <v>1</v>
      </c>
      <c r="O170" s="195" t="s">
        <v>42</v>
      </c>
      <c r="P170" s="196">
        <f t="shared" si="15"/>
        <v>0</v>
      </c>
      <c r="Q170" s="196">
        <f t="shared" si="16"/>
        <v>0</v>
      </c>
      <c r="R170" s="196">
        <f t="shared" si="17"/>
        <v>0</v>
      </c>
      <c r="S170" s="69"/>
      <c r="T170" s="197">
        <f t="shared" si="18"/>
        <v>0</v>
      </c>
      <c r="U170" s="197">
        <v>0</v>
      </c>
      <c r="V170" s="197">
        <f t="shared" si="19"/>
        <v>0</v>
      </c>
      <c r="W170" s="197">
        <v>0</v>
      </c>
      <c r="X170" s="198">
        <f t="shared" si="20"/>
        <v>0</v>
      </c>
      <c r="Y170" s="32"/>
      <c r="Z170" s="32"/>
      <c r="AA170" s="32"/>
      <c r="AB170" s="32"/>
      <c r="AC170" s="32"/>
      <c r="AD170" s="32"/>
      <c r="AE170" s="32"/>
      <c r="AR170" s="199" t="s">
        <v>164</v>
      </c>
      <c r="AT170" s="199" t="s">
        <v>130</v>
      </c>
      <c r="AU170" s="199" t="s">
        <v>136</v>
      </c>
      <c r="AY170" s="15" t="s">
        <v>127</v>
      </c>
      <c r="BE170" s="200">
        <f t="shared" si="21"/>
        <v>0</v>
      </c>
      <c r="BF170" s="200">
        <f t="shared" si="22"/>
        <v>0</v>
      </c>
      <c r="BG170" s="200">
        <f t="shared" si="23"/>
        <v>0</v>
      </c>
      <c r="BH170" s="200">
        <f t="shared" si="24"/>
        <v>0</v>
      </c>
      <c r="BI170" s="200">
        <f t="shared" si="25"/>
        <v>0</v>
      </c>
      <c r="BJ170" s="15" t="s">
        <v>136</v>
      </c>
      <c r="BK170" s="200">
        <f t="shared" si="26"/>
        <v>0</v>
      </c>
      <c r="BL170" s="15" t="s">
        <v>164</v>
      </c>
      <c r="BM170" s="199" t="s">
        <v>311</v>
      </c>
    </row>
    <row r="171" spans="1:65" s="2" customFormat="1" ht="33" customHeight="1">
      <c r="A171" s="32"/>
      <c r="B171" s="33"/>
      <c r="C171" s="201" t="s">
        <v>312</v>
      </c>
      <c r="D171" s="201" t="s">
        <v>151</v>
      </c>
      <c r="E171" s="202" t="s">
        <v>313</v>
      </c>
      <c r="F171" s="203" t="s">
        <v>314</v>
      </c>
      <c r="G171" s="204" t="s">
        <v>140</v>
      </c>
      <c r="H171" s="205">
        <v>10</v>
      </c>
      <c r="I171" s="206"/>
      <c r="J171" s="207"/>
      <c r="K171" s="208">
        <f t="shared" si="14"/>
        <v>0</v>
      </c>
      <c r="L171" s="203" t="s">
        <v>1</v>
      </c>
      <c r="M171" s="209"/>
      <c r="N171" s="210" t="s">
        <v>1</v>
      </c>
      <c r="O171" s="195" t="s">
        <v>42</v>
      </c>
      <c r="P171" s="196">
        <f t="shared" si="15"/>
        <v>0</v>
      </c>
      <c r="Q171" s="196">
        <f t="shared" si="16"/>
        <v>0</v>
      </c>
      <c r="R171" s="196">
        <f t="shared" si="17"/>
        <v>0</v>
      </c>
      <c r="S171" s="69"/>
      <c r="T171" s="197">
        <f t="shared" si="18"/>
        <v>0</v>
      </c>
      <c r="U171" s="197">
        <v>0</v>
      </c>
      <c r="V171" s="197">
        <f t="shared" si="19"/>
        <v>0</v>
      </c>
      <c r="W171" s="197">
        <v>0</v>
      </c>
      <c r="X171" s="198">
        <f t="shared" si="20"/>
        <v>0</v>
      </c>
      <c r="Y171" s="32"/>
      <c r="Z171" s="32"/>
      <c r="AA171" s="32"/>
      <c r="AB171" s="32"/>
      <c r="AC171" s="32"/>
      <c r="AD171" s="32"/>
      <c r="AE171" s="32"/>
      <c r="AR171" s="199" t="s">
        <v>169</v>
      </c>
      <c r="AT171" s="199" t="s">
        <v>151</v>
      </c>
      <c r="AU171" s="199" t="s">
        <v>136</v>
      </c>
      <c r="AY171" s="15" t="s">
        <v>127</v>
      </c>
      <c r="BE171" s="200">
        <f t="shared" si="21"/>
        <v>0</v>
      </c>
      <c r="BF171" s="200">
        <f t="shared" si="22"/>
        <v>0</v>
      </c>
      <c r="BG171" s="200">
        <f t="shared" si="23"/>
        <v>0</v>
      </c>
      <c r="BH171" s="200">
        <f t="shared" si="24"/>
        <v>0</v>
      </c>
      <c r="BI171" s="200">
        <f t="shared" si="25"/>
        <v>0</v>
      </c>
      <c r="BJ171" s="15" t="s">
        <v>136</v>
      </c>
      <c r="BK171" s="200">
        <f t="shared" si="26"/>
        <v>0</v>
      </c>
      <c r="BL171" s="15" t="s">
        <v>164</v>
      </c>
      <c r="BM171" s="199" t="s">
        <v>315</v>
      </c>
    </row>
    <row r="172" spans="1:65" s="2" customFormat="1" ht="33" customHeight="1">
      <c r="A172" s="32"/>
      <c r="B172" s="33"/>
      <c r="C172" s="187" t="s">
        <v>316</v>
      </c>
      <c r="D172" s="187" t="s">
        <v>130</v>
      </c>
      <c r="E172" s="188" t="s">
        <v>317</v>
      </c>
      <c r="F172" s="189" t="s">
        <v>318</v>
      </c>
      <c r="G172" s="190" t="s">
        <v>140</v>
      </c>
      <c r="H172" s="191">
        <v>2</v>
      </c>
      <c r="I172" s="192"/>
      <c r="J172" s="192"/>
      <c r="K172" s="193">
        <f t="shared" si="14"/>
        <v>0</v>
      </c>
      <c r="L172" s="189" t="s">
        <v>134</v>
      </c>
      <c r="M172" s="37"/>
      <c r="N172" s="194" t="s">
        <v>1</v>
      </c>
      <c r="O172" s="195" t="s">
        <v>42</v>
      </c>
      <c r="P172" s="196">
        <f t="shared" si="15"/>
        <v>0</v>
      </c>
      <c r="Q172" s="196">
        <f t="shared" si="16"/>
        <v>0</v>
      </c>
      <c r="R172" s="196">
        <f t="shared" si="17"/>
        <v>0</v>
      </c>
      <c r="S172" s="69"/>
      <c r="T172" s="197">
        <f t="shared" si="18"/>
        <v>0</v>
      </c>
      <c r="U172" s="197">
        <v>0</v>
      </c>
      <c r="V172" s="197">
        <f t="shared" si="19"/>
        <v>0</v>
      </c>
      <c r="W172" s="197">
        <v>0</v>
      </c>
      <c r="X172" s="198">
        <f t="shared" si="20"/>
        <v>0</v>
      </c>
      <c r="Y172" s="32"/>
      <c r="Z172" s="32"/>
      <c r="AA172" s="32"/>
      <c r="AB172" s="32"/>
      <c r="AC172" s="32"/>
      <c r="AD172" s="32"/>
      <c r="AE172" s="32"/>
      <c r="AR172" s="199" t="s">
        <v>164</v>
      </c>
      <c r="AT172" s="199" t="s">
        <v>130</v>
      </c>
      <c r="AU172" s="199" t="s">
        <v>136</v>
      </c>
      <c r="AY172" s="15" t="s">
        <v>127</v>
      </c>
      <c r="BE172" s="200">
        <f t="shared" si="21"/>
        <v>0</v>
      </c>
      <c r="BF172" s="200">
        <f t="shared" si="22"/>
        <v>0</v>
      </c>
      <c r="BG172" s="200">
        <f t="shared" si="23"/>
        <v>0</v>
      </c>
      <c r="BH172" s="200">
        <f t="shared" si="24"/>
        <v>0</v>
      </c>
      <c r="BI172" s="200">
        <f t="shared" si="25"/>
        <v>0</v>
      </c>
      <c r="BJ172" s="15" t="s">
        <v>136</v>
      </c>
      <c r="BK172" s="200">
        <f t="shared" si="26"/>
        <v>0</v>
      </c>
      <c r="BL172" s="15" t="s">
        <v>164</v>
      </c>
      <c r="BM172" s="199" t="s">
        <v>319</v>
      </c>
    </row>
    <row r="173" spans="1:65" s="2" customFormat="1" ht="24.2" customHeight="1">
      <c r="A173" s="32"/>
      <c r="B173" s="33"/>
      <c r="C173" s="201" t="s">
        <v>320</v>
      </c>
      <c r="D173" s="201" t="s">
        <v>151</v>
      </c>
      <c r="E173" s="202" t="s">
        <v>321</v>
      </c>
      <c r="F173" s="203" t="s">
        <v>322</v>
      </c>
      <c r="G173" s="204" t="s">
        <v>140</v>
      </c>
      <c r="H173" s="205">
        <v>2</v>
      </c>
      <c r="I173" s="206"/>
      <c r="J173" s="207"/>
      <c r="K173" s="208">
        <f t="shared" si="14"/>
        <v>0</v>
      </c>
      <c r="L173" s="203" t="s">
        <v>1</v>
      </c>
      <c r="M173" s="209"/>
      <c r="N173" s="210" t="s">
        <v>1</v>
      </c>
      <c r="O173" s="195" t="s">
        <v>42</v>
      </c>
      <c r="P173" s="196">
        <f t="shared" si="15"/>
        <v>0</v>
      </c>
      <c r="Q173" s="196">
        <f t="shared" si="16"/>
        <v>0</v>
      </c>
      <c r="R173" s="196">
        <f t="shared" si="17"/>
        <v>0</v>
      </c>
      <c r="S173" s="69"/>
      <c r="T173" s="197">
        <f t="shared" si="18"/>
        <v>0</v>
      </c>
      <c r="U173" s="197">
        <v>0</v>
      </c>
      <c r="V173" s="197">
        <f t="shared" si="19"/>
        <v>0</v>
      </c>
      <c r="W173" s="197">
        <v>0</v>
      </c>
      <c r="X173" s="198">
        <f t="shared" si="20"/>
        <v>0</v>
      </c>
      <c r="Y173" s="32"/>
      <c r="Z173" s="32"/>
      <c r="AA173" s="32"/>
      <c r="AB173" s="32"/>
      <c r="AC173" s="32"/>
      <c r="AD173" s="32"/>
      <c r="AE173" s="32"/>
      <c r="AR173" s="199" t="s">
        <v>169</v>
      </c>
      <c r="AT173" s="199" t="s">
        <v>151</v>
      </c>
      <c r="AU173" s="199" t="s">
        <v>136</v>
      </c>
      <c r="AY173" s="15" t="s">
        <v>127</v>
      </c>
      <c r="BE173" s="200">
        <f t="shared" si="21"/>
        <v>0</v>
      </c>
      <c r="BF173" s="200">
        <f t="shared" si="22"/>
        <v>0</v>
      </c>
      <c r="BG173" s="200">
        <f t="shared" si="23"/>
        <v>0</v>
      </c>
      <c r="BH173" s="200">
        <f t="shared" si="24"/>
        <v>0</v>
      </c>
      <c r="BI173" s="200">
        <f t="shared" si="25"/>
        <v>0</v>
      </c>
      <c r="BJ173" s="15" t="s">
        <v>136</v>
      </c>
      <c r="BK173" s="200">
        <f t="shared" si="26"/>
        <v>0</v>
      </c>
      <c r="BL173" s="15" t="s">
        <v>164</v>
      </c>
      <c r="BM173" s="199" t="s">
        <v>323</v>
      </c>
    </row>
    <row r="174" spans="1:65" s="2" customFormat="1" ht="33" customHeight="1">
      <c r="A174" s="32"/>
      <c r="B174" s="33"/>
      <c r="C174" s="187" t="s">
        <v>324</v>
      </c>
      <c r="D174" s="187" t="s">
        <v>130</v>
      </c>
      <c r="E174" s="188" t="s">
        <v>325</v>
      </c>
      <c r="F174" s="189" t="s">
        <v>326</v>
      </c>
      <c r="G174" s="190" t="s">
        <v>133</v>
      </c>
      <c r="H174" s="191">
        <v>10</v>
      </c>
      <c r="I174" s="192"/>
      <c r="J174" s="192"/>
      <c r="K174" s="193">
        <f t="shared" si="14"/>
        <v>0</v>
      </c>
      <c r="L174" s="189" t="s">
        <v>134</v>
      </c>
      <c r="M174" s="37"/>
      <c r="N174" s="194" t="s">
        <v>1</v>
      </c>
      <c r="O174" s="195" t="s">
        <v>42</v>
      </c>
      <c r="P174" s="196">
        <f t="shared" si="15"/>
        <v>0</v>
      </c>
      <c r="Q174" s="196">
        <f t="shared" si="16"/>
        <v>0</v>
      </c>
      <c r="R174" s="196">
        <f t="shared" si="17"/>
        <v>0</v>
      </c>
      <c r="S174" s="69"/>
      <c r="T174" s="197">
        <f t="shared" si="18"/>
        <v>0</v>
      </c>
      <c r="U174" s="197">
        <v>0</v>
      </c>
      <c r="V174" s="197">
        <f t="shared" si="19"/>
        <v>0</v>
      </c>
      <c r="W174" s="197">
        <v>0</v>
      </c>
      <c r="X174" s="198">
        <f t="shared" si="20"/>
        <v>0</v>
      </c>
      <c r="Y174" s="32"/>
      <c r="Z174" s="32"/>
      <c r="AA174" s="32"/>
      <c r="AB174" s="32"/>
      <c r="AC174" s="32"/>
      <c r="AD174" s="32"/>
      <c r="AE174" s="32"/>
      <c r="AR174" s="199" t="s">
        <v>164</v>
      </c>
      <c r="AT174" s="199" t="s">
        <v>130</v>
      </c>
      <c r="AU174" s="199" t="s">
        <v>136</v>
      </c>
      <c r="AY174" s="15" t="s">
        <v>127</v>
      </c>
      <c r="BE174" s="200">
        <f t="shared" si="21"/>
        <v>0</v>
      </c>
      <c r="BF174" s="200">
        <f t="shared" si="22"/>
        <v>0</v>
      </c>
      <c r="BG174" s="200">
        <f t="shared" si="23"/>
        <v>0</v>
      </c>
      <c r="BH174" s="200">
        <f t="shared" si="24"/>
        <v>0</v>
      </c>
      <c r="BI174" s="200">
        <f t="shared" si="25"/>
        <v>0</v>
      </c>
      <c r="BJ174" s="15" t="s">
        <v>136</v>
      </c>
      <c r="BK174" s="200">
        <f t="shared" si="26"/>
        <v>0</v>
      </c>
      <c r="BL174" s="15" t="s">
        <v>164</v>
      </c>
      <c r="BM174" s="199" t="s">
        <v>327</v>
      </c>
    </row>
    <row r="175" spans="1:65" s="2" customFormat="1" ht="16.5" customHeight="1">
      <c r="A175" s="32"/>
      <c r="B175" s="33"/>
      <c r="C175" s="201" t="s">
        <v>328</v>
      </c>
      <c r="D175" s="201" t="s">
        <v>151</v>
      </c>
      <c r="E175" s="202" t="s">
        <v>329</v>
      </c>
      <c r="F175" s="203" t="s">
        <v>330</v>
      </c>
      <c r="G175" s="204" t="s">
        <v>133</v>
      </c>
      <c r="H175" s="205">
        <v>10</v>
      </c>
      <c r="I175" s="206"/>
      <c r="J175" s="207"/>
      <c r="K175" s="208">
        <f t="shared" si="14"/>
        <v>0</v>
      </c>
      <c r="L175" s="203" t="s">
        <v>1</v>
      </c>
      <c r="M175" s="209"/>
      <c r="N175" s="210" t="s">
        <v>1</v>
      </c>
      <c r="O175" s="195" t="s">
        <v>42</v>
      </c>
      <c r="P175" s="196">
        <f t="shared" si="15"/>
        <v>0</v>
      </c>
      <c r="Q175" s="196">
        <f t="shared" si="16"/>
        <v>0</v>
      </c>
      <c r="R175" s="196">
        <f t="shared" si="17"/>
        <v>0</v>
      </c>
      <c r="S175" s="69"/>
      <c r="T175" s="197">
        <f t="shared" si="18"/>
        <v>0</v>
      </c>
      <c r="U175" s="197">
        <v>0</v>
      </c>
      <c r="V175" s="197">
        <f t="shared" si="19"/>
        <v>0</v>
      </c>
      <c r="W175" s="197">
        <v>0</v>
      </c>
      <c r="X175" s="198">
        <f t="shared" si="20"/>
        <v>0</v>
      </c>
      <c r="Y175" s="32"/>
      <c r="Z175" s="32"/>
      <c r="AA175" s="32"/>
      <c r="AB175" s="32"/>
      <c r="AC175" s="32"/>
      <c r="AD175" s="32"/>
      <c r="AE175" s="32"/>
      <c r="AR175" s="199" t="s">
        <v>169</v>
      </c>
      <c r="AT175" s="199" t="s">
        <v>151</v>
      </c>
      <c r="AU175" s="199" t="s">
        <v>136</v>
      </c>
      <c r="AY175" s="15" t="s">
        <v>127</v>
      </c>
      <c r="BE175" s="200">
        <f t="shared" si="21"/>
        <v>0</v>
      </c>
      <c r="BF175" s="200">
        <f t="shared" si="22"/>
        <v>0</v>
      </c>
      <c r="BG175" s="200">
        <f t="shared" si="23"/>
        <v>0</v>
      </c>
      <c r="BH175" s="200">
        <f t="shared" si="24"/>
        <v>0</v>
      </c>
      <c r="BI175" s="200">
        <f t="shared" si="25"/>
        <v>0</v>
      </c>
      <c r="BJ175" s="15" t="s">
        <v>136</v>
      </c>
      <c r="BK175" s="200">
        <f t="shared" si="26"/>
        <v>0</v>
      </c>
      <c r="BL175" s="15" t="s">
        <v>164</v>
      </c>
      <c r="BM175" s="199" t="s">
        <v>331</v>
      </c>
    </row>
    <row r="176" spans="1:65" s="2" customFormat="1" ht="24.2" customHeight="1">
      <c r="A176" s="32"/>
      <c r="B176" s="33"/>
      <c r="C176" s="187" t="s">
        <v>332</v>
      </c>
      <c r="D176" s="187" t="s">
        <v>130</v>
      </c>
      <c r="E176" s="188" t="s">
        <v>333</v>
      </c>
      <c r="F176" s="189" t="s">
        <v>334</v>
      </c>
      <c r="G176" s="190" t="s">
        <v>140</v>
      </c>
      <c r="H176" s="191">
        <v>3</v>
      </c>
      <c r="I176" s="192"/>
      <c r="J176" s="192"/>
      <c r="K176" s="193">
        <f t="shared" si="14"/>
        <v>0</v>
      </c>
      <c r="L176" s="189" t="s">
        <v>134</v>
      </c>
      <c r="M176" s="37"/>
      <c r="N176" s="194" t="s">
        <v>1</v>
      </c>
      <c r="O176" s="195" t="s">
        <v>42</v>
      </c>
      <c r="P176" s="196">
        <f t="shared" si="15"/>
        <v>0</v>
      </c>
      <c r="Q176" s="196">
        <f t="shared" si="16"/>
        <v>0</v>
      </c>
      <c r="R176" s="196">
        <f t="shared" si="17"/>
        <v>0</v>
      </c>
      <c r="S176" s="69"/>
      <c r="T176" s="197">
        <f t="shared" si="18"/>
        <v>0</v>
      </c>
      <c r="U176" s="197">
        <v>0</v>
      </c>
      <c r="V176" s="197">
        <f t="shared" si="19"/>
        <v>0</v>
      </c>
      <c r="W176" s="197">
        <v>0</v>
      </c>
      <c r="X176" s="198">
        <f t="shared" si="20"/>
        <v>0</v>
      </c>
      <c r="Y176" s="32"/>
      <c r="Z176" s="32"/>
      <c r="AA176" s="32"/>
      <c r="AB176" s="32"/>
      <c r="AC176" s="32"/>
      <c r="AD176" s="32"/>
      <c r="AE176" s="32"/>
      <c r="AR176" s="199" t="s">
        <v>135</v>
      </c>
      <c r="AT176" s="199" t="s">
        <v>130</v>
      </c>
      <c r="AU176" s="199" t="s">
        <v>136</v>
      </c>
      <c r="AY176" s="15" t="s">
        <v>127</v>
      </c>
      <c r="BE176" s="200">
        <f t="shared" si="21"/>
        <v>0</v>
      </c>
      <c r="BF176" s="200">
        <f t="shared" si="22"/>
        <v>0</v>
      </c>
      <c r="BG176" s="200">
        <f t="shared" si="23"/>
        <v>0</v>
      </c>
      <c r="BH176" s="200">
        <f t="shared" si="24"/>
        <v>0</v>
      </c>
      <c r="BI176" s="200">
        <f t="shared" si="25"/>
        <v>0</v>
      </c>
      <c r="BJ176" s="15" t="s">
        <v>136</v>
      </c>
      <c r="BK176" s="200">
        <f t="shared" si="26"/>
        <v>0</v>
      </c>
      <c r="BL176" s="15" t="s">
        <v>135</v>
      </c>
      <c r="BM176" s="199" t="s">
        <v>335</v>
      </c>
    </row>
    <row r="177" spans="1:65" s="2" customFormat="1" ht="16.5" customHeight="1">
      <c r="A177" s="32"/>
      <c r="B177" s="33"/>
      <c r="C177" s="201" t="s">
        <v>336</v>
      </c>
      <c r="D177" s="201" t="s">
        <v>151</v>
      </c>
      <c r="E177" s="202" t="s">
        <v>337</v>
      </c>
      <c r="F177" s="203" t="s">
        <v>338</v>
      </c>
      <c r="G177" s="204" t="s">
        <v>140</v>
      </c>
      <c r="H177" s="205">
        <v>2</v>
      </c>
      <c r="I177" s="206"/>
      <c r="J177" s="207"/>
      <c r="K177" s="208">
        <f t="shared" si="14"/>
        <v>0</v>
      </c>
      <c r="L177" s="203" t="s">
        <v>1</v>
      </c>
      <c r="M177" s="209"/>
      <c r="N177" s="210" t="s">
        <v>1</v>
      </c>
      <c r="O177" s="195" t="s">
        <v>42</v>
      </c>
      <c r="P177" s="196">
        <f t="shared" si="15"/>
        <v>0</v>
      </c>
      <c r="Q177" s="196">
        <f t="shared" si="16"/>
        <v>0</v>
      </c>
      <c r="R177" s="196">
        <f t="shared" si="17"/>
        <v>0</v>
      </c>
      <c r="S177" s="69"/>
      <c r="T177" s="197">
        <f t="shared" si="18"/>
        <v>0</v>
      </c>
      <c r="U177" s="197">
        <v>2E-05</v>
      </c>
      <c r="V177" s="197">
        <f t="shared" si="19"/>
        <v>4E-05</v>
      </c>
      <c r="W177" s="197">
        <v>0</v>
      </c>
      <c r="X177" s="198">
        <f t="shared" si="20"/>
        <v>0</v>
      </c>
      <c r="Y177" s="32"/>
      <c r="Z177" s="32"/>
      <c r="AA177" s="32"/>
      <c r="AB177" s="32"/>
      <c r="AC177" s="32"/>
      <c r="AD177" s="32"/>
      <c r="AE177" s="32"/>
      <c r="AR177" s="199" t="s">
        <v>339</v>
      </c>
      <c r="AT177" s="199" t="s">
        <v>151</v>
      </c>
      <c r="AU177" s="199" t="s">
        <v>136</v>
      </c>
      <c r="AY177" s="15" t="s">
        <v>127</v>
      </c>
      <c r="BE177" s="200">
        <f t="shared" si="21"/>
        <v>0</v>
      </c>
      <c r="BF177" s="200">
        <f t="shared" si="22"/>
        <v>0</v>
      </c>
      <c r="BG177" s="200">
        <f t="shared" si="23"/>
        <v>0</v>
      </c>
      <c r="BH177" s="200">
        <f t="shared" si="24"/>
        <v>0</v>
      </c>
      <c r="BI177" s="200">
        <f t="shared" si="25"/>
        <v>0</v>
      </c>
      <c r="BJ177" s="15" t="s">
        <v>136</v>
      </c>
      <c r="BK177" s="200">
        <f t="shared" si="26"/>
        <v>0</v>
      </c>
      <c r="BL177" s="15" t="s">
        <v>339</v>
      </c>
      <c r="BM177" s="199" t="s">
        <v>340</v>
      </c>
    </row>
    <row r="178" spans="1:65" s="2" customFormat="1" ht="16.5" customHeight="1">
      <c r="A178" s="32"/>
      <c r="B178" s="33"/>
      <c r="C178" s="201" t="s">
        <v>341</v>
      </c>
      <c r="D178" s="201" t="s">
        <v>151</v>
      </c>
      <c r="E178" s="202" t="s">
        <v>342</v>
      </c>
      <c r="F178" s="203" t="s">
        <v>343</v>
      </c>
      <c r="G178" s="204" t="s">
        <v>140</v>
      </c>
      <c r="H178" s="205">
        <v>2</v>
      </c>
      <c r="I178" s="206"/>
      <c r="J178" s="207"/>
      <c r="K178" s="208">
        <f t="shared" si="14"/>
        <v>0</v>
      </c>
      <c r="L178" s="203" t="s">
        <v>1</v>
      </c>
      <c r="M178" s="209"/>
      <c r="N178" s="210" t="s">
        <v>1</v>
      </c>
      <c r="O178" s="195" t="s">
        <v>42</v>
      </c>
      <c r="P178" s="196">
        <f t="shared" si="15"/>
        <v>0</v>
      </c>
      <c r="Q178" s="196">
        <f t="shared" si="16"/>
        <v>0</v>
      </c>
      <c r="R178" s="196">
        <f t="shared" si="17"/>
        <v>0</v>
      </c>
      <c r="S178" s="69"/>
      <c r="T178" s="197">
        <f t="shared" si="18"/>
        <v>0</v>
      </c>
      <c r="U178" s="197">
        <v>4E-05</v>
      </c>
      <c r="V178" s="197">
        <f t="shared" si="19"/>
        <v>8E-05</v>
      </c>
      <c r="W178" s="197">
        <v>0</v>
      </c>
      <c r="X178" s="198">
        <f t="shared" si="20"/>
        <v>0</v>
      </c>
      <c r="Y178" s="32"/>
      <c r="Z178" s="32"/>
      <c r="AA178" s="32"/>
      <c r="AB178" s="32"/>
      <c r="AC178" s="32"/>
      <c r="AD178" s="32"/>
      <c r="AE178" s="32"/>
      <c r="AR178" s="199" t="s">
        <v>339</v>
      </c>
      <c r="AT178" s="199" t="s">
        <v>151</v>
      </c>
      <c r="AU178" s="199" t="s">
        <v>136</v>
      </c>
      <c r="AY178" s="15" t="s">
        <v>127</v>
      </c>
      <c r="BE178" s="200">
        <f t="shared" si="21"/>
        <v>0</v>
      </c>
      <c r="BF178" s="200">
        <f t="shared" si="22"/>
        <v>0</v>
      </c>
      <c r="BG178" s="200">
        <f t="shared" si="23"/>
        <v>0</v>
      </c>
      <c r="BH178" s="200">
        <f t="shared" si="24"/>
        <v>0</v>
      </c>
      <c r="BI178" s="200">
        <f t="shared" si="25"/>
        <v>0</v>
      </c>
      <c r="BJ178" s="15" t="s">
        <v>136</v>
      </c>
      <c r="BK178" s="200">
        <f t="shared" si="26"/>
        <v>0</v>
      </c>
      <c r="BL178" s="15" t="s">
        <v>339</v>
      </c>
      <c r="BM178" s="199" t="s">
        <v>344</v>
      </c>
    </row>
    <row r="179" spans="1:65" s="2" customFormat="1" ht="16.5" customHeight="1">
      <c r="A179" s="32"/>
      <c r="B179" s="33"/>
      <c r="C179" s="201" t="s">
        <v>345</v>
      </c>
      <c r="D179" s="201" t="s">
        <v>151</v>
      </c>
      <c r="E179" s="202" t="s">
        <v>346</v>
      </c>
      <c r="F179" s="203" t="s">
        <v>347</v>
      </c>
      <c r="G179" s="204" t="s">
        <v>140</v>
      </c>
      <c r="H179" s="205">
        <v>1</v>
      </c>
      <c r="I179" s="206"/>
      <c r="J179" s="207"/>
      <c r="K179" s="208">
        <f t="shared" si="14"/>
        <v>0</v>
      </c>
      <c r="L179" s="203" t="s">
        <v>1</v>
      </c>
      <c r="M179" s="209"/>
      <c r="N179" s="210" t="s">
        <v>1</v>
      </c>
      <c r="O179" s="195" t="s">
        <v>42</v>
      </c>
      <c r="P179" s="196">
        <f t="shared" si="15"/>
        <v>0</v>
      </c>
      <c r="Q179" s="196">
        <f t="shared" si="16"/>
        <v>0</v>
      </c>
      <c r="R179" s="196">
        <f t="shared" si="17"/>
        <v>0</v>
      </c>
      <c r="S179" s="69"/>
      <c r="T179" s="197">
        <f t="shared" si="18"/>
        <v>0</v>
      </c>
      <c r="U179" s="197">
        <v>2E-05</v>
      </c>
      <c r="V179" s="197">
        <f t="shared" si="19"/>
        <v>2E-05</v>
      </c>
      <c r="W179" s="197">
        <v>0</v>
      </c>
      <c r="X179" s="198">
        <f t="shared" si="20"/>
        <v>0</v>
      </c>
      <c r="Y179" s="32"/>
      <c r="Z179" s="32"/>
      <c r="AA179" s="32"/>
      <c r="AB179" s="32"/>
      <c r="AC179" s="32"/>
      <c r="AD179" s="32"/>
      <c r="AE179" s="32"/>
      <c r="AR179" s="199" t="s">
        <v>339</v>
      </c>
      <c r="AT179" s="199" t="s">
        <v>151</v>
      </c>
      <c r="AU179" s="199" t="s">
        <v>136</v>
      </c>
      <c r="AY179" s="15" t="s">
        <v>127</v>
      </c>
      <c r="BE179" s="200">
        <f t="shared" si="21"/>
        <v>0</v>
      </c>
      <c r="BF179" s="200">
        <f t="shared" si="22"/>
        <v>0</v>
      </c>
      <c r="BG179" s="200">
        <f t="shared" si="23"/>
        <v>0</v>
      </c>
      <c r="BH179" s="200">
        <f t="shared" si="24"/>
        <v>0</v>
      </c>
      <c r="BI179" s="200">
        <f t="shared" si="25"/>
        <v>0</v>
      </c>
      <c r="BJ179" s="15" t="s">
        <v>136</v>
      </c>
      <c r="BK179" s="200">
        <f t="shared" si="26"/>
        <v>0</v>
      </c>
      <c r="BL179" s="15" t="s">
        <v>339</v>
      </c>
      <c r="BM179" s="199" t="s">
        <v>348</v>
      </c>
    </row>
    <row r="180" spans="1:65" s="2" customFormat="1" ht="24.2" customHeight="1">
      <c r="A180" s="32"/>
      <c r="B180" s="33"/>
      <c r="C180" s="187" t="s">
        <v>349</v>
      </c>
      <c r="D180" s="187" t="s">
        <v>130</v>
      </c>
      <c r="E180" s="188" t="s">
        <v>350</v>
      </c>
      <c r="F180" s="189" t="s">
        <v>351</v>
      </c>
      <c r="G180" s="190" t="s">
        <v>140</v>
      </c>
      <c r="H180" s="191">
        <v>1</v>
      </c>
      <c r="I180" s="192"/>
      <c r="J180" s="192"/>
      <c r="K180" s="193">
        <f t="shared" si="14"/>
        <v>0</v>
      </c>
      <c r="L180" s="189" t="s">
        <v>134</v>
      </c>
      <c r="M180" s="37"/>
      <c r="N180" s="194" t="s">
        <v>1</v>
      </c>
      <c r="O180" s="195" t="s">
        <v>42</v>
      </c>
      <c r="P180" s="196">
        <f t="shared" si="15"/>
        <v>0</v>
      </c>
      <c r="Q180" s="196">
        <f t="shared" si="16"/>
        <v>0</v>
      </c>
      <c r="R180" s="196">
        <f t="shared" si="17"/>
        <v>0</v>
      </c>
      <c r="S180" s="69"/>
      <c r="T180" s="197">
        <f t="shared" si="18"/>
        <v>0</v>
      </c>
      <c r="U180" s="197">
        <v>0</v>
      </c>
      <c r="V180" s="197">
        <f t="shared" si="19"/>
        <v>0</v>
      </c>
      <c r="W180" s="197">
        <v>0</v>
      </c>
      <c r="X180" s="198">
        <f t="shared" si="20"/>
        <v>0</v>
      </c>
      <c r="Y180" s="32"/>
      <c r="Z180" s="32"/>
      <c r="AA180" s="32"/>
      <c r="AB180" s="32"/>
      <c r="AC180" s="32"/>
      <c r="AD180" s="32"/>
      <c r="AE180" s="32"/>
      <c r="AR180" s="199" t="s">
        <v>135</v>
      </c>
      <c r="AT180" s="199" t="s">
        <v>130</v>
      </c>
      <c r="AU180" s="199" t="s">
        <v>136</v>
      </c>
      <c r="AY180" s="15" t="s">
        <v>127</v>
      </c>
      <c r="BE180" s="200">
        <f t="shared" si="21"/>
        <v>0</v>
      </c>
      <c r="BF180" s="200">
        <f t="shared" si="22"/>
        <v>0</v>
      </c>
      <c r="BG180" s="200">
        <f t="shared" si="23"/>
        <v>0</v>
      </c>
      <c r="BH180" s="200">
        <f t="shared" si="24"/>
        <v>0</v>
      </c>
      <c r="BI180" s="200">
        <f t="shared" si="25"/>
        <v>0</v>
      </c>
      <c r="BJ180" s="15" t="s">
        <v>136</v>
      </c>
      <c r="BK180" s="200">
        <f t="shared" si="26"/>
        <v>0</v>
      </c>
      <c r="BL180" s="15" t="s">
        <v>135</v>
      </c>
      <c r="BM180" s="199" t="s">
        <v>352</v>
      </c>
    </row>
    <row r="181" spans="1:65" s="2" customFormat="1" ht="16.5" customHeight="1">
      <c r="A181" s="32"/>
      <c r="B181" s="33"/>
      <c r="C181" s="201" t="s">
        <v>353</v>
      </c>
      <c r="D181" s="201" t="s">
        <v>151</v>
      </c>
      <c r="E181" s="202" t="s">
        <v>354</v>
      </c>
      <c r="F181" s="203" t="s">
        <v>355</v>
      </c>
      <c r="G181" s="204" t="s">
        <v>140</v>
      </c>
      <c r="H181" s="205">
        <v>1</v>
      </c>
      <c r="I181" s="206"/>
      <c r="J181" s="207"/>
      <c r="K181" s="208">
        <f t="shared" si="14"/>
        <v>0</v>
      </c>
      <c r="L181" s="203" t="s">
        <v>1</v>
      </c>
      <c r="M181" s="209"/>
      <c r="N181" s="210" t="s">
        <v>1</v>
      </c>
      <c r="O181" s="195" t="s">
        <v>42</v>
      </c>
      <c r="P181" s="196">
        <f t="shared" si="15"/>
        <v>0</v>
      </c>
      <c r="Q181" s="196">
        <f t="shared" si="16"/>
        <v>0</v>
      </c>
      <c r="R181" s="196">
        <f t="shared" si="17"/>
        <v>0</v>
      </c>
      <c r="S181" s="69"/>
      <c r="T181" s="197">
        <f t="shared" si="18"/>
        <v>0</v>
      </c>
      <c r="U181" s="197">
        <v>0.00029</v>
      </c>
      <c r="V181" s="197">
        <f t="shared" si="19"/>
        <v>0.00029</v>
      </c>
      <c r="W181" s="197">
        <v>0</v>
      </c>
      <c r="X181" s="198">
        <f t="shared" si="20"/>
        <v>0</v>
      </c>
      <c r="Y181" s="32"/>
      <c r="Z181" s="32"/>
      <c r="AA181" s="32"/>
      <c r="AB181" s="32"/>
      <c r="AC181" s="32"/>
      <c r="AD181" s="32"/>
      <c r="AE181" s="32"/>
      <c r="AR181" s="199" t="s">
        <v>356</v>
      </c>
      <c r="AT181" s="199" t="s">
        <v>151</v>
      </c>
      <c r="AU181" s="199" t="s">
        <v>136</v>
      </c>
      <c r="AY181" s="15" t="s">
        <v>127</v>
      </c>
      <c r="BE181" s="200">
        <f t="shared" si="21"/>
        <v>0</v>
      </c>
      <c r="BF181" s="200">
        <f t="shared" si="22"/>
        <v>0</v>
      </c>
      <c r="BG181" s="200">
        <f t="shared" si="23"/>
        <v>0</v>
      </c>
      <c r="BH181" s="200">
        <f t="shared" si="24"/>
        <v>0</v>
      </c>
      <c r="BI181" s="200">
        <f t="shared" si="25"/>
        <v>0</v>
      </c>
      <c r="BJ181" s="15" t="s">
        <v>136</v>
      </c>
      <c r="BK181" s="200">
        <f t="shared" si="26"/>
        <v>0</v>
      </c>
      <c r="BL181" s="15" t="s">
        <v>135</v>
      </c>
      <c r="BM181" s="199" t="s">
        <v>357</v>
      </c>
    </row>
    <row r="182" spans="1:65" s="2" customFormat="1" ht="24.2" customHeight="1">
      <c r="A182" s="32"/>
      <c r="B182" s="33"/>
      <c r="C182" s="187" t="s">
        <v>358</v>
      </c>
      <c r="D182" s="187" t="s">
        <v>130</v>
      </c>
      <c r="E182" s="188" t="s">
        <v>359</v>
      </c>
      <c r="F182" s="189" t="s">
        <v>360</v>
      </c>
      <c r="G182" s="190" t="s">
        <v>361</v>
      </c>
      <c r="H182" s="191">
        <v>1</v>
      </c>
      <c r="I182" s="192"/>
      <c r="J182" s="192"/>
      <c r="K182" s="193">
        <f t="shared" si="14"/>
        <v>0</v>
      </c>
      <c r="L182" s="189" t="s">
        <v>134</v>
      </c>
      <c r="M182" s="37"/>
      <c r="N182" s="194" t="s">
        <v>1</v>
      </c>
      <c r="O182" s="195" t="s">
        <v>42</v>
      </c>
      <c r="P182" s="196">
        <f t="shared" si="15"/>
        <v>0</v>
      </c>
      <c r="Q182" s="196">
        <f t="shared" si="16"/>
        <v>0</v>
      </c>
      <c r="R182" s="196">
        <f t="shared" si="17"/>
        <v>0</v>
      </c>
      <c r="S182" s="69"/>
      <c r="T182" s="197">
        <f t="shared" si="18"/>
        <v>0</v>
      </c>
      <c r="U182" s="197">
        <v>0</v>
      </c>
      <c r="V182" s="197">
        <f t="shared" si="19"/>
        <v>0</v>
      </c>
      <c r="W182" s="197">
        <v>0</v>
      </c>
      <c r="X182" s="198">
        <f t="shared" si="20"/>
        <v>0</v>
      </c>
      <c r="Y182" s="32"/>
      <c r="Z182" s="32"/>
      <c r="AA182" s="32"/>
      <c r="AB182" s="32"/>
      <c r="AC182" s="32"/>
      <c r="AD182" s="32"/>
      <c r="AE182" s="32"/>
      <c r="AR182" s="199" t="s">
        <v>164</v>
      </c>
      <c r="AT182" s="199" t="s">
        <v>130</v>
      </c>
      <c r="AU182" s="199" t="s">
        <v>136</v>
      </c>
      <c r="AY182" s="15" t="s">
        <v>127</v>
      </c>
      <c r="BE182" s="200">
        <f t="shared" si="21"/>
        <v>0</v>
      </c>
      <c r="BF182" s="200">
        <f t="shared" si="22"/>
        <v>0</v>
      </c>
      <c r="BG182" s="200">
        <f t="shared" si="23"/>
        <v>0</v>
      </c>
      <c r="BH182" s="200">
        <f t="shared" si="24"/>
        <v>0</v>
      </c>
      <c r="BI182" s="200">
        <f t="shared" si="25"/>
        <v>0</v>
      </c>
      <c r="BJ182" s="15" t="s">
        <v>136</v>
      </c>
      <c r="BK182" s="200">
        <f t="shared" si="26"/>
        <v>0</v>
      </c>
      <c r="BL182" s="15" t="s">
        <v>164</v>
      </c>
      <c r="BM182" s="199" t="s">
        <v>362</v>
      </c>
    </row>
    <row r="183" spans="1:65" s="2" customFormat="1" ht="24.2" customHeight="1">
      <c r="A183" s="32"/>
      <c r="B183" s="33"/>
      <c r="C183" s="187" t="s">
        <v>363</v>
      </c>
      <c r="D183" s="187" t="s">
        <v>130</v>
      </c>
      <c r="E183" s="188" t="s">
        <v>364</v>
      </c>
      <c r="F183" s="189" t="s">
        <v>365</v>
      </c>
      <c r="G183" s="190" t="s">
        <v>366</v>
      </c>
      <c r="H183" s="222"/>
      <c r="I183" s="192"/>
      <c r="J183" s="192"/>
      <c r="K183" s="193">
        <f t="shared" si="14"/>
        <v>0</v>
      </c>
      <c r="L183" s="189" t="s">
        <v>134</v>
      </c>
      <c r="M183" s="37"/>
      <c r="N183" s="194" t="s">
        <v>1</v>
      </c>
      <c r="O183" s="195" t="s">
        <v>42</v>
      </c>
      <c r="P183" s="196">
        <f t="shared" si="15"/>
        <v>0</v>
      </c>
      <c r="Q183" s="196">
        <f t="shared" si="16"/>
        <v>0</v>
      </c>
      <c r="R183" s="196">
        <f t="shared" si="17"/>
        <v>0</v>
      </c>
      <c r="S183" s="69"/>
      <c r="T183" s="197">
        <f t="shared" si="18"/>
        <v>0</v>
      </c>
      <c r="U183" s="197">
        <v>0</v>
      </c>
      <c r="V183" s="197">
        <f t="shared" si="19"/>
        <v>0</v>
      </c>
      <c r="W183" s="197">
        <v>0</v>
      </c>
      <c r="X183" s="198">
        <f t="shared" si="20"/>
        <v>0</v>
      </c>
      <c r="Y183" s="32"/>
      <c r="Z183" s="32"/>
      <c r="AA183" s="32"/>
      <c r="AB183" s="32"/>
      <c r="AC183" s="32"/>
      <c r="AD183" s="32"/>
      <c r="AE183" s="32"/>
      <c r="AR183" s="199" t="s">
        <v>164</v>
      </c>
      <c r="AT183" s="199" t="s">
        <v>130</v>
      </c>
      <c r="AU183" s="199" t="s">
        <v>136</v>
      </c>
      <c r="AY183" s="15" t="s">
        <v>127</v>
      </c>
      <c r="BE183" s="200">
        <f t="shared" si="21"/>
        <v>0</v>
      </c>
      <c r="BF183" s="200">
        <f t="shared" si="22"/>
        <v>0</v>
      </c>
      <c r="BG183" s="200">
        <f t="shared" si="23"/>
        <v>0</v>
      </c>
      <c r="BH183" s="200">
        <f t="shared" si="24"/>
        <v>0</v>
      </c>
      <c r="BI183" s="200">
        <f t="shared" si="25"/>
        <v>0</v>
      </c>
      <c r="BJ183" s="15" t="s">
        <v>136</v>
      </c>
      <c r="BK183" s="200">
        <f t="shared" si="26"/>
        <v>0</v>
      </c>
      <c r="BL183" s="15" t="s">
        <v>164</v>
      </c>
      <c r="BM183" s="199" t="s">
        <v>367</v>
      </c>
    </row>
    <row r="184" spans="2:63" s="12" customFormat="1" ht="25.9" customHeight="1">
      <c r="B184" s="170"/>
      <c r="C184" s="171"/>
      <c r="D184" s="172" t="s">
        <v>77</v>
      </c>
      <c r="E184" s="173" t="s">
        <v>368</v>
      </c>
      <c r="F184" s="173" t="s">
        <v>369</v>
      </c>
      <c r="G184" s="171"/>
      <c r="H184" s="171"/>
      <c r="I184" s="174"/>
      <c r="J184" s="174"/>
      <c r="K184" s="175">
        <f>BK184</f>
        <v>0</v>
      </c>
      <c r="L184" s="171"/>
      <c r="M184" s="176"/>
      <c r="N184" s="177"/>
      <c r="O184" s="178"/>
      <c r="P184" s="178"/>
      <c r="Q184" s="179">
        <f>Q185</f>
        <v>0</v>
      </c>
      <c r="R184" s="179">
        <f>R185</f>
        <v>0</v>
      </c>
      <c r="S184" s="178"/>
      <c r="T184" s="180">
        <f>T185</f>
        <v>0</v>
      </c>
      <c r="U184" s="178"/>
      <c r="V184" s="180">
        <f>V185</f>
        <v>0</v>
      </c>
      <c r="W184" s="178"/>
      <c r="X184" s="181">
        <f>X185</f>
        <v>0</v>
      </c>
      <c r="AR184" s="182" t="s">
        <v>141</v>
      </c>
      <c r="AT184" s="183" t="s">
        <v>77</v>
      </c>
      <c r="AU184" s="183" t="s">
        <v>78</v>
      </c>
      <c r="AY184" s="182" t="s">
        <v>127</v>
      </c>
      <c r="BK184" s="184">
        <f>BK185</f>
        <v>0</v>
      </c>
    </row>
    <row r="185" spans="1:65" s="2" customFormat="1" ht="37.9" customHeight="1">
      <c r="A185" s="32"/>
      <c r="B185" s="33"/>
      <c r="C185" s="187" t="s">
        <v>370</v>
      </c>
      <c r="D185" s="187" t="s">
        <v>130</v>
      </c>
      <c r="E185" s="188" t="s">
        <v>371</v>
      </c>
      <c r="F185" s="189" t="s">
        <v>372</v>
      </c>
      <c r="G185" s="190" t="s">
        <v>373</v>
      </c>
      <c r="H185" s="191">
        <v>4</v>
      </c>
      <c r="I185" s="192"/>
      <c r="J185" s="192"/>
      <c r="K185" s="193">
        <f>ROUND(P185*H185,2)</f>
        <v>0</v>
      </c>
      <c r="L185" s="189" t="s">
        <v>134</v>
      </c>
      <c r="M185" s="37"/>
      <c r="N185" s="223" t="s">
        <v>1</v>
      </c>
      <c r="O185" s="224" t="s">
        <v>42</v>
      </c>
      <c r="P185" s="225">
        <f>I185+J185</f>
        <v>0</v>
      </c>
      <c r="Q185" s="225">
        <f>ROUND(I185*H185,2)</f>
        <v>0</v>
      </c>
      <c r="R185" s="225">
        <f>ROUND(J185*H185,2)</f>
        <v>0</v>
      </c>
      <c r="S185" s="226"/>
      <c r="T185" s="227">
        <f>S185*H185</f>
        <v>0</v>
      </c>
      <c r="U185" s="227">
        <v>0</v>
      </c>
      <c r="V185" s="227">
        <f>U185*H185</f>
        <v>0</v>
      </c>
      <c r="W185" s="227">
        <v>0</v>
      </c>
      <c r="X185" s="228">
        <f>W185*H185</f>
        <v>0</v>
      </c>
      <c r="Y185" s="32"/>
      <c r="Z185" s="32"/>
      <c r="AA185" s="32"/>
      <c r="AB185" s="32"/>
      <c r="AC185" s="32"/>
      <c r="AD185" s="32"/>
      <c r="AE185" s="32"/>
      <c r="AR185" s="199" t="s">
        <v>374</v>
      </c>
      <c r="AT185" s="199" t="s">
        <v>130</v>
      </c>
      <c r="AU185" s="199" t="s">
        <v>86</v>
      </c>
      <c r="AY185" s="15" t="s">
        <v>127</v>
      </c>
      <c r="BE185" s="200">
        <f>IF(O185="základní",K185,0)</f>
        <v>0</v>
      </c>
      <c r="BF185" s="200">
        <f>IF(O185="snížená",K185,0)</f>
        <v>0</v>
      </c>
      <c r="BG185" s="200">
        <f>IF(O185="zákl. přenesená",K185,0)</f>
        <v>0</v>
      </c>
      <c r="BH185" s="200">
        <f>IF(O185="sníž. přenesená",K185,0)</f>
        <v>0</v>
      </c>
      <c r="BI185" s="200">
        <f>IF(O185="nulová",K185,0)</f>
        <v>0</v>
      </c>
      <c r="BJ185" s="15" t="s">
        <v>136</v>
      </c>
      <c r="BK185" s="200">
        <f>ROUND(P185*H185,2)</f>
        <v>0</v>
      </c>
      <c r="BL185" s="15" t="s">
        <v>374</v>
      </c>
      <c r="BM185" s="199" t="s">
        <v>375</v>
      </c>
    </row>
    <row r="186" spans="1:31" s="2" customFormat="1" ht="6.95" customHeight="1">
      <c r="A186" s="32"/>
      <c r="B186" s="5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37"/>
      <c r="N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</sheetData>
  <sheetProtection algorithmName="SHA-512" hashValue="mD7xNeByo+I4xn+yCgJDiNPkb+WUE75Ui1utqu9QjpLxvjQoG4D4GZpgYtPW4VMlr/Ah8Z7PkgZ33cs2z85OHA==" saltValue="OKGcZ6tVmE+0DjNbmN+1I8ImR1J6G+dijln4ZiXKLPenn3hdHf6wkRrzh+WhcdwUhsA4TZeOW8pPf9s3RrFBgw==" spinCount="100000" sheet="1" objects="1" scenarios="1" formatColumns="0" formatRows="0" autoFilter="0"/>
  <autoFilter ref="C120:L185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90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U Lesa 871, BJ 2+0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376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17. 10. 2023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ROUND(K118,2)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ROUND((SUM(BE118:BE138)),2)</f>
        <v>0</v>
      </c>
      <c r="G35" s="32"/>
      <c r="H35" s="32"/>
      <c r="I35" s="123">
        <v>0.21</v>
      </c>
      <c r="J35" s="32"/>
      <c r="K35" s="118">
        <f>ROUND(((SUM(BE118:BE138))*I35),2)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ROUND((SUM(BF118:BF138)),2)</f>
        <v>0</v>
      </c>
      <c r="G36" s="32"/>
      <c r="H36" s="32"/>
      <c r="I36" s="123">
        <v>0.12</v>
      </c>
      <c r="J36" s="32"/>
      <c r="K36" s="118">
        <f>ROUND(((SUM(BF118:BF138))*I36),2)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ROUND((SUM(BG118:BG138)),2)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ROUND((SUM(BH118:BH138)),2)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ROUND((SUM(BI118:BI138)),2)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U Lesa 871, BJ 2+0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05K2023_2 - Bytová rozvodnice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17. 10. 2023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Q118</f>
        <v>0</v>
      </c>
      <c r="J96" s="82">
        <f t="shared" si="0"/>
        <v>0</v>
      </c>
      <c r="K96" s="82">
        <f>K118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105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K119</f>
        <v>0</v>
      </c>
      <c r="L97" s="147"/>
      <c r="M97" s="151"/>
    </row>
    <row r="98" spans="2:13" s="10" customFormat="1" ht="19.9" customHeight="1">
      <c r="B98" s="152"/>
      <c r="C98" s="153"/>
      <c r="D98" s="154" t="s">
        <v>106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K120</f>
        <v>0</v>
      </c>
      <c r="L98" s="153"/>
      <c r="M98" s="157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108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8" t="str">
        <f>E7</f>
        <v>Karviná, U Lesa 871, BJ 2+0</v>
      </c>
      <c r="F108" s="279"/>
      <c r="G108" s="279"/>
      <c r="H108" s="279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9" t="str">
        <f>E9</f>
        <v>05K2023_2 - Bytová rozvodnice</v>
      </c>
      <c r="F110" s="280"/>
      <c r="G110" s="280"/>
      <c r="H110" s="280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4"/>
      <c r="E112" s="34"/>
      <c r="F112" s="25" t="str">
        <f>F12</f>
        <v xml:space="preserve"> </v>
      </c>
      <c r="G112" s="34"/>
      <c r="H112" s="34"/>
      <c r="I112" s="27" t="s">
        <v>23</v>
      </c>
      <c r="J112" s="64" t="str">
        <f>IF(J12="","",J12)</f>
        <v>17. 10. 2023</v>
      </c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25</v>
      </c>
      <c r="D114" s="34"/>
      <c r="E114" s="34"/>
      <c r="F114" s="25" t="str">
        <f>E15</f>
        <v xml:space="preserve"> </v>
      </c>
      <c r="G114" s="34"/>
      <c r="H114" s="34"/>
      <c r="I114" s="27" t="s">
        <v>30</v>
      </c>
      <c r="J114" s="30" t="str">
        <f>E21</f>
        <v>Petr Kubala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Petr Kubala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58"/>
      <c r="B117" s="159"/>
      <c r="C117" s="160" t="s">
        <v>109</v>
      </c>
      <c r="D117" s="161" t="s">
        <v>61</v>
      </c>
      <c r="E117" s="161" t="s">
        <v>57</v>
      </c>
      <c r="F117" s="161" t="s">
        <v>58</v>
      </c>
      <c r="G117" s="161" t="s">
        <v>110</v>
      </c>
      <c r="H117" s="161" t="s">
        <v>111</v>
      </c>
      <c r="I117" s="161" t="s">
        <v>112</v>
      </c>
      <c r="J117" s="161" t="s">
        <v>113</v>
      </c>
      <c r="K117" s="161" t="s">
        <v>100</v>
      </c>
      <c r="L117" s="162" t="s">
        <v>114</v>
      </c>
      <c r="M117" s="163"/>
      <c r="N117" s="73" t="s">
        <v>1</v>
      </c>
      <c r="O117" s="74" t="s">
        <v>40</v>
      </c>
      <c r="P117" s="74" t="s">
        <v>115</v>
      </c>
      <c r="Q117" s="74" t="s">
        <v>116</v>
      </c>
      <c r="R117" s="74" t="s">
        <v>117</v>
      </c>
      <c r="S117" s="74" t="s">
        <v>118</v>
      </c>
      <c r="T117" s="74" t="s">
        <v>119</v>
      </c>
      <c r="U117" s="74" t="s">
        <v>120</v>
      </c>
      <c r="V117" s="74" t="s">
        <v>121</v>
      </c>
      <c r="W117" s="74" t="s">
        <v>122</v>
      </c>
      <c r="X117" s="75" t="s">
        <v>123</v>
      </c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2"/>
      <c r="B118" s="33"/>
      <c r="C118" s="80" t="s">
        <v>124</v>
      </c>
      <c r="D118" s="34"/>
      <c r="E118" s="34"/>
      <c r="F118" s="34"/>
      <c r="G118" s="34"/>
      <c r="H118" s="34"/>
      <c r="I118" s="34"/>
      <c r="J118" s="34"/>
      <c r="K118" s="164">
        <f>BK118</f>
        <v>0</v>
      </c>
      <c r="L118" s="34"/>
      <c r="M118" s="37"/>
      <c r="N118" s="76"/>
      <c r="O118" s="165"/>
      <c r="P118" s="77"/>
      <c r="Q118" s="166">
        <f>Q119</f>
        <v>0</v>
      </c>
      <c r="R118" s="166">
        <f>R119</f>
        <v>0</v>
      </c>
      <c r="S118" s="77"/>
      <c r="T118" s="167">
        <f>T119</f>
        <v>0</v>
      </c>
      <c r="U118" s="77"/>
      <c r="V118" s="167">
        <f>V119</f>
        <v>0.00014</v>
      </c>
      <c r="W118" s="77"/>
      <c r="X118" s="168">
        <f>X119</f>
        <v>0</v>
      </c>
      <c r="Y118" s="32"/>
      <c r="Z118" s="32"/>
      <c r="AA118" s="32"/>
      <c r="AB118" s="32"/>
      <c r="AC118" s="32"/>
      <c r="AD118" s="32"/>
      <c r="AE118" s="32"/>
      <c r="AT118" s="15" t="s">
        <v>77</v>
      </c>
      <c r="AU118" s="15" t="s">
        <v>102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157</v>
      </c>
      <c r="F119" s="173" t="s">
        <v>158</v>
      </c>
      <c r="G119" s="171"/>
      <c r="H119" s="171"/>
      <c r="I119" s="174"/>
      <c r="J119" s="174"/>
      <c r="K119" s="175">
        <f>BK119</f>
        <v>0</v>
      </c>
      <c r="L119" s="171"/>
      <c r="M119" s="176"/>
      <c r="N119" s="177"/>
      <c r="O119" s="178"/>
      <c r="P119" s="178"/>
      <c r="Q119" s="179">
        <f>Q120</f>
        <v>0</v>
      </c>
      <c r="R119" s="179">
        <f>R120</f>
        <v>0</v>
      </c>
      <c r="S119" s="178"/>
      <c r="T119" s="180">
        <f>T120</f>
        <v>0</v>
      </c>
      <c r="U119" s="178"/>
      <c r="V119" s="180">
        <f>V120</f>
        <v>0.00014</v>
      </c>
      <c r="W119" s="178"/>
      <c r="X119" s="181">
        <f>X120</f>
        <v>0</v>
      </c>
      <c r="AR119" s="182" t="s">
        <v>136</v>
      </c>
      <c r="AT119" s="183" t="s">
        <v>77</v>
      </c>
      <c r="AU119" s="183" t="s">
        <v>78</v>
      </c>
      <c r="AY119" s="182" t="s">
        <v>127</v>
      </c>
      <c r="BK119" s="184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5" t="s">
        <v>159</v>
      </c>
      <c r="F120" s="185" t="s">
        <v>160</v>
      </c>
      <c r="G120" s="171"/>
      <c r="H120" s="171"/>
      <c r="I120" s="174"/>
      <c r="J120" s="174"/>
      <c r="K120" s="186">
        <f>BK120</f>
        <v>0</v>
      </c>
      <c r="L120" s="171"/>
      <c r="M120" s="176"/>
      <c r="N120" s="177"/>
      <c r="O120" s="178"/>
      <c r="P120" s="178"/>
      <c r="Q120" s="179">
        <f>SUM(Q121:Q138)</f>
        <v>0</v>
      </c>
      <c r="R120" s="179">
        <f>SUM(R121:R138)</f>
        <v>0</v>
      </c>
      <c r="S120" s="178"/>
      <c r="T120" s="180">
        <f>SUM(T121:T138)</f>
        <v>0</v>
      </c>
      <c r="U120" s="178"/>
      <c r="V120" s="180">
        <f>SUM(V121:V138)</f>
        <v>0.00014</v>
      </c>
      <c r="W120" s="178"/>
      <c r="X120" s="181">
        <f>SUM(X121:X138)</f>
        <v>0</v>
      </c>
      <c r="AR120" s="182" t="s">
        <v>136</v>
      </c>
      <c r="AT120" s="183" t="s">
        <v>77</v>
      </c>
      <c r="AU120" s="183" t="s">
        <v>86</v>
      </c>
      <c r="AY120" s="182" t="s">
        <v>127</v>
      </c>
      <c r="BK120" s="184">
        <f>SUM(BK121:BK138)</f>
        <v>0</v>
      </c>
    </row>
    <row r="121" spans="1:65" s="2" customFormat="1" ht="24.2" customHeight="1">
      <c r="A121" s="32"/>
      <c r="B121" s="33"/>
      <c r="C121" s="187" t="s">
        <v>86</v>
      </c>
      <c r="D121" s="187" t="s">
        <v>130</v>
      </c>
      <c r="E121" s="188" t="s">
        <v>377</v>
      </c>
      <c r="F121" s="189" t="s">
        <v>378</v>
      </c>
      <c r="G121" s="190" t="s">
        <v>133</v>
      </c>
      <c r="H121" s="191">
        <v>2</v>
      </c>
      <c r="I121" s="192"/>
      <c r="J121" s="192"/>
      <c r="K121" s="193">
        <f aca="true" t="shared" si="1" ref="K121:K138">ROUND(P121*H121,2)</f>
        <v>0</v>
      </c>
      <c r="L121" s="189" t="s">
        <v>134</v>
      </c>
      <c r="M121" s="37"/>
      <c r="N121" s="194" t="s">
        <v>1</v>
      </c>
      <c r="O121" s="195" t="s">
        <v>42</v>
      </c>
      <c r="P121" s="196">
        <f aca="true" t="shared" si="2" ref="P121:P138">I121+J121</f>
        <v>0</v>
      </c>
      <c r="Q121" s="196">
        <f aca="true" t="shared" si="3" ref="Q121:Q138">ROUND(I121*H121,2)</f>
        <v>0</v>
      </c>
      <c r="R121" s="196">
        <f aca="true" t="shared" si="4" ref="R121:R138">ROUND(J121*H121,2)</f>
        <v>0</v>
      </c>
      <c r="S121" s="69"/>
      <c r="T121" s="197">
        <f aca="true" t="shared" si="5" ref="T121:T138">S121*H121</f>
        <v>0</v>
      </c>
      <c r="U121" s="197">
        <v>0</v>
      </c>
      <c r="V121" s="197">
        <f aca="true" t="shared" si="6" ref="V121:V138">U121*H121</f>
        <v>0</v>
      </c>
      <c r="W121" s="197">
        <v>0</v>
      </c>
      <c r="X121" s="198">
        <f aca="true" t="shared" si="7" ref="X121:X138">W121*H121</f>
        <v>0</v>
      </c>
      <c r="Y121" s="32"/>
      <c r="Z121" s="32"/>
      <c r="AA121" s="32"/>
      <c r="AB121" s="32"/>
      <c r="AC121" s="32"/>
      <c r="AD121" s="32"/>
      <c r="AE121" s="32"/>
      <c r="AR121" s="199" t="s">
        <v>164</v>
      </c>
      <c r="AT121" s="199" t="s">
        <v>130</v>
      </c>
      <c r="AU121" s="199" t="s">
        <v>136</v>
      </c>
      <c r="AY121" s="15" t="s">
        <v>127</v>
      </c>
      <c r="BE121" s="200">
        <f aca="true" t="shared" si="8" ref="BE121:BE138">IF(O121="základní",K121,0)</f>
        <v>0</v>
      </c>
      <c r="BF121" s="200">
        <f aca="true" t="shared" si="9" ref="BF121:BF138">IF(O121="snížená",K121,0)</f>
        <v>0</v>
      </c>
      <c r="BG121" s="200">
        <f aca="true" t="shared" si="10" ref="BG121:BG138">IF(O121="zákl. přenesená",K121,0)</f>
        <v>0</v>
      </c>
      <c r="BH121" s="200">
        <f aca="true" t="shared" si="11" ref="BH121:BH138">IF(O121="sníž. přenesená",K121,0)</f>
        <v>0</v>
      </c>
      <c r="BI121" s="200">
        <f aca="true" t="shared" si="12" ref="BI121:BI138">IF(O121="nulová",K121,0)</f>
        <v>0</v>
      </c>
      <c r="BJ121" s="15" t="s">
        <v>136</v>
      </c>
      <c r="BK121" s="200">
        <f aca="true" t="shared" si="13" ref="BK121:BK138">ROUND(P121*H121,2)</f>
        <v>0</v>
      </c>
      <c r="BL121" s="15" t="s">
        <v>164</v>
      </c>
      <c r="BM121" s="199" t="s">
        <v>379</v>
      </c>
    </row>
    <row r="122" spans="1:65" s="2" customFormat="1" ht="24.2" customHeight="1">
      <c r="A122" s="32"/>
      <c r="B122" s="33"/>
      <c r="C122" s="201" t="s">
        <v>136</v>
      </c>
      <c r="D122" s="201" t="s">
        <v>151</v>
      </c>
      <c r="E122" s="202" t="s">
        <v>380</v>
      </c>
      <c r="F122" s="203" t="s">
        <v>381</v>
      </c>
      <c r="G122" s="204" t="s">
        <v>133</v>
      </c>
      <c r="H122" s="205">
        <v>2</v>
      </c>
      <c r="I122" s="206"/>
      <c r="J122" s="207"/>
      <c r="K122" s="208">
        <f t="shared" si="1"/>
        <v>0</v>
      </c>
      <c r="L122" s="203" t="s">
        <v>134</v>
      </c>
      <c r="M122" s="209"/>
      <c r="N122" s="210" t="s">
        <v>1</v>
      </c>
      <c r="O122" s="195" t="s">
        <v>42</v>
      </c>
      <c r="P122" s="196">
        <f t="shared" si="2"/>
        <v>0</v>
      </c>
      <c r="Q122" s="196">
        <f t="shared" si="3"/>
        <v>0</v>
      </c>
      <c r="R122" s="196">
        <f t="shared" si="4"/>
        <v>0</v>
      </c>
      <c r="S122" s="69"/>
      <c r="T122" s="197">
        <f t="shared" si="5"/>
        <v>0</v>
      </c>
      <c r="U122" s="197">
        <v>7E-05</v>
      </c>
      <c r="V122" s="197">
        <f t="shared" si="6"/>
        <v>0.00014</v>
      </c>
      <c r="W122" s="197">
        <v>0</v>
      </c>
      <c r="X122" s="198">
        <f t="shared" si="7"/>
        <v>0</v>
      </c>
      <c r="Y122" s="32"/>
      <c r="Z122" s="32"/>
      <c r="AA122" s="32"/>
      <c r="AB122" s="32"/>
      <c r="AC122" s="32"/>
      <c r="AD122" s="32"/>
      <c r="AE122" s="32"/>
      <c r="AR122" s="199" t="s">
        <v>169</v>
      </c>
      <c r="AT122" s="199" t="s">
        <v>151</v>
      </c>
      <c r="AU122" s="199" t="s">
        <v>136</v>
      </c>
      <c r="AY122" s="15" t="s">
        <v>127</v>
      </c>
      <c r="BE122" s="200">
        <f t="shared" si="8"/>
        <v>0</v>
      </c>
      <c r="BF122" s="200">
        <f t="shared" si="9"/>
        <v>0</v>
      </c>
      <c r="BG122" s="200">
        <f t="shared" si="10"/>
        <v>0</v>
      </c>
      <c r="BH122" s="200">
        <f t="shared" si="11"/>
        <v>0</v>
      </c>
      <c r="BI122" s="200">
        <f t="shared" si="12"/>
        <v>0</v>
      </c>
      <c r="BJ122" s="15" t="s">
        <v>136</v>
      </c>
      <c r="BK122" s="200">
        <f t="shared" si="13"/>
        <v>0</v>
      </c>
      <c r="BL122" s="15" t="s">
        <v>164</v>
      </c>
      <c r="BM122" s="199" t="s">
        <v>382</v>
      </c>
    </row>
    <row r="123" spans="1:65" s="2" customFormat="1" ht="24.2" customHeight="1">
      <c r="A123" s="32"/>
      <c r="B123" s="33"/>
      <c r="C123" s="187" t="s">
        <v>143</v>
      </c>
      <c r="D123" s="187" t="s">
        <v>130</v>
      </c>
      <c r="E123" s="188" t="s">
        <v>383</v>
      </c>
      <c r="F123" s="189" t="s">
        <v>384</v>
      </c>
      <c r="G123" s="190" t="s">
        <v>140</v>
      </c>
      <c r="H123" s="191">
        <v>25</v>
      </c>
      <c r="I123" s="192"/>
      <c r="J123" s="192"/>
      <c r="K123" s="193">
        <f t="shared" si="1"/>
        <v>0</v>
      </c>
      <c r="L123" s="189" t="s">
        <v>134</v>
      </c>
      <c r="M123" s="37"/>
      <c r="N123" s="194" t="s">
        <v>1</v>
      </c>
      <c r="O123" s="195" t="s">
        <v>42</v>
      </c>
      <c r="P123" s="196">
        <f t="shared" si="2"/>
        <v>0</v>
      </c>
      <c r="Q123" s="196">
        <f t="shared" si="3"/>
        <v>0</v>
      </c>
      <c r="R123" s="196">
        <f t="shared" si="4"/>
        <v>0</v>
      </c>
      <c r="S123" s="69"/>
      <c r="T123" s="197">
        <f t="shared" si="5"/>
        <v>0</v>
      </c>
      <c r="U123" s="197">
        <v>0</v>
      </c>
      <c r="V123" s="197">
        <f t="shared" si="6"/>
        <v>0</v>
      </c>
      <c r="W123" s="197">
        <v>0</v>
      </c>
      <c r="X123" s="198">
        <f t="shared" si="7"/>
        <v>0</v>
      </c>
      <c r="Y123" s="32"/>
      <c r="Z123" s="32"/>
      <c r="AA123" s="32"/>
      <c r="AB123" s="32"/>
      <c r="AC123" s="32"/>
      <c r="AD123" s="32"/>
      <c r="AE123" s="32"/>
      <c r="AR123" s="199" t="s">
        <v>164</v>
      </c>
      <c r="AT123" s="199" t="s">
        <v>130</v>
      </c>
      <c r="AU123" s="199" t="s">
        <v>136</v>
      </c>
      <c r="AY123" s="15" t="s">
        <v>127</v>
      </c>
      <c r="BE123" s="200">
        <f t="shared" si="8"/>
        <v>0</v>
      </c>
      <c r="BF123" s="200">
        <f t="shared" si="9"/>
        <v>0</v>
      </c>
      <c r="BG123" s="200">
        <f t="shared" si="10"/>
        <v>0</v>
      </c>
      <c r="BH123" s="200">
        <f t="shared" si="11"/>
        <v>0</v>
      </c>
      <c r="BI123" s="200">
        <f t="shared" si="12"/>
        <v>0</v>
      </c>
      <c r="BJ123" s="15" t="s">
        <v>136</v>
      </c>
      <c r="BK123" s="200">
        <f t="shared" si="13"/>
        <v>0</v>
      </c>
      <c r="BL123" s="15" t="s">
        <v>164</v>
      </c>
      <c r="BM123" s="199" t="s">
        <v>385</v>
      </c>
    </row>
    <row r="124" spans="1:65" s="2" customFormat="1" ht="24.2" customHeight="1">
      <c r="A124" s="32"/>
      <c r="B124" s="33"/>
      <c r="C124" s="187" t="s">
        <v>141</v>
      </c>
      <c r="D124" s="187" t="s">
        <v>130</v>
      </c>
      <c r="E124" s="188" t="s">
        <v>386</v>
      </c>
      <c r="F124" s="189" t="s">
        <v>387</v>
      </c>
      <c r="G124" s="190" t="s">
        <v>140</v>
      </c>
      <c r="H124" s="191">
        <v>5</v>
      </c>
      <c r="I124" s="192"/>
      <c r="J124" s="192"/>
      <c r="K124" s="193">
        <f t="shared" si="1"/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 t="shared" si="2"/>
        <v>0</v>
      </c>
      <c r="Q124" s="196">
        <f t="shared" si="3"/>
        <v>0</v>
      </c>
      <c r="R124" s="196">
        <f t="shared" si="4"/>
        <v>0</v>
      </c>
      <c r="S124" s="69"/>
      <c r="T124" s="197">
        <f t="shared" si="5"/>
        <v>0</v>
      </c>
      <c r="U124" s="197">
        <v>0</v>
      </c>
      <c r="V124" s="197">
        <f t="shared" si="6"/>
        <v>0</v>
      </c>
      <c r="W124" s="197">
        <v>0</v>
      </c>
      <c r="X124" s="198">
        <f t="shared" si="7"/>
        <v>0</v>
      </c>
      <c r="Y124" s="32"/>
      <c r="Z124" s="32"/>
      <c r="AA124" s="32"/>
      <c r="AB124" s="32"/>
      <c r="AC124" s="32"/>
      <c r="AD124" s="32"/>
      <c r="AE124" s="32"/>
      <c r="AR124" s="199" t="s">
        <v>164</v>
      </c>
      <c r="AT124" s="199" t="s">
        <v>130</v>
      </c>
      <c r="AU124" s="199" t="s">
        <v>136</v>
      </c>
      <c r="AY124" s="15" t="s">
        <v>127</v>
      </c>
      <c r="BE124" s="200">
        <f t="shared" si="8"/>
        <v>0</v>
      </c>
      <c r="BF124" s="200">
        <f t="shared" si="9"/>
        <v>0</v>
      </c>
      <c r="BG124" s="200">
        <f t="shared" si="10"/>
        <v>0</v>
      </c>
      <c r="BH124" s="200">
        <f t="shared" si="11"/>
        <v>0</v>
      </c>
      <c r="BI124" s="200">
        <f t="shared" si="12"/>
        <v>0</v>
      </c>
      <c r="BJ124" s="15" t="s">
        <v>136</v>
      </c>
      <c r="BK124" s="200">
        <f t="shared" si="13"/>
        <v>0</v>
      </c>
      <c r="BL124" s="15" t="s">
        <v>164</v>
      </c>
      <c r="BM124" s="199" t="s">
        <v>388</v>
      </c>
    </row>
    <row r="125" spans="1:65" s="2" customFormat="1" ht="24.2" customHeight="1">
      <c r="A125" s="32"/>
      <c r="B125" s="33"/>
      <c r="C125" s="187" t="s">
        <v>150</v>
      </c>
      <c r="D125" s="187" t="s">
        <v>130</v>
      </c>
      <c r="E125" s="188" t="s">
        <v>389</v>
      </c>
      <c r="F125" s="189" t="s">
        <v>390</v>
      </c>
      <c r="G125" s="190" t="s">
        <v>140</v>
      </c>
      <c r="H125" s="191">
        <v>4</v>
      </c>
      <c r="I125" s="192"/>
      <c r="J125" s="192"/>
      <c r="K125" s="193">
        <f t="shared" si="1"/>
        <v>0</v>
      </c>
      <c r="L125" s="189" t="s">
        <v>134</v>
      </c>
      <c r="M125" s="37"/>
      <c r="N125" s="194" t="s">
        <v>1</v>
      </c>
      <c r="O125" s="195" t="s">
        <v>42</v>
      </c>
      <c r="P125" s="196">
        <f t="shared" si="2"/>
        <v>0</v>
      </c>
      <c r="Q125" s="196">
        <f t="shared" si="3"/>
        <v>0</v>
      </c>
      <c r="R125" s="196">
        <f t="shared" si="4"/>
        <v>0</v>
      </c>
      <c r="S125" s="69"/>
      <c r="T125" s="197">
        <f t="shared" si="5"/>
        <v>0</v>
      </c>
      <c r="U125" s="197">
        <v>0</v>
      </c>
      <c r="V125" s="197">
        <f t="shared" si="6"/>
        <v>0</v>
      </c>
      <c r="W125" s="197">
        <v>0</v>
      </c>
      <c r="X125" s="198">
        <f t="shared" si="7"/>
        <v>0</v>
      </c>
      <c r="Y125" s="32"/>
      <c r="Z125" s="32"/>
      <c r="AA125" s="32"/>
      <c r="AB125" s="32"/>
      <c r="AC125" s="32"/>
      <c r="AD125" s="32"/>
      <c r="AE125" s="32"/>
      <c r="AR125" s="199" t="s">
        <v>164</v>
      </c>
      <c r="AT125" s="199" t="s">
        <v>130</v>
      </c>
      <c r="AU125" s="199" t="s">
        <v>136</v>
      </c>
      <c r="AY125" s="15" t="s">
        <v>127</v>
      </c>
      <c r="BE125" s="200">
        <f t="shared" si="8"/>
        <v>0</v>
      </c>
      <c r="BF125" s="200">
        <f t="shared" si="9"/>
        <v>0</v>
      </c>
      <c r="BG125" s="200">
        <f t="shared" si="10"/>
        <v>0</v>
      </c>
      <c r="BH125" s="200">
        <f t="shared" si="11"/>
        <v>0</v>
      </c>
      <c r="BI125" s="200">
        <f t="shared" si="12"/>
        <v>0</v>
      </c>
      <c r="BJ125" s="15" t="s">
        <v>136</v>
      </c>
      <c r="BK125" s="200">
        <f t="shared" si="13"/>
        <v>0</v>
      </c>
      <c r="BL125" s="15" t="s">
        <v>164</v>
      </c>
      <c r="BM125" s="199" t="s">
        <v>391</v>
      </c>
    </row>
    <row r="126" spans="1:65" s="2" customFormat="1" ht="24.2" customHeight="1">
      <c r="A126" s="32"/>
      <c r="B126" s="33"/>
      <c r="C126" s="187" t="s">
        <v>161</v>
      </c>
      <c r="D126" s="187" t="s">
        <v>130</v>
      </c>
      <c r="E126" s="188" t="s">
        <v>392</v>
      </c>
      <c r="F126" s="189" t="s">
        <v>393</v>
      </c>
      <c r="G126" s="190" t="s">
        <v>140</v>
      </c>
      <c r="H126" s="191">
        <v>1</v>
      </c>
      <c r="I126" s="192"/>
      <c r="J126" s="192"/>
      <c r="K126" s="193">
        <f t="shared" si="1"/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 t="shared" si="2"/>
        <v>0</v>
      </c>
      <c r="Q126" s="196">
        <f t="shared" si="3"/>
        <v>0</v>
      </c>
      <c r="R126" s="196">
        <f t="shared" si="4"/>
        <v>0</v>
      </c>
      <c r="S126" s="69"/>
      <c r="T126" s="197">
        <f t="shared" si="5"/>
        <v>0</v>
      </c>
      <c r="U126" s="197">
        <v>0</v>
      </c>
      <c r="V126" s="197">
        <f t="shared" si="6"/>
        <v>0</v>
      </c>
      <c r="W126" s="197">
        <v>0</v>
      </c>
      <c r="X126" s="198">
        <f t="shared" si="7"/>
        <v>0</v>
      </c>
      <c r="Y126" s="32"/>
      <c r="Z126" s="32"/>
      <c r="AA126" s="32"/>
      <c r="AB126" s="32"/>
      <c r="AC126" s="32"/>
      <c r="AD126" s="32"/>
      <c r="AE126" s="32"/>
      <c r="AR126" s="199" t="s">
        <v>164</v>
      </c>
      <c r="AT126" s="199" t="s">
        <v>130</v>
      </c>
      <c r="AU126" s="199" t="s">
        <v>136</v>
      </c>
      <c r="AY126" s="15" t="s">
        <v>127</v>
      </c>
      <c r="BE126" s="200">
        <f t="shared" si="8"/>
        <v>0</v>
      </c>
      <c r="BF126" s="200">
        <f t="shared" si="9"/>
        <v>0</v>
      </c>
      <c r="BG126" s="200">
        <f t="shared" si="10"/>
        <v>0</v>
      </c>
      <c r="BH126" s="200">
        <f t="shared" si="11"/>
        <v>0</v>
      </c>
      <c r="BI126" s="200">
        <f t="shared" si="12"/>
        <v>0</v>
      </c>
      <c r="BJ126" s="15" t="s">
        <v>136</v>
      </c>
      <c r="BK126" s="200">
        <f t="shared" si="13"/>
        <v>0</v>
      </c>
      <c r="BL126" s="15" t="s">
        <v>164</v>
      </c>
      <c r="BM126" s="199" t="s">
        <v>394</v>
      </c>
    </row>
    <row r="127" spans="1:65" s="2" customFormat="1" ht="24.2" customHeight="1">
      <c r="A127" s="32"/>
      <c r="B127" s="33"/>
      <c r="C127" s="201" t="s">
        <v>166</v>
      </c>
      <c r="D127" s="201" t="s">
        <v>151</v>
      </c>
      <c r="E127" s="202" t="s">
        <v>395</v>
      </c>
      <c r="F127" s="203" t="s">
        <v>396</v>
      </c>
      <c r="G127" s="204" t="s">
        <v>140</v>
      </c>
      <c r="H127" s="205">
        <v>1</v>
      </c>
      <c r="I127" s="206"/>
      <c r="J127" s="207"/>
      <c r="K127" s="208">
        <f t="shared" si="1"/>
        <v>0</v>
      </c>
      <c r="L127" s="203" t="s">
        <v>1</v>
      </c>
      <c r="M127" s="209"/>
      <c r="N127" s="210" t="s">
        <v>1</v>
      </c>
      <c r="O127" s="195" t="s">
        <v>42</v>
      </c>
      <c r="P127" s="196">
        <f t="shared" si="2"/>
        <v>0</v>
      </c>
      <c r="Q127" s="196">
        <f t="shared" si="3"/>
        <v>0</v>
      </c>
      <c r="R127" s="196">
        <f t="shared" si="4"/>
        <v>0</v>
      </c>
      <c r="S127" s="69"/>
      <c r="T127" s="197">
        <f t="shared" si="5"/>
        <v>0</v>
      </c>
      <c r="U127" s="197">
        <v>0</v>
      </c>
      <c r="V127" s="197">
        <f t="shared" si="6"/>
        <v>0</v>
      </c>
      <c r="W127" s="197">
        <v>0</v>
      </c>
      <c r="X127" s="198">
        <f t="shared" si="7"/>
        <v>0</v>
      </c>
      <c r="Y127" s="32"/>
      <c r="Z127" s="32"/>
      <c r="AA127" s="32"/>
      <c r="AB127" s="32"/>
      <c r="AC127" s="32"/>
      <c r="AD127" s="32"/>
      <c r="AE127" s="32"/>
      <c r="AR127" s="199" t="s">
        <v>169</v>
      </c>
      <c r="AT127" s="199" t="s">
        <v>151</v>
      </c>
      <c r="AU127" s="199" t="s">
        <v>136</v>
      </c>
      <c r="AY127" s="15" t="s">
        <v>127</v>
      </c>
      <c r="BE127" s="200">
        <f t="shared" si="8"/>
        <v>0</v>
      </c>
      <c r="BF127" s="200">
        <f t="shared" si="9"/>
        <v>0</v>
      </c>
      <c r="BG127" s="200">
        <f t="shared" si="10"/>
        <v>0</v>
      </c>
      <c r="BH127" s="200">
        <f t="shared" si="11"/>
        <v>0</v>
      </c>
      <c r="BI127" s="200">
        <f t="shared" si="12"/>
        <v>0</v>
      </c>
      <c r="BJ127" s="15" t="s">
        <v>136</v>
      </c>
      <c r="BK127" s="200">
        <f t="shared" si="13"/>
        <v>0</v>
      </c>
      <c r="BL127" s="15" t="s">
        <v>164</v>
      </c>
      <c r="BM127" s="199" t="s">
        <v>397</v>
      </c>
    </row>
    <row r="128" spans="1:65" s="2" customFormat="1" ht="24.2" customHeight="1">
      <c r="A128" s="32"/>
      <c r="B128" s="33"/>
      <c r="C128" s="187" t="s">
        <v>155</v>
      </c>
      <c r="D128" s="187" t="s">
        <v>130</v>
      </c>
      <c r="E128" s="188" t="s">
        <v>398</v>
      </c>
      <c r="F128" s="189" t="s">
        <v>399</v>
      </c>
      <c r="G128" s="190" t="s">
        <v>140</v>
      </c>
      <c r="H128" s="191">
        <v>4</v>
      </c>
      <c r="I128" s="192"/>
      <c r="J128" s="192"/>
      <c r="K128" s="193">
        <f t="shared" si="1"/>
        <v>0</v>
      </c>
      <c r="L128" s="189" t="s">
        <v>134</v>
      </c>
      <c r="M128" s="37"/>
      <c r="N128" s="194" t="s">
        <v>1</v>
      </c>
      <c r="O128" s="195" t="s">
        <v>42</v>
      </c>
      <c r="P128" s="196">
        <f t="shared" si="2"/>
        <v>0</v>
      </c>
      <c r="Q128" s="196">
        <f t="shared" si="3"/>
        <v>0</v>
      </c>
      <c r="R128" s="196">
        <f t="shared" si="4"/>
        <v>0</v>
      </c>
      <c r="S128" s="69"/>
      <c r="T128" s="197">
        <f t="shared" si="5"/>
        <v>0</v>
      </c>
      <c r="U128" s="197">
        <v>0</v>
      </c>
      <c r="V128" s="197">
        <f t="shared" si="6"/>
        <v>0</v>
      </c>
      <c r="W128" s="197">
        <v>0</v>
      </c>
      <c r="X128" s="198">
        <f t="shared" si="7"/>
        <v>0</v>
      </c>
      <c r="Y128" s="32"/>
      <c r="Z128" s="32"/>
      <c r="AA128" s="32"/>
      <c r="AB128" s="32"/>
      <c r="AC128" s="32"/>
      <c r="AD128" s="32"/>
      <c r="AE128" s="32"/>
      <c r="AR128" s="199" t="s">
        <v>164</v>
      </c>
      <c r="AT128" s="199" t="s">
        <v>130</v>
      </c>
      <c r="AU128" s="199" t="s">
        <v>136</v>
      </c>
      <c r="AY128" s="15" t="s">
        <v>127</v>
      </c>
      <c r="BE128" s="200">
        <f t="shared" si="8"/>
        <v>0</v>
      </c>
      <c r="BF128" s="200">
        <f t="shared" si="9"/>
        <v>0</v>
      </c>
      <c r="BG128" s="200">
        <f t="shared" si="10"/>
        <v>0</v>
      </c>
      <c r="BH128" s="200">
        <f t="shared" si="11"/>
        <v>0</v>
      </c>
      <c r="BI128" s="200">
        <f t="shared" si="12"/>
        <v>0</v>
      </c>
      <c r="BJ128" s="15" t="s">
        <v>136</v>
      </c>
      <c r="BK128" s="200">
        <f t="shared" si="13"/>
        <v>0</v>
      </c>
      <c r="BL128" s="15" t="s">
        <v>164</v>
      </c>
      <c r="BM128" s="199" t="s">
        <v>400</v>
      </c>
    </row>
    <row r="129" spans="1:65" s="2" customFormat="1" ht="16.5" customHeight="1">
      <c r="A129" s="32"/>
      <c r="B129" s="33"/>
      <c r="C129" s="201" t="s">
        <v>128</v>
      </c>
      <c r="D129" s="201" t="s">
        <v>151</v>
      </c>
      <c r="E129" s="202" t="s">
        <v>401</v>
      </c>
      <c r="F129" s="203" t="s">
        <v>402</v>
      </c>
      <c r="G129" s="204" t="s">
        <v>140</v>
      </c>
      <c r="H129" s="205">
        <v>4</v>
      </c>
      <c r="I129" s="206"/>
      <c r="J129" s="207"/>
      <c r="K129" s="208">
        <f t="shared" si="1"/>
        <v>0</v>
      </c>
      <c r="L129" s="203" t="s">
        <v>1</v>
      </c>
      <c r="M129" s="209"/>
      <c r="N129" s="210" t="s">
        <v>1</v>
      </c>
      <c r="O129" s="195" t="s">
        <v>42</v>
      </c>
      <c r="P129" s="196">
        <f t="shared" si="2"/>
        <v>0</v>
      </c>
      <c r="Q129" s="196">
        <f t="shared" si="3"/>
        <v>0</v>
      </c>
      <c r="R129" s="196">
        <f t="shared" si="4"/>
        <v>0</v>
      </c>
      <c r="S129" s="69"/>
      <c r="T129" s="197">
        <f t="shared" si="5"/>
        <v>0</v>
      </c>
      <c r="U129" s="197">
        <v>0</v>
      </c>
      <c r="V129" s="197">
        <f t="shared" si="6"/>
        <v>0</v>
      </c>
      <c r="W129" s="197">
        <v>0</v>
      </c>
      <c r="X129" s="198">
        <f t="shared" si="7"/>
        <v>0</v>
      </c>
      <c r="Y129" s="32"/>
      <c r="Z129" s="32"/>
      <c r="AA129" s="32"/>
      <c r="AB129" s="32"/>
      <c r="AC129" s="32"/>
      <c r="AD129" s="32"/>
      <c r="AE129" s="32"/>
      <c r="AR129" s="199" t="s">
        <v>169</v>
      </c>
      <c r="AT129" s="199" t="s">
        <v>151</v>
      </c>
      <c r="AU129" s="199" t="s">
        <v>136</v>
      </c>
      <c r="AY129" s="15" t="s">
        <v>127</v>
      </c>
      <c r="BE129" s="200">
        <f t="shared" si="8"/>
        <v>0</v>
      </c>
      <c r="BF129" s="200">
        <f t="shared" si="9"/>
        <v>0</v>
      </c>
      <c r="BG129" s="200">
        <f t="shared" si="10"/>
        <v>0</v>
      </c>
      <c r="BH129" s="200">
        <f t="shared" si="11"/>
        <v>0</v>
      </c>
      <c r="BI129" s="200">
        <f t="shared" si="12"/>
        <v>0</v>
      </c>
      <c r="BJ129" s="15" t="s">
        <v>136</v>
      </c>
      <c r="BK129" s="200">
        <f t="shared" si="13"/>
        <v>0</v>
      </c>
      <c r="BL129" s="15" t="s">
        <v>164</v>
      </c>
      <c r="BM129" s="199" t="s">
        <v>403</v>
      </c>
    </row>
    <row r="130" spans="1:65" s="2" customFormat="1" ht="24.2" customHeight="1">
      <c r="A130" s="32"/>
      <c r="B130" s="33"/>
      <c r="C130" s="187" t="s">
        <v>177</v>
      </c>
      <c r="D130" s="187" t="s">
        <v>130</v>
      </c>
      <c r="E130" s="188" t="s">
        <v>404</v>
      </c>
      <c r="F130" s="189" t="s">
        <v>405</v>
      </c>
      <c r="G130" s="190" t="s">
        <v>140</v>
      </c>
      <c r="H130" s="191">
        <v>1</v>
      </c>
      <c r="I130" s="192"/>
      <c r="J130" s="192"/>
      <c r="K130" s="193">
        <f t="shared" si="1"/>
        <v>0</v>
      </c>
      <c r="L130" s="189" t="s">
        <v>134</v>
      </c>
      <c r="M130" s="37"/>
      <c r="N130" s="194" t="s">
        <v>1</v>
      </c>
      <c r="O130" s="195" t="s">
        <v>42</v>
      </c>
      <c r="P130" s="196">
        <f t="shared" si="2"/>
        <v>0</v>
      </c>
      <c r="Q130" s="196">
        <f t="shared" si="3"/>
        <v>0</v>
      </c>
      <c r="R130" s="196">
        <f t="shared" si="4"/>
        <v>0</v>
      </c>
      <c r="S130" s="69"/>
      <c r="T130" s="197">
        <f t="shared" si="5"/>
        <v>0</v>
      </c>
      <c r="U130" s="197">
        <v>0</v>
      </c>
      <c r="V130" s="197">
        <f t="shared" si="6"/>
        <v>0</v>
      </c>
      <c r="W130" s="197">
        <v>0</v>
      </c>
      <c r="X130" s="19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99" t="s">
        <v>164</v>
      </c>
      <c r="AT130" s="199" t="s">
        <v>130</v>
      </c>
      <c r="AU130" s="199" t="s">
        <v>136</v>
      </c>
      <c r="AY130" s="15" t="s">
        <v>127</v>
      </c>
      <c r="BE130" s="200">
        <f t="shared" si="8"/>
        <v>0</v>
      </c>
      <c r="BF130" s="200">
        <f t="shared" si="9"/>
        <v>0</v>
      </c>
      <c r="BG130" s="200">
        <f t="shared" si="10"/>
        <v>0</v>
      </c>
      <c r="BH130" s="200">
        <f t="shared" si="11"/>
        <v>0</v>
      </c>
      <c r="BI130" s="200">
        <f t="shared" si="12"/>
        <v>0</v>
      </c>
      <c r="BJ130" s="15" t="s">
        <v>136</v>
      </c>
      <c r="BK130" s="200">
        <f t="shared" si="13"/>
        <v>0</v>
      </c>
      <c r="BL130" s="15" t="s">
        <v>164</v>
      </c>
      <c r="BM130" s="199" t="s">
        <v>406</v>
      </c>
    </row>
    <row r="131" spans="1:65" s="2" customFormat="1" ht="16.5" customHeight="1">
      <c r="A131" s="32"/>
      <c r="B131" s="33"/>
      <c r="C131" s="201" t="s">
        <v>181</v>
      </c>
      <c r="D131" s="201" t="s">
        <v>151</v>
      </c>
      <c r="E131" s="202" t="s">
        <v>407</v>
      </c>
      <c r="F131" s="203" t="s">
        <v>408</v>
      </c>
      <c r="G131" s="204" t="s">
        <v>140</v>
      </c>
      <c r="H131" s="205">
        <v>1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169</v>
      </c>
      <c r="AT131" s="199" t="s">
        <v>151</v>
      </c>
      <c r="AU131" s="199" t="s">
        <v>136</v>
      </c>
      <c r="AY131" s="15" t="s">
        <v>127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136</v>
      </c>
      <c r="BK131" s="200">
        <f t="shared" si="13"/>
        <v>0</v>
      </c>
      <c r="BL131" s="15" t="s">
        <v>164</v>
      </c>
      <c r="BM131" s="199" t="s">
        <v>409</v>
      </c>
    </row>
    <row r="132" spans="1:65" s="2" customFormat="1" ht="24.2" customHeight="1">
      <c r="A132" s="32"/>
      <c r="B132" s="33"/>
      <c r="C132" s="187" t="s">
        <v>9</v>
      </c>
      <c r="D132" s="187" t="s">
        <v>130</v>
      </c>
      <c r="E132" s="188" t="s">
        <v>410</v>
      </c>
      <c r="F132" s="189" t="s">
        <v>411</v>
      </c>
      <c r="G132" s="190" t="s">
        <v>140</v>
      </c>
      <c r="H132" s="191">
        <v>4</v>
      </c>
      <c r="I132" s="192"/>
      <c r="J132" s="192"/>
      <c r="K132" s="193">
        <f t="shared" si="1"/>
        <v>0</v>
      </c>
      <c r="L132" s="189" t="s">
        <v>134</v>
      </c>
      <c r="M132" s="37"/>
      <c r="N132" s="194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164</v>
      </c>
      <c r="AT132" s="199" t="s">
        <v>130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164</v>
      </c>
      <c r="BM132" s="199" t="s">
        <v>412</v>
      </c>
    </row>
    <row r="133" spans="1:65" s="2" customFormat="1" ht="24.2" customHeight="1">
      <c r="A133" s="32"/>
      <c r="B133" s="33"/>
      <c r="C133" s="201" t="s">
        <v>188</v>
      </c>
      <c r="D133" s="201" t="s">
        <v>151</v>
      </c>
      <c r="E133" s="202" t="s">
        <v>413</v>
      </c>
      <c r="F133" s="203" t="s">
        <v>414</v>
      </c>
      <c r="G133" s="204" t="s">
        <v>140</v>
      </c>
      <c r="H133" s="205">
        <v>2</v>
      </c>
      <c r="I133" s="206"/>
      <c r="J133" s="207"/>
      <c r="K133" s="208">
        <f t="shared" si="1"/>
        <v>0</v>
      </c>
      <c r="L133" s="203" t="s">
        <v>1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0</v>
      </c>
      <c r="V133" s="197">
        <f t="shared" si="6"/>
        <v>0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169</v>
      </c>
      <c r="AT133" s="199" t="s">
        <v>151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164</v>
      </c>
      <c r="BM133" s="199" t="s">
        <v>415</v>
      </c>
    </row>
    <row r="134" spans="1:65" s="2" customFormat="1" ht="24.2" customHeight="1">
      <c r="A134" s="32"/>
      <c r="B134" s="33"/>
      <c r="C134" s="201" t="s">
        <v>192</v>
      </c>
      <c r="D134" s="201" t="s">
        <v>151</v>
      </c>
      <c r="E134" s="202" t="s">
        <v>416</v>
      </c>
      <c r="F134" s="203" t="s">
        <v>417</v>
      </c>
      <c r="G134" s="204" t="s">
        <v>140</v>
      </c>
      <c r="H134" s="205">
        <v>2</v>
      </c>
      <c r="I134" s="206"/>
      <c r="J134" s="207"/>
      <c r="K134" s="208">
        <f t="shared" si="1"/>
        <v>0</v>
      </c>
      <c r="L134" s="203" t="s">
        <v>1</v>
      </c>
      <c r="M134" s="209"/>
      <c r="N134" s="210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0</v>
      </c>
      <c r="V134" s="197">
        <f t="shared" si="6"/>
        <v>0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169</v>
      </c>
      <c r="AT134" s="199" t="s">
        <v>151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164</v>
      </c>
      <c r="BM134" s="199" t="s">
        <v>418</v>
      </c>
    </row>
    <row r="135" spans="1:65" s="2" customFormat="1" ht="24.2" customHeight="1">
      <c r="A135" s="32"/>
      <c r="B135" s="33"/>
      <c r="C135" s="187" t="s">
        <v>196</v>
      </c>
      <c r="D135" s="187" t="s">
        <v>130</v>
      </c>
      <c r="E135" s="188" t="s">
        <v>419</v>
      </c>
      <c r="F135" s="189" t="s">
        <v>420</v>
      </c>
      <c r="G135" s="190" t="s">
        <v>140</v>
      </c>
      <c r="H135" s="191">
        <v>1</v>
      </c>
      <c r="I135" s="192"/>
      <c r="J135" s="192"/>
      <c r="K135" s="193">
        <f t="shared" si="1"/>
        <v>0</v>
      </c>
      <c r="L135" s="189" t="s">
        <v>134</v>
      </c>
      <c r="M135" s="37"/>
      <c r="N135" s="194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0</v>
      </c>
      <c r="V135" s="197">
        <f t="shared" si="6"/>
        <v>0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164</v>
      </c>
      <c r="AT135" s="199" t="s">
        <v>130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164</v>
      </c>
      <c r="BM135" s="199" t="s">
        <v>421</v>
      </c>
    </row>
    <row r="136" spans="1:65" s="2" customFormat="1" ht="24.2" customHeight="1">
      <c r="A136" s="32"/>
      <c r="B136" s="33"/>
      <c r="C136" s="201" t="s">
        <v>164</v>
      </c>
      <c r="D136" s="201" t="s">
        <v>151</v>
      </c>
      <c r="E136" s="202" t="s">
        <v>422</v>
      </c>
      <c r="F136" s="203" t="s">
        <v>423</v>
      </c>
      <c r="G136" s="204" t="s">
        <v>140</v>
      </c>
      <c r="H136" s="205">
        <v>1</v>
      </c>
      <c r="I136" s="206"/>
      <c r="J136" s="207"/>
      <c r="K136" s="208">
        <f t="shared" si="1"/>
        <v>0</v>
      </c>
      <c r="L136" s="203" t="s">
        <v>1</v>
      </c>
      <c r="M136" s="209"/>
      <c r="N136" s="210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169</v>
      </c>
      <c r="AT136" s="199" t="s">
        <v>151</v>
      </c>
      <c r="AU136" s="199" t="s">
        <v>136</v>
      </c>
      <c r="AY136" s="15" t="s">
        <v>127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136</v>
      </c>
      <c r="BK136" s="200">
        <f t="shared" si="13"/>
        <v>0</v>
      </c>
      <c r="BL136" s="15" t="s">
        <v>164</v>
      </c>
      <c r="BM136" s="199" t="s">
        <v>424</v>
      </c>
    </row>
    <row r="137" spans="1:65" s="2" customFormat="1" ht="33" customHeight="1">
      <c r="A137" s="32"/>
      <c r="B137" s="33"/>
      <c r="C137" s="187" t="s">
        <v>203</v>
      </c>
      <c r="D137" s="187" t="s">
        <v>130</v>
      </c>
      <c r="E137" s="188" t="s">
        <v>425</v>
      </c>
      <c r="F137" s="189" t="s">
        <v>426</v>
      </c>
      <c r="G137" s="190" t="s">
        <v>140</v>
      </c>
      <c r="H137" s="191">
        <v>1</v>
      </c>
      <c r="I137" s="192"/>
      <c r="J137" s="192"/>
      <c r="K137" s="193">
        <f t="shared" si="1"/>
        <v>0</v>
      </c>
      <c r="L137" s="189" t="s">
        <v>134</v>
      </c>
      <c r="M137" s="37"/>
      <c r="N137" s="194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0</v>
      </c>
      <c r="V137" s="197">
        <f t="shared" si="6"/>
        <v>0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164</v>
      </c>
      <c r="AT137" s="199" t="s">
        <v>130</v>
      </c>
      <c r="AU137" s="199" t="s">
        <v>136</v>
      </c>
      <c r="AY137" s="15" t="s">
        <v>127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136</v>
      </c>
      <c r="BK137" s="200">
        <f t="shared" si="13"/>
        <v>0</v>
      </c>
      <c r="BL137" s="15" t="s">
        <v>164</v>
      </c>
      <c r="BM137" s="199" t="s">
        <v>427</v>
      </c>
    </row>
    <row r="138" spans="1:65" s="2" customFormat="1" ht="24.2" customHeight="1">
      <c r="A138" s="32"/>
      <c r="B138" s="33"/>
      <c r="C138" s="201" t="s">
        <v>207</v>
      </c>
      <c r="D138" s="201" t="s">
        <v>151</v>
      </c>
      <c r="E138" s="202" t="s">
        <v>428</v>
      </c>
      <c r="F138" s="203" t="s">
        <v>429</v>
      </c>
      <c r="G138" s="204" t="s">
        <v>140</v>
      </c>
      <c r="H138" s="205">
        <v>1</v>
      </c>
      <c r="I138" s="206"/>
      <c r="J138" s="207"/>
      <c r="K138" s="208">
        <f t="shared" si="1"/>
        <v>0</v>
      </c>
      <c r="L138" s="203" t="s">
        <v>1</v>
      </c>
      <c r="M138" s="209"/>
      <c r="N138" s="229" t="s">
        <v>1</v>
      </c>
      <c r="O138" s="224" t="s">
        <v>42</v>
      </c>
      <c r="P138" s="225">
        <f t="shared" si="2"/>
        <v>0</v>
      </c>
      <c r="Q138" s="225">
        <f t="shared" si="3"/>
        <v>0</v>
      </c>
      <c r="R138" s="225">
        <f t="shared" si="4"/>
        <v>0</v>
      </c>
      <c r="S138" s="226"/>
      <c r="T138" s="227">
        <f t="shared" si="5"/>
        <v>0</v>
      </c>
      <c r="U138" s="227">
        <v>0</v>
      </c>
      <c r="V138" s="227">
        <f t="shared" si="6"/>
        <v>0</v>
      </c>
      <c r="W138" s="227">
        <v>0</v>
      </c>
      <c r="X138" s="22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169</v>
      </c>
      <c r="AT138" s="199" t="s">
        <v>151</v>
      </c>
      <c r="AU138" s="199" t="s">
        <v>136</v>
      </c>
      <c r="AY138" s="15" t="s">
        <v>127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136</v>
      </c>
      <c r="BK138" s="200">
        <f t="shared" si="13"/>
        <v>0</v>
      </c>
      <c r="BL138" s="15" t="s">
        <v>164</v>
      </c>
      <c r="BM138" s="199" t="s">
        <v>430</v>
      </c>
    </row>
    <row r="139" spans="1:31" s="2" customFormat="1" ht="6.95" customHeight="1">
      <c r="A139" s="32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37"/>
      <c r="N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</sheetData>
  <sheetProtection algorithmName="SHA-512" hashValue="B+US51VrjCZ8l2pbApejs/TWVRFGTLivycuZ8SmZzJkO9YnDzshof58IPkxC9ya5fnRJuVE+WpYlPXyna5ooUw==" saltValue="a8EFp3vpBc869IjeYEunsyqCmvfmdQ31TbtQPkgH9V4pEdbufehlVmVmrQN3IgzufoVZXYh3k1Sqh/VomOLPTw==" spinCount="100000" sheet="1" objects="1" scenarios="1" formatColumns="0" formatRows="0" autoFilter="0"/>
  <autoFilter ref="C117:L138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Mońská Naděžda</cp:lastModifiedBy>
  <dcterms:created xsi:type="dcterms:W3CDTF">2024-01-19T12:12:06Z</dcterms:created>
  <dcterms:modified xsi:type="dcterms:W3CDTF">2024-01-22T09:45:56Z</dcterms:modified>
  <cp:category/>
  <cp:version/>
  <cp:contentType/>
  <cp:contentStatus/>
</cp:coreProperties>
</file>