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871-02 - Stavební úpravy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'871-02 - Stavební úpravy ...'!$C$90:$K$508</definedName>
    <definedName name="_xlnm.Print_Area" localSheetId="1">'871-02 - Stavební úpravy ...'!$C$4:$J$37,'871-02 - Stavební úpravy ...'!$C$43:$J$74,'871-02 - Stavební úpravy ...'!$C$80:$K$508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'871-02 - Stavební úpravy ...'!$90:$90</definedName>
  </definedNames>
  <calcPr fullCalcOnLoad="1"/>
</workbook>
</file>

<file path=xl/sharedStrings.xml><?xml version="1.0" encoding="utf-8"?>
<sst xmlns="http://schemas.openxmlformats.org/spreadsheetml/2006/main" count="4746" uniqueCount="1173">
  <si>
    <t>Export Komplet</t>
  </si>
  <si>
    <t>VZ</t>
  </si>
  <si>
    <t>2.0</t>
  </si>
  <si>
    <t>ZAMOK</t>
  </si>
  <si>
    <t>False</t>
  </si>
  <si>
    <t>{9992f520-2469-45d8-890e-9e4e3e612c73}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</si>
  <si>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</si>
  <si>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</si>
  <si>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</si>
  <si>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</si>
  <si>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</si>
  <si>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</si>
  <si>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0,0001</t>
  </si>
  <si>
    <t>Kód:</t>
  </si>
  <si>
    <t>871-02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</si>
  <si>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</si>
  <si>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</si>
  <si>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VB 0+2, U Lesa 871/34d, Karviná-Ráj</t>
  </si>
  <si>
    <t>KSO:</t>
  </si>
  <si>
    <t/>
  </si>
  <si>
    <t>CC-CZ:</t>
  </si>
  <si>
    <t>Místo:</t>
  </si>
  <si>
    <t>Karviná-Ráj</t>
  </si>
  <si>
    <t>Datum:</t>
  </si>
  <si>
    <t>20. 1. 2024</t>
  </si>
  <si>
    <t>Zadavatel:</t>
  </si>
  <si>
    <t>IČ:</t>
  </si>
  <si>
    <t>STATUTÁRNÍ MĚSTO KARVINÁ · Magistrát města Karviné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</si>
  <si>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</si>
  <si>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</si>
  <si>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</si>
  <si>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</si>
  <si>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</si>
  <si>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</si>
  <si>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</si>
  <si>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</si>
  <si>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</si>
  <si>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</si>
  <si>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</si>
  <si>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</si>
  <si>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</si>
  <si>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</si>
  <si>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</si>
  <si>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</si>
  <si>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</si>
  <si>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</si>
  <si>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</si>
  <si>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</si>
  <si>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</si>
  <si>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</si>
  <si>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</si>
  <si>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</si>
  <si>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</si>
  <si>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</si>
  <si>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</si>
  <si>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</si>
  <si>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</si>
  <si>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</si>
  <si>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</si>
  <si>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</si>
  <si>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</si>
  <si>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</si>
  <si>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</si>
  <si>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</si>
  <si>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</si>
  <si>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</si>
  <si>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</si>
  <si>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</si>
  <si>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</si>
  <si>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</si>
  <si>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</si>
  <si>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</si>
  <si>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</si>
  <si>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</si>
  <si>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</si>
  <si>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</si>
  <si>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</si>
  <si>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</si>
  <si>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</si>
  <si>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</si>
  <si>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</si>
  <si>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</si>
  <si>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</si>
  <si>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</si>
  <si>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</si>
  <si>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</si>
  <si>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</si>
  <si>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</si>
  <si>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</si>
  <si>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</si>
  <si>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</si>
  <si>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</si>
  <si>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</si>
  <si>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</si>
  <si>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</si>
  <si>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</si>
  <si>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</si>
  <si>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</si>
  <si>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</si>
  <si>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</si>
  <si>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</si>
  <si>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</si>
  <si>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</si>
  <si>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</si>
  <si>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</si>
  <si>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</si>
  <si>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</si>
  <si>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</si>
  <si>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</si>
  <si>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</si>
  <si>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</si>
  <si>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</si>
  <si>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</si>
  <si>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</si>
  <si>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</si>
  <si>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</si>
  <si>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</si>
  <si>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</si>
  <si>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</si>
  <si>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</si>
  <si>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311321511</t>
  </si>
  <si>
    <t>Nadzákladové zdi z betonu železového (bez výztuže) nosné bez zvláštních nároků na vliv prostředí tř. C 20/25</t>
  </si>
  <si>
    <t>m3</t>
  </si>
  <si>
    <t>CS ÚRS 2024 01</t>
  </si>
  <si>
    <t>4</t>
  </si>
  <si>
    <t>2</t>
  </si>
  <si>
    <t>820216984</t>
  </si>
  <si>
    <t>Online PSC</t>
  </si>
  <si>
    <t>https://podminky.urs.cz/item/CS_URS_2024_01/311321511</t>
  </si>
  <si>
    <t>VV</t>
  </si>
  <si>
    <t>"práh sprchového koutu"1,23*0,15*0,1</t>
  </si>
  <si>
    <t>311351121</t>
  </si>
  <si>
    <t>Bednění nadzákladových zdí nosných rovné oboustranné za každou stranu zřízení</t>
  </si>
  <si>
    <t>m2</t>
  </si>
  <si>
    <t>1546115622</t>
  </si>
  <si>
    <t>https://podminky.urs.cz/item/CS_URS_2024_01/311351121</t>
  </si>
  <si>
    <t>1,23*0,15*2</t>
  </si>
  <si>
    <t>311351122</t>
  </si>
  <si>
    <t>Bednění nadzákladových zdí nosných rovné oboustranné za každou stranu odstranění</t>
  </si>
  <si>
    <t>-590422324</t>
  </si>
  <si>
    <t>https://podminky.urs.cz/item/CS_URS_2024_01/311351122</t>
  </si>
  <si>
    <t>311361821</t>
  </si>
  <si>
    <t>Výztuž nadzákladových zdí nosných svislých nebo odkloněných od svislice, rovných nebo oblých z betonářské oceli 10 505 (R) nebo BSt 500</t>
  </si>
  <si>
    <t>t</t>
  </si>
  <si>
    <t>-1211682379</t>
  </si>
  <si>
    <t>https://podminky.urs.cz/item/CS_URS_2024_01/311361821</t>
  </si>
  <si>
    <t>1,23*0,15*0,1*0,1</t>
  </si>
  <si>
    <t>6</t>
  </si>
  <si>
    <t>Úpravy povrchů, podlahy a osazování výplní</t>
  </si>
  <si>
    <t>5</t>
  </si>
  <si>
    <t>611131121</t>
  </si>
  <si>
    <t>Podkladní a spojovací vrstva vnitřních omítaných ploch penetrace disperzní nanášená ručně stropů</t>
  </si>
  <si>
    <t>-1349539534</t>
  </si>
  <si>
    <t>https://podminky.urs.cz/item/CS_URS_2024_01/611131121</t>
  </si>
  <si>
    <t>"PŘ"3,51</t>
  </si>
  <si>
    <t>"POK1"20,04</t>
  </si>
  <si>
    <t>"POK2"13,28</t>
  </si>
  <si>
    <t>"KU"4,06*0</t>
  </si>
  <si>
    <t>Součet</t>
  </si>
  <si>
    <t>611142001</t>
  </si>
  <si>
    <t>Pletivo vnitřních ploch v ploše nebo pruzích, na plném podkladu sklovláknité vtlačené do tmelu včetně tmelu stropů</t>
  </si>
  <si>
    <t>-2001127804</t>
  </si>
  <si>
    <t>https://podminky.urs.cz/item/CS_URS_2024_01/611142001</t>
  </si>
  <si>
    <t>7</t>
  </si>
  <si>
    <t>611321131</t>
  </si>
  <si>
    <t>Vápenocementový štuk vnitřních ploch tloušťky do 3 mm vodorovných konstrukcí stropů rovných</t>
  </si>
  <si>
    <t>837994405</t>
  </si>
  <si>
    <t>https://podminky.urs.cz/item/CS_URS_2024_01/611321131</t>
  </si>
  <si>
    <t>8</t>
  </si>
  <si>
    <t>612131121</t>
  </si>
  <si>
    <t>Podkladní a spojovací vrstva vnitřních omítaných ploch penetrace disperzní nanášená ručně stěn</t>
  </si>
  <si>
    <t>16</t>
  </si>
  <si>
    <t>1110148720</t>
  </si>
  <si>
    <t>https://podminky.urs.cz/item/CS_URS_2024_01/612131121</t>
  </si>
  <si>
    <t>"PŘ"(7,65-1,9)*2,64-0,8*2,0*2</t>
  </si>
  <si>
    <t>"POK1"19,84*2,64-0,8*2,0*2-2,94*1,51*0,9</t>
  </si>
  <si>
    <t>"POK2"15,02*2,64-0,8*2,0-2,02*1,51*0,9</t>
  </si>
  <si>
    <t>"KOU"1,2*2,64</t>
  </si>
  <si>
    <t>9</t>
  </si>
  <si>
    <t>612142001</t>
  </si>
  <si>
    <t>Pletivo vnitřních ploch v ploše nebo pruzích, na plném podkladu sklovláknité vtlačené do tmelu včetně tmelu stěn</t>
  </si>
  <si>
    <t>-357081286</t>
  </si>
  <si>
    <t>https://podminky.urs.cz/item/CS_URS_2024_01/612142001</t>
  </si>
  <si>
    <t>10</t>
  </si>
  <si>
    <t>612321131</t>
  </si>
  <si>
    <t>Vápenocementový štuk vnitřních ploch tloušťky do 3 mm svislých konstrukcí stěn</t>
  </si>
  <si>
    <t>-236720131</t>
  </si>
  <si>
    <t>https://podminky.urs.cz/item/CS_URS_2024_01/612321131</t>
  </si>
  <si>
    <t>11</t>
  </si>
  <si>
    <t>612325302</t>
  </si>
  <si>
    <t>Vápenocementová omítka ostění nebo nadpraží štuková</t>
  </si>
  <si>
    <t>2058230337</t>
  </si>
  <si>
    <t>https://podminky.urs.cz/item/CS_URS_2024_01/612325302</t>
  </si>
  <si>
    <t>(0,3+0,1)*4,8</t>
  </si>
  <si>
    <t>631311115</t>
  </si>
  <si>
    <t>Mazanina z betonu prostého bez zvýšených nároků na prostředí tl. přes 50 do 80 mm tř. C 20/25</t>
  </si>
  <si>
    <t>-82305895</t>
  </si>
  <si>
    <t>https://podminky.urs.cz/item/CS_URS_2024_01/631311115</t>
  </si>
  <si>
    <t>"podlaha sprchového koutu"1,23*0,71*0,08</t>
  </si>
  <si>
    <t>13</t>
  </si>
  <si>
    <t>642942111</t>
  </si>
  <si>
    <t>Osazování zárubní nebo rámů kovových dveřních lisovaných nebo z úhelníků bez dveřních křídel na cementovou maltu, plochy otvoru do 2,5 m2</t>
  </si>
  <si>
    <t>kus</t>
  </si>
  <si>
    <t>-1887424297</t>
  </si>
  <si>
    <t>https://podminky.urs.cz/item/CS_URS_2024_01/642942111</t>
  </si>
  <si>
    <t>14</t>
  </si>
  <si>
    <t>M</t>
  </si>
  <si>
    <t>55331487</t>
  </si>
  <si>
    <t>zárubeň jednokřídlá ocelová pro zdění tl stěny 110-150mm rozměru 800/1970, 2100mm</t>
  </si>
  <si>
    <t>456356264</t>
  </si>
  <si>
    <t>"VSTUP"1</t>
  </si>
  <si>
    <t>"POK1"1</t>
  </si>
  <si>
    <t>15</t>
  </si>
  <si>
    <t>55331492</t>
  </si>
  <si>
    <t>zárubeň jednokřídlá ocelová pro zdění tl stěny 160-200mm rozměru 800/1970, 2100mm</t>
  </si>
  <si>
    <t>1784108951</t>
  </si>
  <si>
    <t>Ostatní konstrukce a práce, bourání</t>
  </si>
  <si>
    <t>952901111</t>
  </si>
  <si>
    <t>Vyčištění budov nebo objektů před předáním do užívání budov bytové nebo občanské výstavby, světlé výšky podlaží do 4 m</t>
  </si>
  <si>
    <t>682830029</t>
  </si>
  <si>
    <t>https://podminky.urs.cz/item/CS_URS_2024_01/952901111</t>
  </si>
  <si>
    <t>"KU"0</t>
  </si>
  <si>
    <t>"KOUP+WC"3,53</t>
  </si>
  <si>
    <t>17</t>
  </si>
  <si>
    <t>962084121</t>
  </si>
  <si>
    <t>Bourání příček nebo přizdívek sádrových potažených rabicovým pletivem nebo bez pletiva, tl. do 60 mm</t>
  </si>
  <si>
    <t>-1035660165</t>
  </si>
  <si>
    <t>https://podminky.urs.cz/item/CS_URS_2024_01/962084121</t>
  </si>
  <si>
    <t>"BJ"((2,23*2)+(1,9*3))*2,64</t>
  </si>
  <si>
    <t>18</t>
  </si>
  <si>
    <t>968072455</t>
  </si>
  <si>
    <t>Vybourání kovových rámů oken s křídly, dveřních zárubní, vrat, stěn, ostění nebo obkladů dveřních zárubní, plochy do 2 m2</t>
  </si>
  <si>
    <t>349259991</t>
  </si>
  <si>
    <t>https://podminky.urs.cz/item/CS_URS_2024_01/968072455</t>
  </si>
  <si>
    <t>"VSTUP"0,8*2,0</t>
  </si>
  <si>
    <t>"POK1"0,8*2,0</t>
  </si>
  <si>
    <t>"POK2"0,8*2,0</t>
  </si>
  <si>
    <t>997</t>
  </si>
  <si>
    <t>Přesun sutě</t>
  </si>
  <si>
    <t>19</t>
  </si>
  <si>
    <t>997013212</t>
  </si>
  <si>
    <t>Vnitrostaveništní doprava suti a vybouraných hmot vodorovně do 50 m s naložením ručně pro budovy a haly výšky přes 6 do 9 m</t>
  </si>
  <si>
    <t>-142074235</t>
  </si>
  <si>
    <t>https://podminky.urs.cz/item/CS_URS_2024_01/997013212</t>
  </si>
  <si>
    <t>20</t>
  </si>
  <si>
    <t>997013501</t>
  </si>
  <si>
    <t>Odvoz suti a vybouraných hmot na skládku nebo meziskládku se složením, na vzdálenost do 1 km</t>
  </si>
  <si>
    <t>1897067804</t>
  </si>
  <si>
    <t>https://podminky.urs.cz/item/CS_URS_2024_01/997013501</t>
  </si>
  <si>
    <t>997013509</t>
  </si>
  <si>
    <t>Odvoz suti a vybouraných hmot na skládku nebo meziskládku se složením, na vzdálenost Příplatek k ceně za každý další započatý 1 km přes 1 km</t>
  </si>
  <si>
    <t>-1629844908</t>
  </si>
  <si>
    <t>https://podminky.urs.cz/item/CS_URS_2024_01/997013509</t>
  </si>
  <si>
    <t>5,1742*10 'Přepočtené koeficientem množství</t>
  </si>
  <si>
    <t>22</t>
  </si>
  <si>
    <t>997013631</t>
  </si>
  <si>
    <t>Poplatek za uložení stavebního odpadu na skládce (skládkovné) směsného stavebního a demoličního zatříděného do Katalogu odpadů pod kódem 17 09 04</t>
  </si>
  <si>
    <t>1302489782</t>
  </si>
  <si>
    <t>https://podminky.urs.cz/item/CS_URS_2024_01/997013631</t>
  </si>
  <si>
    <t>998</t>
  </si>
  <si>
    <t>Přesun hmot</t>
  </si>
  <si>
    <t>23</t>
  </si>
  <si>
    <t>998018002</t>
  </si>
  <si>
    <t>Přesun hmot pro budovy občanské výstavby, bydlení, výrobu a služby ruční (bez užití mechanizace) vodorovná dopravní vzdálenost do 100 m pro budovy s jakoukoliv nosnou konstrukcí výšky přes 6 do 12 m</t>
  </si>
  <si>
    <t>502538495</t>
  </si>
  <si>
    <t>https://podminky.urs.cz/item/CS_URS_2024_01/998018002</t>
  </si>
  <si>
    <t>PSV</t>
  </si>
  <si>
    <t>Práce a dodávky PSV</t>
  </si>
  <si>
    <t>721</t>
  </si>
  <si>
    <t>Zdravotechnika - vnitřní kanalizace</t>
  </si>
  <si>
    <t>24</t>
  </si>
  <si>
    <t>721171803</t>
  </si>
  <si>
    <t>Demontáž potrubí z novodurových trub odpadních nebo připojovacích do D 75</t>
  </si>
  <si>
    <t>m</t>
  </si>
  <si>
    <t>1614299832</t>
  </si>
  <si>
    <t>https://podminky.urs.cz/item/CS_URS_2024_01/721171803</t>
  </si>
  <si>
    <t>25</t>
  </si>
  <si>
    <t>721171905</t>
  </si>
  <si>
    <t>Opravy odpadního potrubí plastového vsazení odbočky do potrubí DN 110</t>
  </si>
  <si>
    <t>1204516870</t>
  </si>
  <si>
    <t>https://podminky.urs.cz/item/CS_URS_2024_01/721171905</t>
  </si>
  <si>
    <t>26</t>
  </si>
  <si>
    <t>721174043</t>
  </si>
  <si>
    <t>Potrubí z trub polypropylenových připojovací DN 50</t>
  </si>
  <si>
    <t>-859566721</t>
  </si>
  <si>
    <t>https://podminky.urs.cz/item/CS_URS_2024_01/721174043</t>
  </si>
  <si>
    <t>27</t>
  </si>
  <si>
    <t>721174044</t>
  </si>
  <si>
    <t>Potrubí z trub polypropylenových připojovací DN 75</t>
  </si>
  <si>
    <t>1835490073</t>
  </si>
  <si>
    <t>https://podminky.urs.cz/item/CS_URS_2024_01/721174044</t>
  </si>
  <si>
    <t>28</t>
  </si>
  <si>
    <t>721174045</t>
  </si>
  <si>
    <t>Potrubí z trub polypropylenových připojovací DN 110</t>
  </si>
  <si>
    <t>-952465716</t>
  </si>
  <si>
    <t>https://podminky.urs.cz/item/CS_URS_2024_01/721174045</t>
  </si>
  <si>
    <t>29</t>
  </si>
  <si>
    <t>721194105</t>
  </si>
  <si>
    <t>Vyměření přípojek na potrubí vyvedení a upevnění odpadních výpustek DN 50</t>
  </si>
  <si>
    <t>-1814005604</t>
  </si>
  <si>
    <t>https://podminky.urs.cz/item/CS_URS_2024_01/721194105</t>
  </si>
  <si>
    <t>30</t>
  </si>
  <si>
    <t>721194107</t>
  </si>
  <si>
    <t>Vyměření přípojek na potrubí vyvedení a upevnění odpadních výpustek DN 70</t>
  </si>
  <si>
    <t>1890034255</t>
  </si>
  <si>
    <t>https://podminky.urs.cz/item/CS_URS_2024_01/721194107</t>
  </si>
  <si>
    <t>31</t>
  </si>
  <si>
    <t>721194109</t>
  </si>
  <si>
    <t>Vyměření přípojek na potrubí vyvedení a upevnění odpadních výpustek DN 110</t>
  </si>
  <si>
    <t>619814684</t>
  </si>
  <si>
    <t>https://podminky.urs.cz/item/CS_URS_2024_01/721194109</t>
  </si>
  <si>
    <t>32</t>
  </si>
  <si>
    <t>721212121</t>
  </si>
  <si>
    <t>Odtokové sprchové žlaby se zápachovou uzávěrkou a krycím roštem délky 700 mm</t>
  </si>
  <si>
    <t>-1453793899</t>
  </si>
  <si>
    <t>https://podminky.urs.cz/item/CS_URS_2024_01/721212121</t>
  </si>
  <si>
    <t>33</t>
  </si>
  <si>
    <t>721290111</t>
  </si>
  <si>
    <t>Zkouška těsnosti kanalizace v objektech vodou do DN 125</t>
  </si>
  <si>
    <t>1410898502</t>
  </si>
  <si>
    <t>https://podminky.urs.cz/item/CS_URS_2024_01/721290111</t>
  </si>
  <si>
    <t>34</t>
  </si>
  <si>
    <t>998721102</t>
  </si>
  <si>
    <t>Přesun hmot pro vnitřní kanalizaci stanovený z hmotnosti přesunovaného materiálu vodorovná dopravní vzdálenost do 50 m základní v objektech výšky přes 6 do 12 m</t>
  </si>
  <si>
    <t>1412392509</t>
  </si>
  <si>
    <t>https://podminky.urs.cz/item/CS_URS_2024_01/998721102</t>
  </si>
  <si>
    <t>722</t>
  </si>
  <si>
    <t>Zdravotechnika - vnitřní vodovod</t>
  </si>
  <si>
    <t>35</t>
  </si>
  <si>
    <t>722170801</t>
  </si>
  <si>
    <t>Demontáž rozvodů vody z plastů do Ø 25 mm</t>
  </si>
  <si>
    <t>121407125</t>
  </si>
  <si>
    <t>https://podminky.urs.cz/item/CS_URS_2024_01/722170801</t>
  </si>
  <si>
    <t>36</t>
  </si>
  <si>
    <t>722174002</t>
  </si>
  <si>
    <t>Potrubí z plastových trubek z polypropylenu PPR svařovaných polyfúzně PN 16 (SDR 7,4) D 20 x 2,8</t>
  </si>
  <si>
    <t>-259516344</t>
  </si>
  <si>
    <t>https://podminky.urs.cz/item/CS_URS_2024_01/722174002</t>
  </si>
  <si>
    <t>37</t>
  </si>
  <si>
    <t>722174022</t>
  </si>
  <si>
    <t>Potrubí z plastových trubek z polypropylenu PPR svařovaných polyfúzně PN 20 (SDR 6) D 20 x 3,4</t>
  </si>
  <si>
    <t>-1008829184</t>
  </si>
  <si>
    <t>https://podminky.urs.cz/item/CS_URS_2024_01/722174022</t>
  </si>
  <si>
    <t>38</t>
  </si>
  <si>
    <t>722190401</t>
  </si>
  <si>
    <t>Zřízení přípojek na potrubí vyvedení a upevnění výpustek do DN 25</t>
  </si>
  <si>
    <t>1418994778</t>
  </si>
  <si>
    <t>https://podminky.urs.cz/item/CS_URS_2024_01/722190401</t>
  </si>
  <si>
    <t>39</t>
  </si>
  <si>
    <t>722220861</t>
  </si>
  <si>
    <t>Demontáž armatur závitových se dvěma závity do G 3/4</t>
  </si>
  <si>
    <t>-1123510467</t>
  </si>
  <si>
    <t>https://podminky.urs.cz/item/CS_URS_2024_01/722220861</t>
  </si>
  <si>
    <t>40</t>
  </si>
  <si>
    <t>722290246</t>
  </si>
  <si>
    <t>Zkoušky, proplach a desinfekce vodovodního potrubí zkoušky těsnosti vodovodního potrubí plastového do DN 40</t>
  </si>
  <si>
    <t>-998989458</t>
  </si>
  <si>
    <t>https://podminky.urs.cz/item/CS_URS_2024_01/722290246</t>
  </si>
  <si>
    <t>41</t>
  </si>
  <si>
    <t>998722102</t>
  </si>
  <si>
    <t>Přesun hmot pro vnitřní vodovod stanovený z hmotnosti přesunovaného materiálu vodorovná dopravní vzdálenost do 50 m základní v objektech výšky přes 6 do 12 m</t>
  </si>
  <si>
    <t>491120646</t>
  </si>
  <si>
    <t>https://podminky.urs.cz/item/CS_URS_2024_01/998722102</t>
  </si>
  <si>
    <t>725</t>
  </si>
  <si>
    <t>Zdravotechnika - zařizovací předměty</t>
  </si>
  <si>
    <t>42</t>
  </si>
  <si>
    <t>725110814</t>
  </si>
  <si>
    <t>Demontáž klozetů kombi</t>
  </si>
  <si>
    <t>soubor</t>
  </si>
  <si>
    <t>602179319</t>
  </si>
  <si>
    <t>https://podminky.urs.cz/item/CS_URS_2024_01/725110814</t>
  </si>
  <si>
    <t>43</t>
  </si>
  <si>
    <t>725119122</t>
  </si>
  <si>
    <t>Zařízení záchodů montáž klozetových mís kombi</t>
  </si>
  <si>
    <t>-1383486698</t>
  </si>
  <si>
    <t>https://podminky.urs.cz/item/CS_URS_2024_01/725119122</t>
  </si>
  <si>
    <t>44</t>
  </si>
  <si>
    <t>642342R00</t>
  </si>
  <si>
    <t>mísa keramická ke kombiklozetu bílá hluboké splachování odpad zadní 360x670x480mm včetně nádrže kombinovaného klozetu keramické se spodním napouštěním a splachovacím mechanismem bílé 365x185mm - vyvýšená</t>
  </si>
  <si>
    <t>-590823858</t>
  </si>
  <si>
    <t>45</t>
  </si>
  <si>
    <t>725210821</t>
  </si>
  <si>
    <t>Demontáž umyvadel bez výtokových armatur umyvadel</t>
  </si>
  <si>
    <t>194210940</t>
  </si>
  <si>
    <t>https://podminky.urs.cz/item/CS_URS_2024_01/725210821</t>
  </si>
  <si>
    <t>46</t>
  </si>
  <si>
    <t>725219102</t>
  </si>
  <si>
    <t>Umyvadla montáž umyvadel ostatních typů na šrouby</t>
  </si>
  <si>
    <t>-416978227</t>
  </si>
  <si>
    <t>https://podminky.urs.cz/item/CS_URS_2024_01/725219102</t>
  </si>
  <si>
    <t>47</t>
  </si>
  <si>
    <t>64211046</t>
  </si>
  <si>
    <t>umyvadlo keramické závěsné bílé š 600mm</t>
  </si>
  <si>
    <t>1901164817</t>
  </si>
  <si>
    <t>48</t>
  </si>
  <si>
    <t>725220842</t>
  </si>
  <si>
    <t>Demontáž van ocelových volně stojících</t>
  </si>
  <si>
    <t>688066712</t>
  </si>
  <si>
    <t>https://podminky.urs.cz/item/CS_URS_2024_01/725220842</t>
  </si>
  <si>
    <t>49</t>
  </si>
  <si>
    <t>725244313</t>
  </si>
  <si>
    <t>Sprchové dveře a zástěny zástěny sprchové do niky rámové se skleněnou výplní tl. 4 a 5 mm dveře posuvné jednodílné, na vaničku šířky 1200 mm</t>
  </si>
  <si>
    <t>-1533287919</t>
  </si>
  <si>
    <t>https://podminky.urs.cz/item/CS_URS_2024_01/725244313</t>
  </si>
  <si>
    <t>50</t>
  </si>
  <si>
    <t>725291668</t>
  </si>
  <si>
    <t>Montáž doplňků zařízení koupelen a záchodů madla invalidního rovného</t>
  </si>
  <si>
    <t>-10344136</t>
  </si>
  <si>
    <t>https://podminky.urs.cz/item/CS_URS_2024_01/725291668</t>
  </si>
  <si>
    <t>"KOU - dodat madla délky 400 mm"3</t>
  </si>
  <si>
    <t>51</t>
  </si>
  <si>
    <t>55147125</t>
  </si>
  <si>
    <t>madlo invalidní rovné nerez lesk 400mm</t>
  </si>
  <si>
    <t>1029388048</t>
  </si>
  <si>
    <t>52</t>
  </si>
  <si>
    <t>725813111</t>
  </si>
  <si>
    <t>Ventily rohové bez připojovací trubičky nebo flexi hadičky G 1/2"</t>
  </si>
  <si>
    <t>730842439</t>
  </si>
  <si>
    <t>https://podminky.urs.cz/item/CS_URS_2024_01/725813111</t>
  </si>
  <si>
    <t>53</t>
  </si>
  <si>
    <t>725813112</t>
  </si>
  <si>
    <t>Ventily rohové bez připojovací trubičky nebo flexi hadičky pračkové G 3/4"</t>
  </si>
  <si>
    <t>1390008086</t>
  </si>
  <si>
    <t>https://podminky.urs.cz/item/CS_URS_2024_01/725813112</t>
  </si>
  <si>
    <t>54</t>
  </si>
  <si>
    <t>725820801</t>
  </si>
  <si>
    <t>Demontáž baterií nástěnných do G 3/4</t>
  </si>
  <si>
    <t>-277897120</t>
  </si>
  <si>
    <t>https://podminky.urs.cz/item/CS_URS_2024_01/725820801</t>
  </si>
  <si>
    <t>55</t>
  </si>
  <si>
    <t>725820802</t>
  </si>
  <si>
    <t>Demontáž baterií stojánkových do 1 otvoru</t>
  </si>
  <si>
    <t>-587319972</t>
  </si>
  <si>
    <t>https://podminky.urs.cz/item/CS_URS_2024_01/725820802</t>
  </si>
  <si>
    <t>56</t>
  </si>
  <si>
    <t>725829131</t>
  </si>
  <si>
    <t>Baterie umyvadlové montáž ostatních typů stojánkových G 1/2"</t>
  </si>
  <si>
    <t>-301374118</t>
  </si>
  <si>
    <t>https://podminky.urs.cz/item/CS_URS_2024_01/725829131</t>
  </si>
  <si>
    <t>57</t>
  </si>
  <si>
    <t>55143990</t>
  </si>
  <si>
    <t>baterie umyvadlová stojánková klasická bez výpusti otáčivé ústí 150mm</t>
  </si>
  <si>
    <t>-2143272296</t>
  </si>
  <si>
    <t>58</t>
  </si>
  <si>
    <t>725849411</t>
  </si>
  <si>
    <t>Baterie sprchové montáž nástěnných baterií s nastavitelnou výškou sprchy</t>
  </si>
  <si>
    <t>-387632744</t>
  </si>
  <si>
    <t>https://podminky.urs.cz/item/CS_URS_2024_01/725849411</t>
  </si>
  <si>
    <t>59</t>
  </si>
  <si>
    <t>55145403</t>
  </si>
  <si>
    <t>baterie sprchová s ruční sprchou 1/2"x150mm</t>
  </si>
  <si>
    <t>1085882127</t>
  </si>
  <si>
    <t>60</t>
  </si>
  <si>
    <t>55145003</t>
  </si>
  <si>
    <t>souprava sprchová komplet</t>
  </si>
  <si>
    <t>sada</t>
  </si>
  <si>
    <t>1282340963</t>
  </si>
  <si>
    <t>61</t>
  </si>
  <si>
    <t>725862113</t>
  </si>
  <si>
    <t>Zápachové uzávěrky zařizovacích předmětů pro dřezy s přípojkou pro pračku nebo myčku DN 40/50</t>
  </si>
  <si>
    <t>-1216770018</t>
  </si>
  <si>
    <t>https://podminky.urs.cz/item/CS_URS_2024_01/725862113</t>
  </si>
  <si>
    <t>62</t>
  </si>
  <si>
    <t>998725102</t>
  </si>
  <si>
    <t>Přesun hmot pro zařizovací předměty stanovený z hmotnosti přesunovaného materiálu vodorovná dopravní vzdálenost do 50 m základní v objektech výšky přes 6 do 12 m</t>
  </si>
  <si>
    <t>-2060844378</t>
  </si>
  <si>
    <t>https://podminky.urs.cz/item/CS_URS_2024_01/998725102</t>
  </si>
  <si>
    <t>763</t>
  </si>
  <si>
    <t>Konstrukce suché výstavby</t>
  </si>
  <si>
    <t>63</t>
  </si>
  <si>
    <t>763111331</t>
  </si>
  <si>
    <t>Příčka ze sádrokartonových desek s nosnou konstrukcí z jednoduchých ocelových profilů UW, CW jednoduše opláštěná deskou impregnovanou H2 tl. 12,5 mm, příčka tl. 75 mm, profil 50, s izolací, EI 30, Rw do 45 dB</t>
  </si>
  <si>
    <t>113991771</t>
  </si>
  <si>
    <t>https://podminky.urs.cz/item/CS_URS_2024_01/763111331</t>
  </si>
  <si>
    <t>1,9*2,64</t>
  </si>
  <si>
    <t>64</t>
  </si>
  <si>
    <t>763111712</t>
  </si>
  <si>
    <t>Příčka ze sádrokartonových desek ostatní konstrukce a práce na příčkách ze sádrokartonových desek kluzné napojení příčky ke stropu</t>
  </si>
  <si>
    <t>-1845867288</t>
  </si>
  <si>
    <t>https://podminky.urs.cz/item/CS_URS_2024_01/763111712</t>
  </si>
  <si>
    <t>65</t>
  </si>
  <si>
    <t>763111717</t>
  </si>
  <si>
    <t>Příčka ze sádrokartonových desek ostatní konstrukce a práce na příčkách ze sádrokartonových desek základní penetrační nátěr (oboustranný)</t>
  </si>
  <si>
    <t>1748096213</t>
  </si>
  <si>
    <t>https://podminky.urs.cz/item/CS_URS_2024_01/763111717</t>
  </si>
  <si>
    <t>66</t>
  </si>
  <si>
    <t>763111719</t>
  </si>
  <si>
    <t>Příčka ze sádrokartonových desek ostatní konstrukce a práce na příčkách ze sádrokartonových desek úprava styku příčky a podhledu (oboustranně) akrylátovým tmelem</t>
  </si>
  <si>
    <t>1996872267</t>
  </si>
  <si>
    <t>https://podminky.urs.cz/item/CS_URS_2024_01/763111719</t>
  </si>
  <si>
    <t>67</t>
  </si>
  <si>
    <t>763111751</t>
  </si>
  <si>
    <t>Příčka ze sádrokartonových desek Příplatek k cenám za plochu do 6 m2 jednotlivě</t>
  </si>
  <si>
    <t>253237508</t>
  </si>
  <si>
    <t>https://podminky.urs.cz/item/CS_URS_2024_01/763111751</t>
  </si>
  <si>
    <t>68</t>
  </si>
  <si>
    <t>763111762</t>
  </si>
  <si>
    <t>Příčka ze sádrokartonových desek Příplatek k cenám za zahuštění profilů u příček s nosnou konstrukcí z jednoduchých profilů na vzdálenost 41 cm</t>
  </si>
  <si>
    <t>630586190</t>
  </si>
  <si>
    <t>https://podminky.urs.cz/item/CS_URS_2024_01/763111762</t>
  </si>
  <si>
    <t>69</t>
  </si>
  <si>
    <t>763121422</t>
  </si>
  <si>
    <t>Stěna předsazená ze sádrokartonových desek s nosnou konstrukcí z ocelových profilů CW, UW jednoduše opláštěná deskou impregnovanou H2 tl. 12,5 mm bez izolace, EI 15, stěna tl. 62,5 mm, profil 50</t>
  </si>
  <si>
    <t>104884297</t>
  </si>
  <si>
    <t>https://podminky.urs.cz/item/CS_URS_2024_01/763121422</t>
  </si>
  <si>
    <t>(0,67+0,91+1,17+2,1)*2,64</t>
  </si>
  <si>
    <t>70</t>
  </si>
  <si>
    <t>763121711</t>
  </si>
  <si>
    <t>Stěna předsazená ze sádrokartonových desek ostatní konstrukce a práce na předsazených stěnách ze sádrokartonových desek dilatace</t>
  </si>
  <si>
    <t>-515480125</t>
  </si>
  <si>
    <t>https://podminky.urs.cz/item/CS_URS_2024_01/763121711</t>
  </si>
  <si>
    <t>2,64*2</t>
  </si>
  <si>
    <t>71</t>
  </si>
  <si>
    <t>763121714</t>
  </si>
  <si>
    <t>Stěna předsazená ze sádrokartonových desek ostatní konstrukce a práce na předsazených stěnách ze sádrokartonových desek základní penetrační nátěr</t>
  </si>
  <si>
    <t>-935710848</t>
  </si>
  <si>
    <t>https://podminky.urs.cz/item/CS_URS_2024_01/763121714</t>
  </si>
  <si>
    <t>72</t>
  </si>
  <si>
    <t>763121751</t>
  </si>
  <si>
    <t>Stěna předsazená ze sádrokartonových desek Příplatek k cenám za plochu do 6 m2 jednotlivě</t>
  </si>
  <si>
    <t>-1359502665</t>
  </si>
  <si>
    <t>https://podminky.urs.cz/item/CS_URS_2024_01/763121751</t>
  </si>
  <si>
    <t>73</t>
  </si>
  <si>
    <t>763131451</t>
  </si>
  <si>
    <t>Podhled ze sádrokartonových desek dvouvrstvá zavěšená spodní konstrukce z ocelových profilů CD, UD jednoduše opláštěná deskou impregnovanou H2, tl. 12,5 mm, bez izolace</t>
  </si>
  <si>
    <t>693871703</t>
  </si>
  <si>
    <t>https://podminky.urs.cz/item/CS_URS_2024_01/763131451</t>
  </si>
  <si>
    <t>"KOU"3,53</t>
  </si>
  <si>
    <t>74</t>
  </si>
  <si>
    <t>763131711</t>
  </si>
  <si>
    <t>Podhled ze sádrokartonových desek ostatní práce a konstrukce na podhledech ze sádrokartonových desek dilatace</t>
  </si>
  <si>
    <t>-591189747</t>
  </si>
  <si>
    <t>https://podminky.urs.cz/item/CS_URS_2024_01/763131711</t>
  </si>
  <si>
    <t>2*(1,90+2,1)</t>
  </si>
  <si>
    <t>75</t>
  </si>
  <si>
    <t>763131714</t>
  </si>
  <si>
    <t>Podhled ze sádrokartonových desek ostatní práce a konstrukce na podhledech ze sádrokartonových desek základní penetrační nátěr</t>
  </si>
  <si>
    <t>-80427147</t>
  </si>
  <si>
    <t>https://podminky.urs.cz/item/CS_URS_2024_01/763131714</t>
  </si>
  <si>
    <t>76</t>
  </si>
  <si>
    <t>763172324</t>
  </si>
  <si>
    <t>Montáž dvířek pro konstrukce ze sádrokartonových desek revizních jednoplášťových pro příčky a předsazené stěny velikost (šxv) 500 x 500 mm</t>
  </si>
  <si>
    <t>2031507683</t>
  </si>
  <si>
    <t>https://podminky.urs.cz/item/CS_URS_2024_01/763172324</t>
  </si>
  <si>
    <t>77</t>
  </si>
  <si>
    <t>56245705</t>
  </si>
  <si>
    <t>dvířka revizní 400x600 bílá</t>
  </si>
  <si>
    <t>1029915894</t>
  </si>
  <si>
    <t>78</t>
  </si>
  <si>
    <t>763181311</t>
  </si>
  <si>
    <t>Výplně otvorů konstrukcí ze sádrokartonových desek montáž zárubně kovové s konstrukcí jednokřídlové</t>
  </si>
  <si>
    <t>1424265480</t>
  </si>
  <si>
    <t>https://podminky.urs.cz/item/CS_URS_2024_01/763181311</t>
  </si>
  <si>
    <t>79</t>
  </si>
  <si>
    <t>55331590</t>
  </si>
  <si>
    <t>zárubeň jednokřídlá ocelová pro sádrokartonové příčky tl stěny 75-100mm rozměru 800/1970, 2100mm</t>
  </si>
  <si>
    <t>-1161998567</t>
  </si>
  <si>
    <t>80</t>
  </si>
  <si>
    <t>763181411</t>
  </si>
  <si>
    <t>Výplně otvorů konstrukcí ze sádrokartonových desek ztužující výplň otvoru pro dveře s CW a UW profilem, výšky příčky do 2,60 m</t>
  </si>
  <si>
    <t>-1994851235</t>
  </si>
  <si>
    <t>https://podminky.urs.cz/item/CS_URS_2024_01/763181411</t>
  </si>
  <si>
    <t>81</t>
  </si>
  <si>
    <t>998763101</t>
  </si>
  <si>
    <t>Přesun hmot pro dřevostavby stanovený z hmotnosti přesunovaného materiálu vodorovná dopravní vzdálenost do 50 m základní v objektech výšky přes 6 do 12 m</t>
  </si>
  <si>
    <t>1428696501</t>
  </si>
  <si>
    <t>https://podminky.urs.cz/item/CS_URS_2024_01/998763101</t>
  </si>
  <si>
    <t>766</t>
  </si>
  <si>
    <t>Konstrukce truhlářské</t>
  </si>
  <si>
    <t>82</t>
  </si>
  <si>
    <t>766491851</t>
  </si>
  <si>
    <t>Demontáž ostatních truhlářských konstrukcí prahů dveří jednokřídlových</t>
  </si>
  <si>
    <t>925971103</t>
  </si>
  <si>
    <t>https://podminky.urs.cz/item/CS_URS_2024_01/766491851</t>
  </si>
  <si>
    <t>"vstupní dveře"1</t>
  </si>
  <si>
    <t>"dveře POK1-POK2"1</t>
  </si>
  <si>
    <t>83</t>
  </si>
  <si>
    <t>766660001</t>
  </si>
  <si>
    <t>Montáž dveřních křídel dřevěných nebo plastových otevíravých do ocelové zárubně povrchově upravených jednokřídlových, šířky do 800 mm</t>
  </si>
  <si>
    <t>-336920168</t>
  </si>
  <si>
    <t>https://podminky.urs.cz/item/CS_URS_2024_01/766660001</t>
  </si>
  <si>
    <t>84</t>
  </si>
  <si>
    <t>61161002</t>
  </si>
  <si>
    <t>dveře jednokřídlé voštinové povrch lakovaný plné 800x1970-2100mm</t>
  </si>
  <si>
    <t>197894810</t>
  </si>
  <si>
    <t>85</t>
  </si>
  <si>
    <t>61161008</t>
  </si>
  <si>
    <t>dveře jednokřídlé voštinové povrch lakovaný částečně prosklené 800x1970-2100mm</t>
  </si>
  <si>
    <t>-1545582739</t>
  </si>
  <si>
    <t>86</t>
  </si>
  <si>
    <t>54914622</t>
  </si>
  <si>
    <t>kování dveřní vrchní klika včetně štítu a montážního materiálu BB 72 matný nikl</t>
  </si>
  <si>
    <t>192105493</t>
  </si>
  <si>
    <t>87</t>
  </si>
  <si>
    <t>766660021</t>
  </si>
  <si>
    <t>Montáž dveřních křídel dřevěných nebo plastových otevíravých do ocelové zárubně protipožárních jednokřídlových, šířky do 800 mm</t>
  </si>
  <si>
    <t>-1481205991</t>
  </si>
  <si>
    <t>https://podminky.urs.cz/item/CS_URS_2024_01/766660021</t>
  </si>
  <si>
    <t>88</t>
  </si>
  <si>
    <t>61162038</t>
  </si>
  <si>
    <t>dveře jednokřídlé dřevotřískové protipožární EI (EW) 30 D3 povrch fóliový plné 800x1970-2100mm</t>
  </si>
  <si>
    <t>231612034</t>
  </si>
  <si>
    <t>89</t>
  </si>
  <si>
    <t>54914133</t>
  </si>
  <si>
    <t>kování bezpečnostní koule/klika RC3</t>
  </si>
  <si>
    <t>-1672938676</t>
  </si>
  <si>
    <t>90</t>
  </si>
  <si>
    <t>54924008</t>
  </si>
  <si>
    <t>zámek zadlabací vložkový pravolevý rozteč 90x45mm</t>
  </si>
  <si>
    <t>-1260013376</t>
  </si>
  <si>
    <t>91</t>
  </si>
  <si>
    <t>54964102</t>
  </si>
  <si>
    <t>vložka cylindrická 29+40</t>
  </si>
  <si>
    <t>-406122428</t>
  </si>
  <si>
    <t>92</t>
  </si>
  <si>
    <t>54915552</t>
  </si>
  <si>
    <t>kukátko-průhledítko panoramatické chrom/mosaz se jmenovkou</t>
  </si>
  <si>
    <t>-1848993710</t>
  </si>
  <si>
    <t>93</t>
  </si>
  <si>
    <t>766691914</t>
  </si>
  <si>
    <t>Ostatní práce vyvěšení nebo zavěšení křídel dřevěných dveřních, plochy do 2 m2</t>
  </si>
  <si>
    <t>-51474121</t>
  </si>
  <si>
    <t>https://podminky.urs.cz/item/CS_URS_2024_01/766691914</t>
  </si>
  <si>
    <t>94</t>
  </si>
  <si>
    <t>766695212</t>
  </si>
  <si>
    <t>Montáž ostatních truhlářských konstrukcí prahů dveří jednokřídlových, šířky do 100 mm</t>
  </si>
  <si>
    <t>627578326</t>
  </si>
  <si>
    <t>https://podminky.urs.cz/item/CS_URS_2024_01/766695212</t>
  </si>
  <si>
    <t>95</t>
  </si>
  <si>
    <t>61187156</t>
  </si>
  <si>
    <t>práh dveřní dřevěný dubový tl 20mm dl 820mm š 100mm</t>
  </si>
  <si>
    <t>-1555858703</t>
  </si>
  <si>
    <t>96</t>
  </si>
  <si>
    <t>766812830</t>
  </si>
  <si>
    <t>Demontáž kuchyňských linek dřevěných nebo kovových včetně skříněk uchycených na stěně, délky přes 1500 do 1800 mm</t>
  </si>
  <si>
    <t>1700246838</t>
  </si>
  <si>
    <t>https://podminky.urs.cz/item/CS_URS_2024_01/766812830</t>
  </si>
  <si>
    <t>97</t>
  </si>
  <si>
    <t>766825811</t>
  </si>
  <si>
    <t>Demontáž nábytku vestavěného skříní jednokřídlových</t>
  </si>
  <si>
    <t>-1821750583</t>
  </si>
  <si>
    <t>https://podminky.urs.cz/item/CS_URS_2024_01/766825811</t>
  </si>
  <si>
    <t>98</t>
  </si>
  <si>
    <t>766825821</t>
  </si>
  <si>
    <t>Demontáž nábytku vestavěného skříní dvoukřídlových</t>
  </si>
  <si>
    <t>930748375</t>
  </si>
  <si>
    <t>https://podminky.urs.cz/item/CS_URS_2024_01/766825821</t>
  </si>
  <si>
    <t>99</t>
  </si>
  <si>
    <t>KL180</t>
  </si>
  <si>
    <t>Dodávka a montáž kuchyňské linky včetně dřezu a stojánkové baterie - dle výběru investora</t>
  </si>
  <si>
    <t>soub</t>
  </si>
  <si>
    <t>-1180871840</t>
  </si>
  <si>
    <t>100</t>
  </si>
  <si>
    <t>KL180DIG</t>
  </si>
  <si>
    <t>Dodávka a montáž nerezové digestoře s uhlíkovým filtrem - dle výběru investora</t>
  </si>
  <si>
    <t>1864948679</t>
  </si>
  <si>
    <t>101</t>
  </si>
  <si>
    <t>KL180ET</t>
  </si>
  <si>
    <t>Dodávka a montáž elektrické trouby - dle výběru investora</t>
  </si>
  <si>
    <t>-187031263</t>
  </si>
  <si>
    <t>102</t>
  </si>
  <si>
    <t>KL180VD</t>
  </si>
  <si>
    <t>Dodávka a montáž sklokeramické varné desky - dle výběru investora</t>
  </si>
  <si>
    <t>-1127287594</t>
  </si>
  <si>
    <t>103</t>
  </si>
  <si>
    <t>998766102</t>
  </si>
  <si>
    <t>Přesun hmot pro konstrukce truhlářské stanovený z hmotnosti přesunovaného materiálu vodorovná dopravní vzdálenost do 50 m základní v objektech výšky přes 6 do 12 m</t>
  </si>
  <si>
    <t>2043731865</t>
  </si>
  <si>
    <t>https://podminky.urs.cz/item/CS_URS_2024_01/998766102</t>
  </si>
  <si>
    <t>771</t>
  </si>
  <si>
    <t>Podlahy z dlaždic</t>
  </si>
  <si>
    <t>104</t>
  </si>
  <si>
    <t>771111011</t>
  </si>
  <si>
    <t>Příprava podkladu před provedením dlažby vysátí podlah</t>
  </si>
  <si>
    <t>-505769322</t>
  </si>
  <si>
    <t>https://podminky.urs.cz/item/CS_URS_2024_01/771111011</t>
  </si>
  <si>
    <t>"KOU+WC"3,53</t>
  </si>
  <si>
    <t>105</t>
  </si>
  <si>
    <t>771121011</t>
  </si>
  <si>
    <t>Příprava podkladu před provedením dlažby nátěr penetrační na podlahu</t>
  </si>
  <si>
    <t>1346777892</t>
  </si>
  <si>
    <t>https://podminky.urs.cz/item/CS_URS_2024_01/771121011</t>
  </si>
  <si>
    <t>106</t>
  </si>
  <si>
    <t>771151022</t>
  </si>
  <si>
    <t>Příprava podkladu před provedením dlažby samonivelační stěrka min.pevnosti 30 MPa, tloušťky přes 3 do 5 mm</t>
  </si>
  <si>
    <t>1356718225</t>
  </si>
  <si>
    <t>https://podminky.urs.cz/item/CS_URS_2024_01/771151022</t>
  </si>
  <si>
    <t>107</t>
  </si>
  <si>
    <t>771474113</t>
  </si>
  <si>
    <t>Montáž soklů z dlaždic keramických lepených cementovým flexibilním lepidlem rovných, výšky přes 90 do 120 mm</t>
  </si>
  <si>
    <t>257612494</t>
  </si>
  <si>
    <t>https://podminky.urs.cz/item/CS_URS_2024_01/771474113</t>
  </si>
  <si>
    <t>"sokl sprchového kout vnitřní a vrchní"1,17*2</t>
  </si>
  <si>
    <t>108</t>
  </si>
  <si>
    <t>771474114</t>
  </si>
  <si>
    <t>Montáž soklů z dlaždic keramických lepených cementovým flexibilním lepidlem rovných, výšky přes 120 do 150 mm</t>
  </si>
  <si>
    <t>-448844914</t>
  </si>
  <si>
    <t>https://podminky.urs.cz/item/CS_URS_2024_01/771474114</t>
  </si>
  <si>
    <t>"sokl sprchového koutu vnější"1,17</t>
  </si>
  <si>
    <t>109</t>
  </si>
  <si>
    <t>59761166</t>
  </si>
  <si>
    <t>dlažba keramická slinutá mrazuvzdorná R10/A povrch hladký/matný tl do 10mm přes 9 do 12ks/m2</t>
  </si>
  <si>
    <t>322779096</t>
  </si>
  <si>
    <t>"sokl"1,17*(0,1+0,1+0,15)</t>
  </si>
  <si>
    <t>"plocha"3,47*0</t>
  </si>
  <si>
    <t>0,4095*1,1 'Přepočtené koeficientem množství</t>
  </si>
  <si>
    <t>110</t>
  </si>
  <si>
    <t>771574416</t>
  </si>
  <si>
    <t>Montáž podlah z dlaždic keramických lepených cementovým flexibilním lepidlem hladkých, tloušťky do 10 mm přes 9 do 12 ks/m2</t>
  </si>
  <si>
    <t>-1019677782</t>
  </si>
  <si>
    <t>https://podminky.urs.cz/item/CS_URS_2024_01/771574416</t>
  </si>
  <si>
    <t>111</t>
  </si>
  <si>
    <t>1910100155</t>
  </si>
  <si>
    <t>3,53*1,1 'Přepočtené koeficientem množství</t>
  </si>
  <si>
    <t>112</t>
  </si>
  <si>
    <t>771591112</t>
  </si>
  <si>
    <t>Izolace podlahy pod dlažbu nátěrem nebo stěrkou ve dvou vrstvách</t>
  </si>
  <si>
    <t>1005562110</t>
  </si>
  <si>
    <t>https://podminky.urs.cz/item/CS_URS_2024_01/771591112</t>
  </si>
  <si>
    <t>"KOU - sprchový kout"0,71*1,23</t>
  </si>
  <si>
    <t>113</t>
  </si>
  <si>
    <t>771591264</t>
  </si>
  <si>
    <t>Izolace podlahy pod dlažbu těsnícími izolačními pásy mezi podlahou a stěnu</t>
  </si>
  <si>
    <t>-1050533492</t>
  </si>
  <si>
    <t>https://podminky.urs.cz/item/CS_URS_2024_01/771591264</t>
  </si>
  <si>
    <t>"KOU - sprchový kout"2*(0,71+1,23)</t>
  </si>
  <si>
    <t>114</t>
  </si>
  <si>
    <t>771592011</t>
  </si>
  <si>
    <t>Čištění vnitřních ploch po položení dlažby podlah nebo schodišť chemickými prostředky</t>
  </si>
  <si>
    <t>2051915490</t>
  </si>
  <si>
    <t>https://podminky.urs.cz/item/CS_URS_2024_01/771592011</t>
  </si>
  <si>
    <t>115</t>
  </si>
  <si>
    <t>998771102</t>
  </si>
  <si>
    <t>Přesun hmot pro podlahy z dlaždic stanovený z hmotnosti přesunovaného materiálu vodorovná dopravní vzdálenost do 50 m základní v objektech výšky přes 6 do 12 m</t>
  </si>
  <si>
    <t>824537550</t>
  </si>
  <si>
    <t>https://podminky.urs.cz/item/CS_URS_2024_01/998771102</t>
  </si>
  <si>
    <t>775</t>
  </si>
  <si>
    <t>Podlahy skládané</t>
  </si>
  <si>
    <t>776</t>
  </si>
  <si>
    <t>Podlahy povlakové</t>
  </si>
  <si>
    <t>116</t>
  </si>
  <si>
    <t>776111116</t>
  </si>
  <si>
    <t>Příprava podkladu povlakových podlah a stěn broušení podlah stávajícího podkladu pro odstranění lepidla (po starých krytinách)</t>
  </si>
  <si>
    <t>1717875314</t>
  </si>
  <si>
    <t>https://podminky.urs.cz/item/CS_URS_2024_01/776111116</t>
  </si>
  <si>
    <t>"PŘ"3,59</t>
  </si>
  <si>
    <t>"KOUP"2,14</t>
  </si>
  <si>
    <t>"WC"1,05</t>
  </si>
  <si>
    <t>117</t>
  </si>
  <si>
    <t>776111311</t>
  </si>
  <si>
    <t>Příprava podkladu povlakových podlah a stěn vysátí podlah</t>
  </si>
  <si>
    <t>-180997573</t>
  </si>
  <si>
    <t>https://podminky.urs.cz/item/CS_URS_2024_01/776111311</t>
  </si>
  <si>
    <t>118</t>
  </si>
  <si>
    <t>776121112</t>
  </si>
  <si>
    <t>Příprava podkladu povlakových podlah a stěn penetrace vodou ředitelná podlah</t>
  </si>
  <si>
    <t>1142512515</t>
  </si>
  <si>
    <t>https://podminky.urs.cz/item/CS_URS_2024_01/776121112</t>
  </si>
  <si>
    <t>119</t>
  </si>
  <si>
    <t>776141121</t>
  </si>
  <si>
    <t>Příprava podkladu povlakových podlah a stěn vyrovnání samonivelační stěrkou podlah min.pevnosti 30 MPa, tloušťky do 3 mm</t>
  </si>
  <si>
    <t>1794786220</t>
  </si>
  <si>
    <t>https://podminky.urs.cz/item/CS_URS_2024_01/776141121</t>
  </si>
  <si>
    <t>120</t>
  </si>
  <si>
    <t>776201811</t>
  </si>
  <si>
    <t>Demontáž povlakových podlahovin lepených ručně bez podložky</t>
  </si>
  <si>
    <t>-1580172001</t>
  </si>
  <si>
    <t>https://podminky.urs.cz/item/CS_URS_2024_01/776201811</t>
  </si>
  <si>
    <t>121</t>
  </si>
  <si>
    <t>776221111</t>
  </si>
  <si>
    <t>Montáž podlahovin z PVC lepením standardním lepidlem z pásů</t>
  </si>
  <si>
    <t>528506709</t>
  </si>
  <si>
    <t>https://podminky.urs.cz/item/CS_URS_2024_01/776221111</t>
  </si>
  <si>
    <t>122</t>
  </si>
  <si>
    <t>28412285</t>
  </si>
  <si>
    <t>krytina podlahová heterogenní tl 2mm</t>
  </si>
  <si>
    <t>1570518649</t>
  </si>
  <si>
    <t>123</t>
  </si>
  <si>
    <t>776223112</t>
  </si>
  <si>
    <t>Montáž podlahovin z PVC spoj podlah svařováním za studena</t>
  </si>
  <si>
    <t>-295325852</t>
  </si>
  <si>
    <t>https://podminky.urs.cz/item/CS_URS_2024_01/776223112</t>
  </si>
  <si>
    <t>36,83/1,5</t>
  </si>
  <si>
    <t>124</t>
  </si>
  <si>
    <t>776410811</t>
  </si>
  <si>
    <t>Demontáž soklíků nebo lišt pryžových nebo plastových</t>
  </si>
  <si>
    <t>1160430340</t>
  </si>
  <si>
    <t>https://podminky.urs.cz/item/CS_URS_2024_01/776410811</t>
  </si>
  <si>
    <t>"PŘ"7,74-0,8*2-0,6</t>
  </si>
  <si>
    <t>"POK1"19,84-0,8*2</t>
  </si>
  <si>
    <t>"POK2"15,02-0,8</t>
  </si>
  <si>
    <t>"KOUP"5,96-0,6-0,7*2</t>
  </si>
  <si>
    <t>"WC"4,12-0,6</t>
  </si>
  <si>
    <t>125</t>
  </si>
  <si>
    <t>776421111</t>
  </si>
  <si>
    <t>Montáž lišt obvodových lepených</t>
  </si>
  <si>
    <t>-2114010470</t>
  </si>
  <si>
    <t>https://podminky.urs.cz/item/CS_URS_2024_01/776421111</t>
  </si>
  <si>
    <t>"PŘ"7,65-0,8*3</t>
  </si>
  <si>
    <t>"POK1"19,84-0,8</t>
  </si>
  <si>
    <t>126</t>
  </si>
  <si>
    <t>28411003</t>
  </si>
  <si>
    <t>lišta soklová PVC 30x30mm</t>
  </si>
  <si>
    <t>1864320770</t>
  </si>
  <si>
    <t>38,51*1,02 'Přepočtené koeficientem množství</t>
  </si>
  <si>
    <t>127</t>
  </si>
  <si>
    <t>776421312</t>
  </si>
  <si>
    <t>Montáž lišt přechodových šroubovaných</t>
  </si>
  <si>
    <t>-1721065852</t>
  </si>
  <si>
    <t>https://podminky.urs.cz/item/CS_URS_2024_01/776421312</t>
  </si>
  <si>
    <t>"PŘ-KOUP"0,8</t>
  </si>
  <si>
    <t>"PŘ-POK1"0,8</t>
  </si>
  <si>
    <t>"POK1-POK2"0,8</t>
  </si>
  <si>
    <t>128</t>
  </si>
  <si>
    <t>55343110</t>
  </si>
  <si>
    <t>profil přechodový Al narážecí 30mm stříbro</t>
  </si>
  <si>
    <t>-1342324230</t>
  </si>
  <si>
    <t>129</t>
  </si>
  <si>
    <t>998776102</t>
  </si>
  <si>
    <t>Přesun hmot pro podlahy povlakové stanovený z hmotnosti přesunovaného materiálu vodorovná dopravní vzdálenost do 50 m základní v objektech výšky přes 6 do 12 m</t>
  </si>
  <si>
    <t>-597169007</t>
  </si>
  <si>
    <t>https://podminky.urs.cz/item/CS_URS_2024_01/998776102</t>
  </si>
  <si>
    <t>781</t>
  </si>
  <si>
    <t>Dokončovací práce - obklady</t>
  </si>
  <si>
    <t>130</t>
  </si>
  <si>
    <t>781121011</t>
  </si>
  <si>
    <t>Příprava podkladu před provedením obkladu nátěr penetrační na stěnu</t>
  </si>
  <si>
    <t>399283774</t>
  </si>
  <si>
    <t>https://podminky.urs.cz/item/CS_URS_2024_01/781121011</t>
  </si>
  <si>
    <t>"KOU"(8,0)*2,64-0,9*2,0</t>
  </si>
  <si>
    <t>"KU"(0,6+2,39+0,6)*0,6</t>
  </si>
  <si>
    <t>131</t>
  </si>
  <si>
    <t>781131112</t>
  </si>
  <si>
    <t>Izolace stěny pod obklad izolace nátěrem nebo stěrkou ve dvou vrstvách</t>
  </si>
  <si>
    <t>-975721908</t>
  </si>
  <si>
    <t>https://podminky.urs.cz/item/CS_URS_2024_01/781131112</t>
  </si>
  <si>
    <t>"KOU - sprchový kout"(1,2+0,71+0,9725)*2,64</t>
  </si>
  <si>
    <t>132</t>
  </si>
  <si>
    <t>781131232</t>
  </si>
  <si>
    <t>Izolace stěny pod obklad izolace těsnícími izolačními pásy pro styčné nebo dilatační spáry</t>
  </si>
  <si>
    <t>-1829077876</t>
  </si>
  <si>
    <t>https://podminky.urs.cz/item/CS_URS_2024_01/781131232</t>
  </si>
  <si>
    <t>"KOU"2,64*2+0,1*2</t>
  </si>
  <si>
    <t>133</t>
  </si>
  <si>
    <t>781474113</t>
  </si>
  <si>
    <t>Montáž keramických obkladů stěn lepených cementovým flexibilním lepidlem hladkých přes 12 do 19 ks/m2</t>
  </si>
  <si>
    <t>-2126513692</t>
  </si>
  <si>
    <t>https://podminky.urs.cz/item/CS_URS_2024_01/781474113</t>
  </si>
  <si>
    <t>134</t>
  </si>
  <si>
    <t>59761701</t>
  </si>
  <si>
    <t>obklad keramický nemrazuvzdorný povrch hladký/lesklý tl do 10mm přes 12 do 19ks/m2</t>
  </si>
  <si>
    <t>2019292721</t>
  </si>
  <si>
    <t>21,474*1,1 'Přepočtené koeficientem množství</t>
  </si>
  <si>
    <t>135</t>
  </si>
  <si>
    <t>781491021</t>
  </si>
  <si>
    <t>Montáž zrcadel lepených silikonovým tmelem na keramický obklad, plochy do 1 m2</t>
  </si>
  <si>
    <t>-728236979</t>
  </si>
  <si>
    <t>https://podminky.urs.cz/item/CS_URS_2024_01/781491021</t>
  </si>
  <si>
    <t>136</t>
  </si>
  <si>
    <t>ZRC</t>
  </si>
  <si>
    <t>Zrcadlo se svítidlem - dle výběru investora</t>
  </si>
  <si>
    <t>-741955066</t>
  </si>
  <si>
    <t>137</t>
  </si>
  <si>
    <t>781492251</t>
  </si>
  <si>
    <t>Obklad - dokončující práce montáž profilu lepeného flexibilním cementovým lepidlem ukončovacího</t>
  </si>
  <si>
    <t>-179108704</t>
  </si>
  <si>
    <t>https://podminky.urs.cz/item/CS_URS_2024_01/781492251</t>
  </si>
  <si>
    <t>"KU"0,6*2</t>
  </si>
  <si>
    <t>"KOUP"2,64+1,23*2</t>
  </si>
  <si>
    <t>138</t>
  </si>
  <si>
    <t>19416008</t>
  </si>
  <si>
    <t>lišta ukončovací hliníková 10mm</t>
  </si>
  <si>
    <t>-2106087904</t>
  </si>
  <si>
    <t>6,3*1,05 'Přepočtené koeficientem množství</t>
  </si>
  <si>
    <t>139</t>
  </si>
  <si>
    <t>781495115</t>
  </si>
  <si>
    <t>Obklad - dokončující práce ostatní práce spárování silikonem</t>
  </si>
  <si>
    <t>734104168</t>
  </si>
  <si>
    <t>https://podminky.urs.cz/item/CS_URS_2024_01/781495115</t>
  </si>
  <si>
    <t>"KU"(0,6)*2</t>
  </si>
  <si>
    <t>"KOU"2,64*5+1,17*2</t>
  </si>
  <si>
    <t>140</t>
  </si>
  <si>
    <t>781495211</t>
  </si>
  <si>
    <t>Čištění vnitřních ploch po provedení obkladu stěn chemickými prostředky</t>
  </si>
  <si>
    <t>-1718597145</t>
  </si>
  <si>
    <t>https://podminky.urs.cz/item/CS_URS_2024_01/781495211</t>
  </si>
  <si>
    <t>141</t>
  </si>
  <si>
    <t>998781102</t>
  </si>
  <si>
    <t>Přesun hmot pro obklady keramické stanovený z hmotnosti přesunovaného materiálu vodorovná dopravní vzdálenost do 50 m základní v objektech výšky přes 6 do 12 m</t>
  </si>
  <si>
    <t>-39746466</t>
  </si>
  <si>
    <t>https://podminky.urs.cz/item/CS_URS_2024_01/998781102</t>
  </si>
  <si>
    <t>783</t>
  </si>
  <si>
    <t>Dokončovací práce - nátěry</t>
  </si>
  <si>
    <t>142</t>
  </si>
  <si>
    <t>783301311</t>
  </si>
  <si>
    <t>Příprava podkladu zámečnických konstrukcí před provedením nátěru odmaštění odmašťovačem vodou ředitelným</t>
  </si>
  <si>
    <t>-1459659325</t>
  </si>
  <si>
    <t>https://podminky.urs.cz/item/CS_URS_2024_01/783301311</t>
  </si>
  <si>
    <t>"zárubně vchodové"4,8*0,24</t>
  </si>
  <si>
    <t>"zárubně PŘ-KOU"4,8*0,24</t>
  </si>
  <si>
    <t>"zárubně PŘ-POK1"4,8*0,24</t>
  </si>
  <si>
    <t>"zárubně POK1-POK2"4,8*0,24</t>
  </si>
  <si>
    <t>143</t>
  </si>
  <si>
    <t>783314101</t>
  </si>
  <si>
    <t>Základní nátěr zámečnických konstrukcí jednonásobný syntetický</t>
  </si>
  <si>
    <t>-1931755396</t>
  </si>
  <si>
    <t>https://podminky.urs.cz/item/CS_URS_2024_01/783314101</t>
  </si>
  <si>
    <t>144</t>
  </si>
  <si>
    <t>783315101</t>
  </si>
  <si>
    <t>Mezinátěr zámečnických konstrukcí jednonásobný syntetický standardní</t>
  </si>
  <si>
    <t>-1262393590</t>
  </si>
  <si>
    <t>https://podminky.urs.cz/item/CS_URS_2024_01/783315101</t>
  </si>
  <si>
    <t>145</t>
  </si>
  <si>
    <t>783317101</t>
  </si>
  <si>
    <t>Krycí nátěr (email) zámečnických konstrukcí jednonásobný syntetický standardní</t>
  </si>
  <si>
    <t>1402503842</t>
  </si>
  <si>
    <t>https://podminky.urs.cz/item/CS_URS_2024_01/783317101</t>
  </si>
  <si>
    <t>146</t>
  </si>
  <si>
    <t>783601307</t>
  </si>
  <si>
    <t>Příprava podkladu otopných těles před provedením nátěrů žebrových trub odmaštěním rozpouštědlovým</t>
  </si>
  <si>
    <t>1664531468</t>
  </si>
  <si>
    <t>https://podminky.urs.cz/item/CS_URS_2024_01/783601307</t>
  </si>
  <si>
    <t>"POK1"15*0,165</t>
  </si>
  <si>
    <t>"POK2"12*0,165</t>
  </si>
  <si>
    <t>147</t>
  </si>
  <si>
    <t>783601715</t>
  </si>
  <si>
    <t>Příprava podkladu armatur a kovových potrubí před provedením nátěru potrubí do DN 50 mm odmaštěním, odmašťovačem ředidlovým</t>
  </si>
  <si>
    <t>488234614</t>
  </si>
  <si>
    <t>https://podminky.urs.cz/item/CS_URS_2024_01/783601715</t>
  </si>
  <si>
    <t>"potrubí UT"</t>
  </si>
  <si>
    <t>"POK1"2,64*2+1,2*2</t>
  </si>
  <si>
    <t>"POK2"1,0*2</t>
  </si>
  <si>
    <t>148</t>
  </si>
  <si>
    <t>783615551</t>
  </si>
  <si>
    <t>Mezinátěr armatur a kovových potrubí potrubí do DN 50 mm syntetický standardní</t>
  </si>
  <si>
    <t>1991749786</t>
  </si>
  <si>
    <t>https://podminky.urs.cz/item/CS_URS_2024_01/783615551</t>
  </si>
  <si>
    <t>149</t>
  </si>
  <si>
    <t>783617117</t>
  </si>
  <si>
    <t>Krycí nátěr (email) otopných těles článkových dvojnásobný syntetický</t>
  </si>
  <si>
    <t>799671895</t>
  </si>
  <si>
    <t>https://podminky.urs.cz/item/CS_URS_2024_01/783617117</t>
  </si>
  <si>
    <t>150</t>
  </si>
  <si>
    <t>783617611</t>
  </si>
  <si>
    <t>Krycí nátěr (email) armatur a kovových potrubí potrubí do DN 50 mm dvojnásobný syntetický standardní</t>
  </si>
  <si>
    <t>-1024420710</t>
  </si>
  <si>
    <t>https://podminky.urs.cz/item/CS_URS_2024_01/783617611</t>
  </si>
  <si>
    <t>151</t>
  </si>
  <si>
    <t>783622111</t>
  </si>
  <si>
    <t>Tmelení otopných těles včetně přebroušení tmelených míst článkových, tmelem disperzním akrylátovým nebo latexovým</t>
  </si>
  <si>
    <t>-823809464</t>
  </si>
  <si>
    <t>https://podminky.urs.cz/item/CS_URS_2024_01/783622111</t>
  </si>
  <si>
    <t>152</t>
  </si>
  <si>
    <t>783622331</t>
  </si>
  <si>
    <t>Tmelení armatur a kovových potrubí včetně přebroušení tmelených míst potrubí do DN 50 mm, tmelem disperzním akrylátovým nebo latexovým</t>
  </si>
  <si>
    <t>1848880165</t>
  </si>
  <si>
    <t>https://podminky.urs.cz/item/CS_URS_2024_01/783622331</t>
  </si>
  <si>
    <t>784</t>
  </si>
  <si>
    <t>Dokončovací práce - malby a tapety</t>
  </si>
  <si>
    <t>153</t>
  </si>
  <si>
    <t>784121001</t>
  </si>
  <si>
    <t>Oškrabání malby v místnostech výšky do 3,80 m</t>
  </si>
  <si>
    <t>406922964</t>
  </si>
  <si>
    <t>https://podminky.urs.cz/item/CS_URS_2024_01/784121001</t>
  </si>
  <si>
    <t>"PŘ"3,51*4</t>
  </si>
  <si>
    <t>"POK1"20,04*4</t>
  </si>
  <si>
    <t>"POK2"13,28*4</t>
  </si>
  <si>
    <t>"KU"4,06*4*0</t>
  </si>
  <si>
    <t>"KOUP+WC"0</t>
  </si>
  <si>
    <t>"Společná chodba po výměně zárubní"3,0</t>
  </si>
  <si>
    <t>154</t>
  </si>
  <si>
    <t>784121011</t>
  </si>
  <si>
    <t>Rozmývání podkladu po oškrabání malby v místnostech výšky do 3,80 m</t>
  </si>
  <si>
    <t>1749456153</t>
  </si>
  <si>
    <t>https://podminky.urs.cz/item/CS_URS_2024_01/784121011</t>
  </si>
  <si>
    <t>155</t>
  </si>
  <si>
    <t>784181121</t>
  </si>
  <si>
    <t>Penetrace podkladu jednonásobná hloubková akrylátová bezbarvá v místnostech výšky do 3,80 m</t>
  </si>
  <si>
    <t>-341114167</t>
  </si>
  <si>
    <t>https://podminky.urs.cz/item/CS_URS_2024_01/784181121</t>
  </si>
  <si>
    <t>156</t>
  </si>
  <si>
    <t>784221111</t>
  </si>
  <si>
    <t>Malby z malířských směsí otěruvzdorných za sucha dvojnásobné, bílé za sucha otěruvzdorné středně v místnostech výšky do 3,80 m</t>
  </si>
  <si>
    <t>1916467325</t>
  </si>
  <si>
    <t>https://podminky.urs.cz/item/CS_URS_2024_01/784221111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</si>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</sst>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11321511" TargetMode="External" /><Relationship Id="rId2" Type="http://schemas.openxmlformats.org/officeDocument/2006/relationships/hyperlink" Target="https://podminky.urs.cz/item/CS_URS_2024_01/311351121" TargetMode="External" /><Relationship Id="rId3" Type="http://schemas.openxmlformats.org/officeDocument/2006/relationships/hyperlink" Target="https://podminky.urs.cz/item/CS_URS_2024_01/311351122" TargetMode="External" /><Relationship Id="rId4" Type="http://schemas.openxmlformats.org/officeDocument/2006/relationships/hyperlink" Target="https://podminky.urs.cz/item/CS_URS_2024_01/311361821" TargetMode="External" /><Relationship Id="rId5" Type="http://schemas.openxmlformats.org/officeDocument/2006/relationships/hyperlink" Target="https://podminky.urs.cz/item/CS_URS_2024_01/611131121" TargetMode="External" /><Relationship Id="rId6" Type="http://schemas.openxmlformats.org/officeDocument/2006/relationships/hyperlink" Target="https://podminky.urs.cz/item/CS_URS_2024_01/611142001" TargetMode="External" /><Relationship Id="rId7" Type="http://schemas.openxmlformats.org/officeDocument/2006/relationships/hyperlink" Target="https://podminky.urs.cz/item/CS_URS_2024_01/611321131" TargetMode="External" /><Relationship Id="rId8" Type="http://schemas.openxmlformats.org/officeDocument/2006/relationships/hyperlink" Target="https://podminky.urs.cz/item/CS_URS_2024_01/612131121" TargetMode="External" /><Relationship Id="rId9" Type="http://schemas.openxmlformats.org/officeDocument/2006/relationships/hyperlink" Target="https://podminky.urs.cz/item/CS_URS_2024_01/612142001" TargetMode="External" /><Relationship Id="rId10" Type="http://schemas.openxmlformats.org/officeDocument/2006/relationships/hyperlink" Target="https://podminky.urs.cz/item/CS_URS_2024_01/612321131" TargetMode="External" /><Relationship Id="rId11" Type="http://schemas.openxmlformats.org/officeDocument/2006/relationships/hyperlink" Target="https://podminky.urs.cz/item/CS_URS_2024_01/612325302" TargetMode="External" /><Relationship Id="rId12" Type="http://schemas.openxmlformats.org/officeDocument/2006/relationships/hyperlink" Target="https://podminky.urs.cz/item/CS_URS_2024_01/631311115" TargetMode="External" /><Relationship Id="rId13" Type="http://schemas.openxmlformats.org/officeDocument/2006/relationships/hyperlink" Target="https://podminky.urs.cz/item/CS_URS_2024_01/642942111" TargetMode="External" /><Relationship Id="rId14" Type="http://schemas.openxmlformats.org/officeDocument/2006/relationships/hyperlink" Target="https://podminky.urs.cz/item/CS_URS_2024_01/952901111" TargetMode="External" /><Relationship Id="rId15" Type="http://schemas.openxmlformats.org/officeDocument/2006/relationships/hyperlink" Target="https://podminky.urs.cz/item/CS_URS_2024_01/962084121" TargetMode="External" /><Relationship Id="rId16" Type="http://schemas.openxmlformats.org/officeDocument/2006/relationships/hyperlink" Target="https://podminky.urs.cz/item/CS_URS_2024_01/968072455" TargetMode="External" /><Relationship Id="rId17" Type="http://schemas.openxmlformats.org/officeDocument/2006/relationships/hyperlink" Target="https://podminky.urs.cz/item/CS_URS_2024_01/997013212" TargetMode="External" /><Relationship Id="rId18" Type="http://schemas.openxmlformats.org/officeDocument/2006/relationships/hyperlink" Target="https://podminky.urs.cz/item/CS_URS_2024_01/997013501" TargetMode="External" /><Relationship Id="rId19" Type="http://schemas.openxmlformats.org/officeDocument/2006/relationships/hyperlink" Target="https://podminky.urs.cz/item/CS_URS_2024_01/997013509" TargetMode="External" /><Relationship Id="rId20" Type="http://schemas.openxmlformats.org/officeDocument/2006/relationships/hyperlink" Target="https://podminky.urs.cz/item/CS_URS_2024_01/997013631" TargetMode="External" /><Relationship Id="rId21" Type="http://schemas.openxmlformats.org/officeDocument/2006/relationships/hyperlink" Target="https://podminky.urs.cz/item/CS_URS_2024_01/998018002" TargetMode="External" /><Relationship Id="rId22" Type="http://schemas.openxmlformats.org/officeDocument/2006/relationships/hyperlink" Target="https://podminky.urs.cz/item/CS_URS_2024_01/721171803" TargetMode="External" /><Relationship Id="rId23" Type="http://schemas.openxmlformats.org/officeDocument/2006/relationships/hyperlink" Target="https://podminky.urs.cz/item/CS_URS_2024_01/721171905" TargetMode="External" /><Relationship Id="rId24" Type="http://schemas.openxmlformats.org/officeDocument/2006/relationships/hyperlink" Target="https://podminky.urs.cz/item/CS_URS_2024_01/721174043" TargetMode="External" /><Relationship Id="rId25" Type="http://schemas.openxmlformats.org/officeDocument/2006/relationships/hyperlink" Target="https://podminky.urs.cz/item/CS_URS_2024_01/721174044" TargetMode="External" /><Relationship Id="rId26" Type="http://schemas.openxmlformats.org/officeDocument/2006/relationships/hyperlink" Target="https://podminky.urs.cz/item/CS_URS_2024_01/721174045" TargetMode="External" /><Relationship Id="rId27" Type="http://schemas.openxmlformats.org/officeDocument/2006/relationships/hyperlink" Target="https://podminky.urs.cz/item/CS_URS_2024_01/721194105" TargetMode="External" /><Relationship Id="rId28" Type="http://schemas.openxmlformats.org/officeDocument/2006/relationships/hyperlink" Target="https://podminky.urs.cz/item/CS_URS_2024_01/721194107" TargetMode="External" /><Relationship Id="rId29" Type="http://schemas.openxmlformats.org/officeDocument/2006/relationships/hyperlink" Target="https://podminky.urs.cz/item/CS_URS_2024_01/721194109" TargetMode="External" /><Relationship Id="rId30" Type="http://schemas.openxmlformats.org/officeDocument/2006/relationships/hyperlink" Target="https://podminky.urs.cz/item/CS_URS_2024_01/721212121" TargetMode="External" /><Relationship Id="rId31" Type="http://schemas.openxmlformats.org/officeDocument/2006/relationships/hyperlink" Target="https://podminky.urs.cz/item/CS_URS_2024_01/721290111" TargetMode="External" /><Relationship Id="rId32" Type="http://schemas.openxmlformats.org/officeDocument/2006/relationships/hyperlink" Target="https://podminky.urs.cz/item/CS_URS_2024_01/998721102" TargetMode="External" /><Relationship Id="rId33" Type="http://schemas.openxmlformats.org/officeDocument/2006/relationships/hyperlink" Target="https://podminky.urs.cz/item/CS_URS_2024_01/722170801" TargetMode="External" /><Relationship Id="rId34" Type="http://schemas.openxmlformats.org/officeDocument/2006/relationships/hyperlink" Target="https://podminky.urs.cz/item/CS_URS_2024_01/722174002" TargetMode="External" /><Relationship Id="rId35" Type="http://schemas.openxmlformats.org/officeDocument/2006/relationships/hyperlink" Target="https://podminky.urs.cz/item/CS_URS_2024_01/722174022" TargetMode="External" /><Relationship Id="rId36" Type="http://schemas.openxmlformats.org/officeDocument/2006/relationships/hyperlink" Target="https://podminky.urs.cz/item/CS_URS_2024_01/722190401" TargetMode="External" /><Relationship Id="rId37" Type="http://schemas.openxmlformats.org/officeDocument/2006/relationships/hyperlink" Target="https://podminky.urs.cz/item/CS_URS_2024_01/722220861" TargetMode="External" /><Relationship Id="rId38" Type="http://schemas.openxmlformats.org/officeDocument/2006/relationships/hyperlink" Target="https://podminky.urs.cz/item/CS_URS_2024_01/722290246" TargetMode="External" /><Relationship Id="rId39" Type="http://schemas.openxmlformats.org/officeDocument/2006/relationships/hyperlink" Target="https://podminky.urs.cz/item/CS_URS_2024_01/998722102" TargetMode="External" /><Relationship Id="rId40" Type="http://schemas.openxmlformats.org/officeDocument/2006/relationships/hyperlink" Target="https://podminky.urs.cz/item/CS_URS_2024_01/725110814" TargetMode="External" /><Relationship Id="rId41" Type="http://schemas.openxmlformats.org/officeDocument/2006/relationships/hyperlink" Target="https://podminky.urs.cz/item/CS_URS_2024_01/725119122" TargetMode="External" /><Relationship Id="rId42" Type="http://schemas.openxmlformats.org/officeDocument/2006/relationships/hyperlink" Target="https://podminky.urs.cz/item/CS_URS_2024_01/725210821" TargetMode="External" /><Relationship Id="rId43" Type="http://schemas.openxmlformats.org/officeDocument/2006/relationships/hyperlink" Target="https://podminky.urs.cz/item/CS_URS_2024_01/725219102" TargetMode="External" /><Relationship Id="rId44" Type="http://schemas.openxmlformats.org/officeDocument/2006/relationships/hyperlink" Target="https://podminky.urs.cz/item/CS_URS_2024_01/725220842" TargetMode="External" /><Relationship Id="rId45" Type="http://schemas.openxmlformats.org/officeDocument/2006/relationships/hyperlink" Target="https://podminky.urs.cz/item/CS_URS_2024_01/725244313" TargetMode="External" /><Relationship Id="rId46" Type="http://schemas.openxmlformats.org/officeDocument/2006/relationships/hyperlink" Target="https://podminky.urs.cz/item/CS_URS_2024_01/725291668" TargetMode="External" /><Relationship Id="rId47" Type="http://schemas.openxmlformats.org/officeDocument/2006/relationships/hyperlink" Target="https://podminky.urs.cz/item/CS_URS_2024_01/725813111" TargetMode="External" /><Relationship Id="rId48" Type="http://schemas.openxmlformats.org/officeDocument/2006/relationships/hyperlink" Target="https://podminky.urs.cz/item/CS_URS_2024_01/725813112" TargetMode="External" /><Relationship Id="rId49" Type="http://schemas.openxmlformats.org/officeDocument/2006/relationships/hyperlink" Target="https://podminky.urs.cz/item/CS_URS_2024_01/725820801" TargetMode="External" /><Relationship Id="rId50" Type="http://schemas.openxmlformats.org/officeDocument/2006/relationships/hyperlink" Target="https://podminky.urs.cz/item/CS_URS_2024_01/725820802" TargetMode="External" /><Relationship Id="rId51" Type="http://schemas.openxmlformats.org/officeDocument/2006/relationships/hyperlink" Target="https://podminky.urs.cz/item/CS_URS_2024_01/725829131" TargetMode="External" /><Relationship Id="rId52" Type="http://schemas.openxmlformats.org/officeDocument/2006/relationships/hyperlink" Target="https://podminky.urs.cz/item/CS_URS_2024_01/725849411" TargetMode="External" /><Relationship Id="rId53" Type="http://schemas.openxmlformats.org/officeDocument/2006/relationships/hyperlink" Target="https://podminky.urs.cz/item/CS_URS_2024_01/725862113" TargetMode="External" /><Relationship Id="rId54" Type="http://schemas.openxmlformats.org/officeDocument/2006/relationships/hyperlink" Target="https://podminky.urs.cz/item/CS_URS_2024_01/998725102" TargetMode="External" /><Relationship Id="rId55" Type="http://schemas.openxmlformats.org/officeDocument/2006/relationships/hyperlink" Target="https://podminky.urs.cz/item/CS_URS_2024_01/763111331" TargetMode="External" /><Relationship Id="rId56" Type="http://schemas.openxmlformats.org/officeDocument/2006/relationships/hyperlink" Target="https://podminky.urs.cz/item/CS_URS_2024_01/763111712" TargetMode="External" /><Relationship Id="rId57" Type="http://schemas.openxmlformats.org/officeDocument/2006/relationships/hyperlink" Target="https://podminky.urs.cz/item/CS_URS_2024_01/763111717" TargetMode="External" /><Relationship Id="rId58" Type="http://schemas.openxmlformats.org/officeDocument/2006/relationships/hyperlink" Target="https://podminky.urs.cz/item/CS_URS_2024_01/763111719" TargetMode="External" /><Relationship Id="rId59" Type="http://schemas.openxmlformats.org/officeDocument/2006/relationships/hyperlink" Target="https://podminky.urs.cz/item/CS_URS_2024_01/763111751" TargetMode="External" /><Relationship Id="rId60" Type="http://schemas.openxmlformats.org/officeDocument/2006/relationships/hyperlink" Target="https://podminky.urs.cz/item/CS_URS_2024_01/763111762" TargetMode="External" /><Relationship Id="rId61" Type="http://schemas.openxmlformats.org/officeDocument/2006/relationships/hyperlink" Target="https://podminky.urs.cz/item/CS_URS_2024_01/763121422" TargetMode="External" /><Relationship Id="rId62" Type="http://schemas.openxmlformats.org/officeDocument/2006/relationships/hyperlink" Target="https://podminky.urs.cz/item/CS_URS_2024_01/763121711" TargetMode="External" /><Relationship Id="rId63" Type="http://schemas.openxmlformats.org/officeDocument/2006/relationships/hyperlink" Target="https://podminky.urs.cz/item/CS_URS_2024_01/763121714" TargetMode="External" /><Relationship Id="rId64" Type="http://schemas.openxmlformats.org/officeDocument/2006/relationships/hyperlink" Target="https://podminky.urs.cz/item/CS_URS_2024_01/763121751" TargetMode="External" /><Relationship Id="rId65" Type="http://schemas.openxmlformats.org/officeDocument/2006/relationships/hyperlink" Target="https://podminky.urs.cz/item/CS_URS_2024_01/763131451" TargetMode="External" /><Relationship Id="rId66" Type="http://schemas.openxmlformats.org/officeDocument/2006/relationships/hyperlink" Target="https://podminky.urs.cz/item/CS_URS_2024_01/763131711" TargetMode="External" /><Relationship Id="rId67" Type="http://schemas.openxmlformats.org/officeDocument/2006/relationships/hyperlink" Target="https://podminky.urs.cz/item/CS_URS_2024_01/763131714" TargetMode="External" /><Relationship Id="rId68" Type="http://schemas.openxmlformats.org/officeDocument/2006/relationships/hyperlink" Target="https://podminky.urs.cz/item/CS_URS_2024_01/763172324" TargetMode="External" /><Relationship Id="rId69" Type="http://schemas.openxmlformats.org/officeDocument/2006/relationships/hyperlink" Target="https://podminky.urs.cz/item/CS_URS_2024_01/763181311" TargetMode="External" /><Relationship Id="rId70" Type="http://schemas.openxmlformats.org/officeDocument/2006/relationships/hyperlink" Target="https://podminky.urs.cz/item/CS_URS_2024_01/763181411" TargetMode="External" /><Relationship Id="rId71" Type="http://schemas.openxmlformats.org/officeDocument/2006/relationships/hyperlink" Target="https://podminky.urs.cz/item/CS_URS_2024_01/998763101" TargetMode="External" /><Relationship Id="rId72" Type="http://schemas.openxmlformats.org/officeDocument/2006/relationships/hyperlink" Target="https://podminky.urs.cz/item/CS_URS_2024_01/766491851" TargetMode="External" /><Relationship Id="rId73" Type="http://schemas.openxmlformats.org/officeDocument/2006/relationships/hyperlink" Target="https://podminky.urs.cz/item/CS_URS_2024_01/766660001" TargetMode="External" /><Relationship Id="rId74" Type="http://schemas.openxmlformats.org/officeDocument/2006/relationships/hyperlink" Target="https://podminky.urs.cz/item/CS_URS_2024_01/766660021" TargetMode="External" /><Relationship Id="rId75" Type="http://schemas.openxmlformats.org/officeDocument/2006/relationships/hyperlink" Target="https://podminky.urs.cz/item/CS_URS_2024_01/766691914" TargetMode="External" /><Relationship Id="rId76" Type="http://schemas.openxmlformats.org/officeDocument/2006/relationships/hyperlink" Target="https://podminky.urs.cz/item/CS_URS_2024_01/766695212" TargetMode="External" /><Relationship Id="rId77" Type="http://schemas.openxmlformats.org/officeDocument/2006/relationships/hyperlink" Target="https://podminky.urs.cz/item/CS_URS_2024_01/766812830" TargetMode="External" /><Relationship Id="rId78" Type="http://schemas.openxmlformats.org/officeDocument/2006/relationships/hyperlink" Target="https://podminky.urs.cz/item/CS_URS_2024_01/766825811" TargetMode="External" /><Relationship Id="rId79" Type="http://schemas.openxmlformats.org/officeDocument/2006/relationships/hyperlink" Target="https://podminky.urs.cz/item/CS_URS_2024_01/766825821" TargetMode="External" /><Relationship Id="rId80" Type="http://schemas.openxmlformats.org/officeDocument/2006/relationships/hyperlink" Target="https://podminky.urs.cz/item/CS_URS_2024_01/998766102" TargetMode="External" /><Relationship Id="rId81" Type="http://schemas.openxmlformats.org/officeDocument/2006/relationships/hyperlink" Target="https://podminky.urs.cz/item/CS_URS_2024_01/771111011" TargetMode="External" /><Relationship Id="rId82" Type="http://schemas.openxmlformats.org/officeDocument/2006/relationships/hyperlink" Target="https://podminky.urs.cz/item/CS_URS_2024_01/771121011" TargetMode="External" /><Relationship Id="rId83" Type="http://schemas.openxmlformats.org/officeDocument/2006/relationships/hyperlink" Target="https://podminky.urs.cz/item/CS_URS_2024_01/771151022" TargetMode="External" /><Relationship Id="rId84" Type="http://schemas.openxmlformats.org/officeDocument/2006/relationships/hyperlink" Target="https://podminky.urs.cz/item/CS_URS_2024_01/771474113" TargetMode="External" /><Relationship Id="rId85" Type="http://schemas.openxmlformats.org/officeDocument/2006/relationships/hyperlink" Target="https://podminky.urs.cz/item/CS_URS_2024_01/771474114" TargetMode="External" /><Relationship Id="rId86" Type="http://schemas.openxmlformats.org/officeDocument/2006/relationships/hyperlink" Target="https://podminky.urs.cz/item/CS_URS_2024_01/771574416" TargetMode="External" /><Relationship Id="rId87" Type="http://schemas.openxmlformats.org/officeDocument/2006/relationships/hyperlink" Target="https://podminky.urs.cz/item/CS_URS_2024_01/771591112" TargetMode="External" /><Relationship Id="rId88" Type="http://schemas.openxmlformats.org/officeDocument/2006/relationships/hyperlink" Target="https://podminky.urs.cz/item/CS_URS_2024_01/771591264" TargetMode="External" /><Relationship Id="rId89" Type="http://schemas.openxmlformats.org/officeDocument/2006/relationships/hyperlink" Target="https://podminky.urs.cz/item/CS_URS_2024_01/771592011" TargetMode="External" /><Relationship Id="rId90" Type="http://schemas.openxmlformats.org/officeDocument/2006/relationships/hyperlink" Target="https://podminky.urs.cz/item/CS_URS_2024_01/998771102" TargetMode="External" /><Relationship Id="rId91" Type="http://schemas.openxmlformats.org/officeDocument/2006/relationships/hyperlink" Target="https://podminky.urs.cz/item/CS_URS_2024_01/776111116" TargetMode="External" /><Relationship Id="rId92" Type="http://schemas.openxmlformats.org/officeDocument/2006/relationships/hyperlink" Target="https://podminky.urs.cz/item/CS_URS_2024_01/776111311" TargetMode="External" /><Relationship Id="rId93" Type="http://schemas.openxmlformats.org/officeDocument/2006/relationships/hyperlink" Target="https://podminky.urs.cz/item/CS_URS_2024_01/776121112" TargetMode="External" /><Relationship Id="rId94" Type="http://schemas.openxmlformats.org/officeDocument/2006/relationships/hyperlink" Target="https://podminky.urs.cz/item/CS_URS_2024_01/776141121" TargetMode="External" /><Relationship Id="rId95" Type="http://schemas.openxmlformats.org/officeDocument/2006/relationships/hyperlink" Target="https://podminky.urs.cz/item/CS_URS_2024_01/776201811" TargetMode="External" /><Relationship Id="rId96" Type="http://schemas.openxmlformats.org/officeDocument/2006/relationships/hyperlink" Target="https://podminky.urs.cz/item/CS_URS_2024_01/776221111" TargetMode="External" /><Relationship Id="rId97" Type="http://schemas.openxmlformats.org/officeDocument/2006/relationships/hyperlink" Target="https://podminky.urs.cz/item/CS_URS_2024_01/776223112" TargetMode="External" /><Relationship Id="rId98" Type="http://schemas.openxmlformats.org/officeDocument/2006/relationships/hyperlink" Target="https://podminky.urs.cz/item/CS_URS_2024_01/776410811" TargetMode="External" /><Relationship Id="rId99" Type="http://schemas.openxmlformats.org/officeDocument/2006/relationships/hyperlink" Target="https://podminky.urs.cz/item/CS_URS_2024_01/776421111" TargetMode="External" /><Relationship Id="rId100" Type="http://schemas.openxmlformats.org/officeDocument/2006/relationships/hyperlink" Target="https://podminky.urs.cz/item/CS_URS_2024_01/776421312" TargetMode="External" /><Relationship Id="rId101" Type="http://schemas.openxmlformats.org/officeDocument/2006/relationships/hyperlink" Target="https://podminky.urs.cz/item/CS_URS_2024_01/998776102" TargetMode="External" /><Relationship Id="rId102" Type="http://schemas.openxmlformats.org/officeDocument/2006/relationships/hyperlink" Target="https://podminky.urs.cz/item/CS_URS_2024_01/781121011" TargetMode="External" /><Relationship Id="rId103" Type="http://schemas.openxmlformats.org/officeDocument/2006/relationships/hyperlink" Target="https://podminky.urs.cz/item/CS_URS_2024_01/781131112" TargetMode="External" /><Relationship Id="rId104" Type="http://schemas.openxmlformats.org/officeDocument/2006/relationships/hyperlink" Target="https://podminky.urs.cz/item/CS_URS_2024_01/781131232" TargetMode="External" /><Relationship Id="rId105" Type="http://schemas.openxmlformats.org/officeDocument/2006/relationships/hyperlink" Target="https://podminky.urs.cz/item/CS_URS_2024_01/781474113" TargetMode="External" /><Relationship Id="rId106" Type="http://schemas.openxmlformats.org/officeDocument/2006/relationships/hyperlink" Target="https://podminky.urs.cz/item/CS_URS_2024_01/781491021" TargetMode="External" /><Relationship Id="rId107" Type="http://schemas.openxmlformats.org/officeDocument/2006/relationships/hyperlink" Target="https://podminky.urs.cz/item/CS_URS_2024_01/781492251" TargetMode="External" /><Relationship Id="rId108" Type="http://schemas.openxmlformats.org/officeDocument/2006/relationships/hyperlink" Target="https://podminky.urs.cz/item/CS_URS_2024_01/781495115" TargetMode="External" /><Relationship Id="rId109" Type="http://schemas.openxmlformats.org/officeDocument/2006/relationships/hyperlink" Target="https://podminky.urs.cz/item/CS_URS_2024_01/781495211" TargetMode="External" /><Relationship Id="rId110" Type="http://schemas.openxmlformats.org/officeDocument/2006/relationships/hyperlink" Target="https://podminky.urs.cz/item/CS_URS_2024_01/998781102" TargetMode="External" /><Relationship Id="rId111" Type="http://schemas.openxmlformats.org/officeDocument/2006/relationships/hyperlink" Target="https://podminky.urs.cz/item/CS_URS_2024_01/783301311" TargetMode="External" /><Relationship Id="rId112" Type="http://schemas.openxmlformats.org/officeDocument/2006/relationships/hyperlink" Target="https://podminky.urs.cz/item/CS_URS_2024_01/783314101" TargetMode="External" /><Relationship Id="rId113" Type="http://schemas.openxmlformats.org/officeDocument/2006/relationships/hyperlink" Target="https://podminky.urs.cz/item/CS_URS_2024_01/783315101" TargetMode="External" /><Relationship Id="rId114" Type="http://schemas.openxmlformats.org/officeDocument/2006/relationships/hyperlink" Target="https://podminky.urs.cz/item/CS_URS_2024_01/783317101" TargetMode="External" /><Relationship Id="rId115" Type="http://schemas.openxmlformats.org/officeDocument/2006/relationships/hyperlink" Target="https://podminky.urs.cz/item/CS_URS_2024_01/783601307" TargetMode="External" /><Relationship Id="rId116" Type="http://schemas.openxmlformats.org/officeDocument/2006/relationships/hyperlink" Target="https://podminky.urs.cz/item/CS_URS_2024_01/783601715" TargetMode="External" /><Relationship Id="rId117" Type="http://schemas.openxmlformats.org/officeDocument/2006/relationships/hyperlink" Target="https://podminky.urs.cz/item/CS_URS_2024_01/783615551" TargetMode="External" /><Relationship Id="rId118" Type="http://schemas.openxmlformats.org/officeDocument/2006/relationships/hyperlink" Target="https://podminky.urs.cz/item/CS_URS_2024_01/783617117" TargetMode="External" /><Relationship Id="rId119" Type="http://schemas.openxmlformats.org/officeDocument/2006/relationships/hyperlink" Target="https://podminky.urs.cz/item/CS_URS_2024_01/783617611" TargetMode="External" /><Relationship Id="rId120" Type="http://schemas.openxmlformats.org/officeDocument/2006/relationships/hyperlink" Target="https://podminky.urs.cz/item/CS_URS_2024_01/783622111" TargetMode="External" /><Relationship Id="rId121" Type="http://schemas.openxmlformats.org/officeDocument/2006/relationships/hyperlink" Target="https://podminky.urs.cz/item/CS_URS_2024_01/783622331" TargetMode="External" /><Relationship Id="rId122" Type="http://schemas.openxmlformats.org/officeDocument/2006/relationships/hyperlink" Target="https://podminky.urs.cz/item/CS_URS_2024_01/784121001" TargetMode="External" /><Relationship Id="rId123" Type="http://schemas.openxmlformats.org/officeDocument/2006/relationships/hyperlink" Target="https://podminky.urs.cz/item/CS_URS_2024_01/784121011" TargetMode="External" /><Relationship Id="rId124" Type="http://schemas.openxmlformats.org/officeDocument/2006/relationships/hyperlink" Target="https://podminky.urs.cz/item/CS_URS_2024_01/784181121" TargetMode="External" /><Relationship Id="rId125" Type="http://schemas.openxmlformats.org/officeDocument/2006/relationships/hyperlink" Target="https://podminky.urs.cz/item/CS_URS_2024_01/784221111" TargetMode="External" /><Relationship Id="rId1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871-02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VB 0+2, U Lesa 871/34d, Karviná-Ráj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Karviná-Ráj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20. 1. 2024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KARVINÁ · Magistrát města Karviné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70</v>
      </c>
      <c r="BT54" s="111" t="s">
        <v>71</v>
      </c>
      <c r="BV54" s="111" t="s">
        <v>72</v>
      </c>
      <c r="BW54" s="111" t="s">
        <v>5</v>
      </c>
      <c r="BX54" s="111" t="s">
        <v>73</v>
      </c>
      <c r="CL54" s="111" t="s">
        <v>19</v>
      </c>
    </row>
    <row r="55" spans="1:90" s="7" customFormat="1" ht="24.75" customHeight="1">
      <c r="A55" s="112" t="s">
        <v>74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'871-02 - Stavební úpravy 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75</v>
      </c>
      <c r="AR55" s="119"/>
      <c r="AS55" s="120">
        <v>0</v>
      </c>
      <c r="AT55" s="121">
        <f>ROUND(SUM(AV55:AW55),2)</f>
        <v>0</v>
      </c>
      <c r="AU55" s="122">
        <f>'871-02 - Stavební úpravy ...'!P91</f>
        <v>0</v>
      </c>
      <c r="AV55" s="121">
        <f>'871-02 - Stavební úpravy ...'!J31</f>
        <v>0</v>
      </c>
      <c r="AW55" s="121">
        <f>'871-02 - Stavební úpravy ...'!J32</f>
        <v>0</v>
      </c>
      <c r="AX55" s="121">
        <f>'871-02 - Stavební úpravy ...'!J33</f>
        <v>0</v>
      </c>
      <c r="AY55" s="121">
        <f>'871-02 - Stavební úpravy ...'!J34</f>
        <v>0</v>
      </c>
      <c r="AZ55" s="121">
        <f>'871-02 - Stavební úpravy ...'!F31</f>
        <v>0</v>
      </c>
      <c r="BA55" s="121">
        <f>'871-02 - Stavební úpravy ...'!F32</f>
        <v>0</v>
      </c>
      <c r="BB55" s="121">
        <f>'871-02 - Stavební úpravy ...'!F33</f>
        <v>0</v>
      </c>
      <c r="BC55" s="121">
        <f>'871-02 - Stavební úpravy ...'!F34</f>
        <v>0</v>
      </c>
      <c r="BD55" s="123">
        <f>'871-02 - Stavební úpravy ...'!F35</f>
        <v>0</v>
      </c>
      <c r="BE55" s="7"/>
      <c r="BT55" s="124" t="s">
        <v>76</v>
      </c>
      <c r="BU55" s="124" t="s">
        <v>77</v>
      </c>
      <c r="BV55" s="124" t="s">
        <v>72</v>
      </c>
      <c r="BW55" s="124" t="s">
        <v>5</v>
      </c>
      <c r="BX55" s="124" t="s">
        <v>73</v>
      </c>
      <c r="CL55" s="124" t="s">
        <v>19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CCD6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871-02 - Stavební úpravy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2"/>
      <c r="AT3" s="19" t="s">
        <v>76</v>
      </c>
    </row>
    <row r="4" spans="2:46" s="1" customFormat="1" ht="24.95" customHeight="1">
      <c r="B4" s="22"/>
      <c r="D4" s="127" t="s">
        <v>78</v>
      </c>
      <c r="L4" s="22"/>
      <c r="M4" s="128" t="s">
        <v>10</v>
      </c>
      <c r="AT4" s="19" t="s">
        <v>4</v>
      </c>
    </row>
    <row r="5" spans="2:12" s="1" customFormat="1" ht="6.95" customHeight="1">
      <c r="B5" s="22"/>
      <c r="L5" s="22"/>
    </row>
    <row r="6" spans="1:31" s="2" customFormat="1" ht="12" customHeight="1">
      <c r="A6" s="40"/>
      <c r="B6" s="46"/>
      <c r="C6" s="40"/>
      <c r="D6" s="129" t="s">
        <v>16</v>
      </c>
      <c r="E6" s="40"/>
      <c r="F6" s="40"/>
      <c r="G6" s="40"/>
      <c r="H6" s="40"/>
      <c r="I6" s="40"/>
      <c r="J6" s="40"/>
      <c r="K6" s="40"/>
      <c r="L6" s="13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6"/>
      <c r="C7" s="40"/>
      <c r="D7" s="40"/>
      <c r="E7" s="131" t="s">
        <v>17</v>
      </c>
      <c r="F7" s="40"/>
      <c r="G7" s="40"/>
      <c r="H7" s="40"/>
      <c r="I7" s="40"/>
      <c r="J7" s="40"/>
      <c r="K7" s="40"/>
      <c r="L7" s="13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6"/>
      <c r="C8" s="40"/>
      <c r="D8" s="40"/>
      <c r="E8" s="40"/>
      <c r="F8" s="40"/>
      <c r="G8" s="40"/>
      <c r="H8" s="40"/>
      <c r="I8" s="40"/>
      <c r="J8" s="40"/>
      <c r="K8" s="40"/>
      <c r="L8" s="13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6"/>
      <c r="C9" s="40"/>
      <c r="D9" s="129" t="s">
        <v>18</v>
      </c>
      <c r="E9" s="40"/>
      <c r="F9" s="132" t="s">
        <v>19</v>
      </c>
      <c r="G9" s="40"/>
      <c r="H9" s="40"/>
      <c r="I9" s="129" t="s">
        <v>20</v>
      </c>
      <c r="J9" s="132" t="s">
        <v>19</v>
      </c>
      <c r="K9" s="40"/>
      <c r="L9" s="13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29" t="s">
        <v>21</v>
      </c>
      <c r="E10" s="40"/>
      <c r="F10" s="132" t="s">
        <v>22</v>
      </c>
      <c r="G10" s="40"/>
      <c r="H10" s="40"/>
      <c r="I10" s="129" t="s">
        <v>23</v>
      </c>
      <c r="J10" s="133" t="str">
        <f>'Rekapitulace stavby'!AN8</f>
        <v>20. 1. 2024</v>
      </c>
      <c r="K10" s="40"/>
      <c r="L10" s="13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13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29" t="s">
        <v>25</v>
      </c>
      <c r="E12" s="40"/>
      <c r="F12" s="40"/>
      <c r="G12" s="40"/>
      <c r="H12" s="40"/>
      <c r="I12" s="129" t="s">
        <v>26</v>
      </c>
      <c r="J12" s="132" t="s">
        <v>19</v>
      </c>
      <c r="K12" s="40"/>
      <c r="L12" s="13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6"/>
      <c r="C13" s="40"/>
      <c r="D13" s="40"/>
      <c r="E13" s="132" t="s">
        <v>27</v>
      </c>
      <c r="F13" s="40"/>
      <c r="G13" s="40"/>
      <c r="H13" s="40"/>
      <c r="I13" s="129" t="s">
        <v>28</v>
      </c>
      <c r="J13" s="132" t="s">
        <v>19</v>
      </c>
      <c r="K13" s="40"/>
      <c r="L13" s="13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3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29" t="s">
        <v>29</v>
      </c>
      <c r="E15" s="40"/>
      <c r="F15" s="40"/>
      <c r="G15" s="40"/>
      <c r="H15" s="40"/>
      <c r="I15" s="129" t="s">
        <v>26</v>
      </c>
      <c r="J15" s="35" t="str">
        <f>'Rekapitulace stavby'!AN13</f>
        <v>Vyplň údaj</v>
      </c>
      <c r="K15" s="40"/>
      <c r="L15" s="13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2"/>
      <c r="G16" s="132"/>
      <c r="H16" s="132"/>
      <c r="I16" s="129" t="s">
        <v>28</v>
      </c>
      <c r="J16" s="35" t="str">
        <f>'Rekapitulace stavby'!AN14</f>
        <v>Vyplň údaj</v>
      </c>
      <c r="K16" s="40"/>
      <c r="L16" s="13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3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29" t="s">
        <v>31</v>
      </c>
      <c r="E18" s="40"/>
      <c r="F18" s="40"/>
      <c r="G18" s="40"/>
      <c r="H18" s="40"/>
      <c r="I18" s="129" t="s">
        <v>26</v>
      </c>
      <c r="J18" s="132" t="str">
        <f>IF('Rekapitulace stavby'!AN16="","",'Rekapitulace stavby'!AN16)</f>
        <v/>
      </c>
      <c r="K18" s="40"/>
      <c r="L18" s="13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2" t="str">
        <f>IF('Rekapitulace stavby'!E17="","",'Rekapitulace stavby'!E17)</f>
        <v xml:space="preserve"> </v>
      </c>
      <c r="F19" s="40"/>
      <c r="G19" s="40"/>
      <c r="H19" s="40"/>
      <c r="I19" s="129" t="s">
        <v>28</v>
      </c>
      <c r="J19" s="132" t="str">
        <f>IF('Rekapitulace stavby'!AN17="","",'Rekapitulace stavby'!AN17)</f>
        <v/>
      </c>
      <c r="K19" s="40"/>
      <c r="L19" s="13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3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29" t="s">
        <v>34</v>
      </c>
      <c r="E21" s="40"/>
      <c r="F21" s="40"/>
      <c r="G21" s="40"/>
      <c r="H21" s="40"/>
      <c r="I21" s="129" t="s">
        <v>26</v>
      </c>
      <c r="J21" s="132" t="str">
        <f>IF('Rekapitulace stavby'!AN19="","",'Rekapitulace stavby'!AN19)</f>
        <v/>
      </c>
      <c r="K21" s="40"/>
      <c r="L21" s="13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132" t="str">
        <f>IF('Rekapitulace stavby'!E20="","",'Rekapitulace stavby'!E20)</f>
        <v xml:space="preserve"> </v>
      </c>
      <c r="F22" s="40"/>
      <c r="G22" s="40"/>
      <c r="H22" s="40"/>
      <c r="I22" s="129" t="s">
        <v>28</v>
      </c>
      <c r="J22" s="132" t="str">
        <f>IF('Rekapitulace stavby'!AN20="","",'Rekapitulace stavby'!AN20)</f>
        <v/>
      </c>
      <c r="K22" s="40"/>
      <c r="L22" s="13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3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29" t="s">
        <v>35</v>
      </c>
      <c r="E24" s="40"/>
      <c r="F24" s="40"/>
      <c r="G24" s="40"/>
      <c r="H24" s="40"/>
      <c r="I24" s="40"/>
      <c r="J24" s="40"/>
      <c r="K24" s="40"/>
      <c r="L24" s="13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47.25" customHeight="1">
      <c r="A25" s="134"/>
      <c r="B25" s="135"/>
      <c r="C25" s="134"/>
      <c r="D25" s="134"/>
      <c r="E25" s="136" t="s">
        <v>36</v>
      </c>
      <c r="F25" s="136"/>
      <c r="G25" s="136"/>
      <c r="H25" s="136"/>
      <c r="I25" s="134"/>
      <c r="J25" s="134"/>
      <c r="K25" s="134"/>
      <c r="L25" s="137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3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138"/>
      <c r="E27" s="138"/>
      <c r="F27" s="138"/>
      <c r="G27" s="138"/>
      <c r="H27" s="138"/>
      <c r="I27" s="138"/>
      <c r="J27" s="138"/>
      <c r="K27" s="138"/>
      <c r="L27" s="13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25.4" customHeight="1">
      <c r="A28" s="40"/>
      <c r="B28" s="46"/>
      <c r="C28" s="40"/>
      <c r="D28" s="139" t="s">
        <v>37</v>
      </c>
      <c r="E28" s="40"/>
      <c r="F28" s="40"/>
      <c r="G28" s="40"/>
      <c r="H28" s="40"/>
      <c r="I28" s="40"/>
      <c r="J28" s="140">
        <f>ROUND(J91,2)</f>
        <v>0</v>
      </c>
      <c r="K28" s="40"/>
      <c r="L28" s="13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38"/>
      <c r="E29" s="138"/>
      <c r="F29" s="138"/>
      <c r="G29" s="138"/>
      <c r="H29" s="138"/>
      <c r="I29" s="138"/>
      <c r="J29" s="138"/>
      <c r="K29" s="138"/>
      <c r="L29" s="13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6"/>
      <c r="C30" s="40"/>
      <c r="D30" s="40"/>
      <c r="E30" s="40"/>
      <c r="F30" s="141" t="s">
        <v>39</v>
      </c>
      <c r="G30" s="40"/>
      <c r="H30" s="40"/>
      <c r="I30" s="141" t="s">
        <v>38</v>
      </c>
      <c r="J30" s="141" t="s">
        <v>40</v>
      </c>
      <c r="K30" s="40"/>
      <c r="L30" s="13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6"/>
      <c r="C31" s="40"/>
      <c r="D31" s="142" t="s">
        <v>41</v>
      </c>
      <c r="E31" s="129" t="s">
        <v>42</v>
      </c>
      <c r="F31" s="143">
        <f>ROUND((SUM(BE91:BE508)),2)</f>
        <v>0</v>
      </c>
      <c r="G31" s="40"/>
      <c r="H31" s="40"/>
      <c r="I31" s="144">
        <v>0.21</v>
      </c>
      <c r="J31" s="143">
        <f>ROUND(((SUM(BE91:BE508))*I31),2)</f>
        <v>0</v>
      </c>
      <c r="K31" s="40"/>
      <c r="L31" s="13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129" t="s">
        <v>43</v>
      </c>
      <c r="F32" s="143">
        <f>ROUND((SUM(BF91:BF508)),2)</f>
        <v>0</v>
      </c>
      <c r="G32" s="40"/>
      <c r="H32" s="40"/>
      <c r="I32" s="144">
        <v>0.12</v>
      </c>
      <c r="J32" s="143">
        <f>ROUND(((SUM(BF91:BF508))*I32),2)</f>
        <v>0</v>
      </c>
      <c r="K32" s="40"/>
      <c r="L32" s="13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40"/>
      <c r="E33" s="129" t="s">
        <v>44</v>
      </c>
      <c r="F33" s="143">
        <f>ROUND((SUM(BG91:BG508)),2)</f>
        <v>0</v>
      </c>
      <c r="G33" s="40"/>
      <c r="H33" s="40"/>
      <c r="I33" s="144">
        <v>0.21</v>
      </c>
      <c r="J33" s="143">
        <f>0</f>
        <v>0</v>
      </c>
      <c r="K33" s="40"/>
      <c r="L33" s="13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29" t="s">
        <v>45</v>
      </c>
      <c r="F34" s="143">
        <f>ROUND((SUM(BH91:BH508)),2)</f>
        <v>0</v>
      </c>
      <c r="G34" s="40"/>
      <c r="H34" s="40"/>
      <c r="I34" s="144">
        <v>0.12</v>
      </c>
      <c r="J34" s="143">
        <f>0</f>
        <v>0</v>
      </c>
      <c r="K34" s="40"/>
      <c r="L34" s="13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29" t="s">
        <v>46</v>
      </c>
      <c r="F35" s="143">
        <f>ROUND((SUM(BI91:BI508)),2)</f>
        <v>0</v>
      </c>
      <c r="G35" s="40"/>
      <c r="H35" s="40"/>
      <c r="I35" s="144">
        <v>0</v>
      </c>
      <c r="J35" s="143">
        <f>0</f>
        <v>0</v>
      </c>
      <c r="K35" s="40"/>
      <c r="L35" s="13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6.95" customHeight="1">
      <c r="A36" s="40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13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25.4" customHeight="1">
      <c r="A37" s="40"/>
      <c r="B37" s="46"/>
      <c r="C37" s="145"/>
      <c r="D37" s="146" t="s">
        <v>47</v>
      </c>
      <c r="E37" s="147"/>
      <c r="F37" s="147"/>
      <c r="G37" s="148" t="s">
        <v>48</v>
      </c>
      <c r="H37" s="149" t="s">
        <v>49</v>
      </c>
      <c r="I37" s="147"/>
      <c r="J37" s="150">
        <f>SUM(J28:J35)</f>
        <v>0</v>
      </c>
      <c r="K37" s="151"/>
      <c r="L37" s="13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3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pans="1:31" s="2" customFormat="1" ht="6.95" customHeight="1">
      <c r="A42" s="40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3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4.95" customHeight="1">
      <c r="A43" s="40"/>
      <c r="B43" s="41"/>
      <c r="C43" s="25" t="s">
        <v>79</v>
      </c>
      <c r="D43" s="42"/>
      <c r="E43" s="42"/>
      <c r="F43" s="42"/>
      <c r="G43" s="42"/>
      <c r="H43" s="42"/>
      <c r="I43" s="42"/>
      <c r="J43" s="42"/>
      <c r="K43" s="42"/>
      <c r="L43" s="13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13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42"/>
      <c r="J45" s="42"/>
      <c r="K45" s="42"/>
      <c r="L45" s="13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6.5" customHeight="1">
      <c r="A46" s="40"/>
      <c r="B46" s="41"/>
      <c r="C46" s="42"/>
      <c r="D46" s="42"/>
      <c r="E46" s="71" t="str">
        <f>E7</f>
        <v>Stavební úpravy VB 0+2, U Lesa 871/34d, Karviná-Ráj</v>
      </c>
      <c r="F46" s="42"/>
      <c r="G46" s="42"/>
      <c r="H46" s="42"/>
      <c r="I46" s="42"/>
      <c r="J46" s="42"/>
      <c r="K46" s="42"/>
      <c r="L46" s="13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6.9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2" customHeight="1">
      <c r="A48" s="40"/>
      <c r="B48" s="41"/>
      <c r="C48" s="34" t="s">
        <v>21</v>
      </c>
      <c r="D48" s="42"/>
      <c r="E48" s="42"/>
      <c r="F48" s="29" t="str">
        <f>F10</f>
        <v>Karviná-Ráj</v>
      </c>
      <c r="G48" s="42"/>
      <c r="H48" s="42"/>
      <c r="I48" s="34" t="s">
        <v>23</v>
      </c>
      <c r="J48" s="74" t="str">
        <f>IF(J10="","",J10)</f>
        <v>20. 1. 2024</v>
      </c>
      <c r="K48" s="42"/>
      <c r="L48" s="13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6.95" customHeigh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3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15" customHeight="1">
      <c r="A50" s="40"/>
      <c r="B50" s="41"/>
      <c r="C50" s="34" t="s">
        <v>25</v>
      </c>
      <c r="D50" s="42"/>
      <c r="E50" s="42"/>
      <c r="F50" s="29" t="str">
        <f>E13</f>
        <v>STATUTÁRNÍ MĚSTO KARVINÁ · Magistrát města Karviné</v>
      </c>
      <c r="G50" s="42"/>
      <c r="H50" s="42"/>
      <c r="I50" s="34" t="s">
        <v>31</v>
      </c>
      <c r="J50" s="38" t="str">
        <f>E19</f>
        <v xml:space="preserve"> </v>
      </c>
      <c r="K50" s="42"/>
      <c r="L50" s="13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5.15" customHeight="1">
      <c r="A51" s="40"/>
      <c r="B51" s="41"/>
      <c r="C51" s="34" t="s">
        <v>29</v>
      </c>
      <c r="D51" s="42"/>
      <c r="E51" s="42"/>
      <c r="F51" s="29" t="str">
        <f>IF(E16="","",E16)</f>
        <v>Vyplň údaj</v>
      </c>
      <c r="G51" s="42"/>
      <c r="H51" s="42"/>
      <c r="I51" s="34" t="s">
        <v>34</v>
      </c>
      <c r="J51" s="38" t="str">
        <f>E22</f>
        <v xml:space="preserve"> </v>
      </c>
      <c r="K51" s="42"/>
      <c r="L51" s="13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0.3" customHeigh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13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29.25" customHeight="1">
      <c r="A53" s="40"/>
      <c r="B53" s="41"/>
      <c r="C53" s="156" t="s">
        <v>80</v>
      </c>
      <c r="D53" s="157"/>
      <c r="E53" s="157"/>
      <c r="F53" s="157"/>
      <c r="G53" s="157"/>
      <c r="H53" s="157"/>
      <c r="I53" s="157"/>
      <c r="J53" s="158" t="s">
        <v>81</v>
      </c>
      <c r="K53" s="157"/>
      <c r="L53" s="13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0.3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13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47" s="2" customFormat="1" ht="22.8" customHeight="1">
      <c r="A55" s="40"/>
      <c r="B55" s="41"/>
      <c r="C55" s="159" t="s">
        <v>69</v>
      </c>
      <c r="D55" s="42"/>
      <c r="E55" s="42"/>
      <c r="F55" s="42"/>
      <c r="G55" s="42"/>
      <c r="H55" s="42"/>
      <c r="I55" s="42"/>
      <c r="J55" s="104">
        <f>J91</f>
        <v>0</v>
      </c>
      <c r="K55" s="42"/>
      <c r="L55" s="13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82</v>
      </c>
    </row>
    <row r="56" spans="1:31" s="9" customFormat="1" ht="24.95" customHeight="1">
      <c r="A56" s="9"/>
      <c r="B56" s="160"/>
      <c r="C56" s="161"/>
      <c r="D56" s="162" t="s">
        <v>83</v>
      </c>
      <c r="E56" s="163"/>
      <c r="F56" s="163"/>
      <c r="G56" s="163"/>
      <c r="H56" s="163"/>
      <c r="I56" s="163"/>
      <c r="J56" s="164">
        <f>J92</f>
        <v>0</v>
      </c>
      <c r="K56" s="161"/>
      <c r="L56" s="16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6"/>
      <c r="C57" s="167"/>
      <c r="D57" s="168" t="s">
        <v>84</v>
      </c>
      <c r="E57" s="169"/>
      <c r="F57" s="169"/>
      <c r="G57" s="169"/>
      <c r="H57" s="169"/>
      <c r="I57" s="169"/>
      <c r="J57" s="170">
        <f>J93</f>
        <v>0</v>
      </c>
      <c r="K57" s="167"/>
      <c r="L57" s="17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6"/>
      <c r="C58" s="167"/>
      <c r="D58" s="168" t="s">
        <v>85</v>
      </c>
      <c r="E58" s="169"/>
      <c r="F58" s="169"/>
      <c r="G58" s="169"/>
      <c r="H58" s="169"/>
      <c r="I58" s="169"/>
      <c r="J58" s="170">
        <f>J105</f>
        <v>0</v>
      </c>
      <c r="K58" s="167"/>
      <c r="L58" s="17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6"/>
      <c r="C59" s="167"/>
      <c r="D59" s="168" t="s">
        <v>86</v>
      </c>
      <c r="E59" s="169"/>
      <c r="F59" s="169"/>
      <c r="G59" s="169"/>
      <c r="H59" s="169"/>
      <c r="I59" s="169"/>
      <c r="J59" s="170">
        <f>J141</f>
        <v>0</v>
      </c>
      <c r="K59" s="167"/>
      <c r="L59" s="17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6"/>
      <c r="C60" s="167"/>
      <c r="D60" s="168" t="s">
        <v>87</v>
      </c>
      <c r="E60" s="169"/>
      <c r="F60" s="169"/>
      <c r="G60" s="169"/>
      <c r="H60" s="169"/>
      <c r="I60" s="169"/>
      <c r="J60" s="170">
        <f>J159</f>
        <v>0</v>
      </c>
      <c r="K60" s="167"/>
      <c r="L60" s="17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6"/>
      <c r="C61" s="167"/>
      <c r="D61" s="168" t="s">
        <v>88</v>
      </c>
      <c r="E61" s="169"/>
      <c r="F61" s="169"/>
      <c r="G61" s="169"/>
      <c r="H61" s="169"/>
      <c r="I61" s="169"/>
      <c r="J61" s="170">
        <f>J169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0"/>
      <c r="C62" s="161"/>
      <c r="D62" s="162" t="s">
        <v>89</v>
      </c>
      <c r="E62" s="163"/>
      <c r="F62" s="163"/>
      <c r="G62" s="163"/>
      <c r="H62" s="163"/>
      <c r="I62" s="163"/>
      <c r="J62" s="164">
        <f>J172</f>
        <v>0</v>
      </c>
      <c r="K62" s="161"/>
      <c r="L62" s="16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6"/>
      <c r="C63" s="167"/>
      <c r="D63" s="168" t="s">
        <v>90</v>
      </c>
      <c r="E63" s="169"/>
      <c r="F63" s="169"/>
      <c r="G63" s="169"/>
      <c r="H63" s="169"/>
      <c r="I63" s="169"/>
      <c r="J63" s="170">
        <f>J173</f>
        <v>0</v>
      </c>
      <c r="K63" s="167"/>
      <c r="L63" s="17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6"/>
      <c r="C64" s="167"/>
      <c r="D64" s="168" t="s">
        <v>91</v>
      </c>
      <c r="E64" s="169"/>
      <c r="F64" s="169"/>
      <c r="G64" s="169"/>
      <c r="H64" s="169"/>
      <c r="I64" s="169"/>
      <c r="J64" s="170">
        <f>J196</f>
        <v>0</v>
      </c>
      <c r="K64" s="167"/>
      <c r="L64" s="17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6"/>
      <c r="C65" s="167"/>
      <c r="D65" s="168" t="s">
        <v>92</v>
      </c>
      <c r="E65" s="169"/>
      <c r="F65" s="169"/>
      <c r="G65" s="169"/>
      <c r="H65" s="169"/>
      <c r="I65" s="169"/>
      <c r="J65" s="170">
        <f>J211</f>
        <v>0</v>
      </c>
      <c r="K65" s="167"/>
      <c r="L65" s="17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6"/>
      <c r="C66" s="167"/>
      <c r="D66" s="168" t="s">
        <v>93</v>
      </c>
      <c r="E66" s="169"/>
      <c r="F66" s="169"/>
      <c r="G66" s="169"/>
      <c r="H66" s="169"/>
      <c r="I66" s="169"/>
      <c r="J66" s="170">
        <f>J249</f>
        <v>0</v>
      </c>
      <c r="K66" s="167"/>
      <c r="L66" s="17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6"/>
      <c r="C67" s="167"/>
      <c r="D67" s="168" t="s">
        <v>94</v>
      </c>
      <c r="E67" s="169"/>
      <c r="F67" s="169"/>
      <c r="G67" s="169"/>
      <c r="H67" s="169"/>
      <c r="I67" s="169"/>
      <c r="J67" s="170">
        <f>J292</f>
        <v>0</v>
      </c>
      <c r="K67" s="167"/>
      <c r="L67" s="17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6"/>
      <c r="C68" s="167"/>
      <c r="D68" s="168" t="s">
        <v>95</v>
      </c>
      <c r="E68" s="169"/>
      <c r="F68" s="169"/>
      <c r="G68" s="169"/>
      <c r="H68" s="169"/>
      <c r="I68" s="169"/>
      <c r="J68" s="170">
        <f>J327</f>
        <v>0</v>
      </c>
      <c r="K68" s="167"/>
      <c r="L68" s="17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6"/>
      <c r="C69" s="167"/>
      <c r="D69" s="168" t="s">
        <v>96</v>
      </c>
      <c r="E69" s="169"/>
      <c r="F69" s="169"/>
      <c r="G69" s="169"/>
      <c r="H69" s="169"/>
      <c r="I69" s="169"/>
      <c r="J69" s="170">
        <f>J360</f>
        <v>0</v>
      </c>
      <c r="K69" s="167"/>
      <c r="L69" s="17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6"/>
      <c r="C70" s="167"/>
      <c r="D70" s="168" t="s">
        <v>97</v>
      </c>
      <c r="E70" s="169"/>
      <c r="F70" s="169"/>
      <c r="G70" s="169"/>
      <c r="H70" s="169"/>
      <c r="I70" s="169"/>
      <c r="J70" s="170">
        <f>J361</f>
        <v>0</v>
      </c>
      <c r="K70" s="167"/>
      <c r="L70" s="17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6"/>
      <c r="C71" s="167"/>
      <c r="D71" s="168" t="s">
        <v>98</v>
      </c>
      <c r="E71" s="169"/>
      <c r="F71" s="169"/>
      <c r="G71" s="169"/>
      <c r="H71" s="169"/>
      <c r="I71" s="169"/>
      <c r="J71" s="170">
        <f>J416</f>
        <v>0</v>
      </c>
      <c r="K71" s="167"/>
      <c r="L71" s="17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6"/>
      <c r="C72" s="167"/>
      <c r="D72" s="168" t="s">
        <v>99</v>
      </c>
      <c r="E72" s="169"/>
      <c r="F72" s="169"/>
      <c r="G72" s="169"/>
      <c r="H72" s="169"/>
      <c r="I72" s="169"/>
      <c r="J72" s="170">
        <f>J451</f>
        <v>0</v>
      </c>
      <c r="K72" s="167"/>
      <c r="L72" s="17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6"/>
      <c r="C73" s="167"/>
      <c r="D73" s="168" t="s">
        <v>100</v>
      </c>
      <c r="E73" s="169"/>
      <c r="F73" s="169"/>
      <c r="G73" s="169"/>
      <c r="H73" s="169"/>
      <c r="I73" s="169"/>
      <c r="J73" s="170">
        <f>J486</f>
        <v>0</v>
      </c>
      <c r="K73" s="167"/>
      <c r="L73" s="17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101</v>
      </c>
      <c r="D80" s="42"/>
      <c r="E80" s="42"/>
      <c r="F80" s="42"/>
      <c r="G80" s="42"/>
      <c r="H80" s="42"/>
      <c r="I80" s="42"/>
      <c r="J80" s="42"/>
      <c r="K80" s="42"/>
      <c r="L80" s="13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3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E7</f>
        <v>Stavební úpravy VB 0+2, U Lesa 871/34d, Karviná-Ráj</v>
      </c>
      <c r="F83" s="42"/>
      <c r="G83" s="42"/>
      <c r="H83" s="42"/>
      <c r="I83" s="42"/>
      <c r="J83" s="42"/>
      <c r="K83" s="42"/>
      <c r="L83" s="13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F10</f>
        <v>Karviná-Ráj</v>
      </c>
      <c r="G85" s="42"/>
      <c r="H85" s="42"/>
      <c r="I85" s="34" t="s">
        <v>23</v>
      </c>
      <c r="J85" s="74" t="str">
        <f>IF(J10="","",J10)</f>
        <v>20. 1. 2024</v>
      </c>
      <c r="K85" s="42"/>
      <c r="L85" s="13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25</v>
      </c>
      <c r="D87" s="42"/>
      <c r="E87" s="42"/>
      <c r="F87" s="29" t="str">
        <f>E13</f>
        <v>STATUTÁRNÍ MĚSTO KARVINÁ · Magistrát města Karviné</v>
      </c>
      <c r="G87" s="42"/>
      <c r="H87" s="42"/>
      <c r="I87" s="34" t="s">
        <v>31</v>
      </c>
      <c r="J87" s="38" t="str">
        <f>E19</f>
        <v xml:space="preserve"> </v>
      </c>
      <c r="K87" s="42"/>
      <c r="L87" s="13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29</v>
      </c>
      <c r="D88" s="42"/>
      <c r="E88" s="42"/>
      <c r="F88" s="29" t="str">
        <f>IF(E16="","",E16)</f>
        <v>Vyplň údaj</v>
      </c>
      <c r="G88" s="42"/>
      <c r="H88" s="42"/>
      <c r="I88" s="34" t="s">
        <v>34</v>
      </c>
      <c r="J88" s="38" t="str">
        <f>E22</f>
        <v xml:space="preserve"> </v>
      </c>
      <c r="K88" s="42"/>
      <c r="L88" s="13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2"/>
      <c r="B90" s="173"/>
      <c r="C90" s="174" t="s">
        <v>102</v>
      </c>
      <c r="D90" s="175" t="s">
        <v>56</v>
      </c>
      <c r="E90" s="175" t="s">
        <v>52</v>
      </c>
      <c r="F90" s="175" t="s">
        <v>53</v>
      </c>
      <c r="G90" s="175" t="s">
        <v>103</v>
      </c>
      <c r="H90" s="175" t="s">
        <v>104</v>
      </c>
      <c r="I90" s="175" t="s">
        <v>105</v>
      </c>
      <c r="J90" s="175" t="s">
        <v>81</v>
      </c>
      <c r="K90" s="176" t="s">
        <v>106</v>
      </c>
      <c r="L90" s="177"/>
      <c r="M90" s="94" t="s">
        <v>19</v>
      </c>
      <c r="N90" s="95" t="s">
        <v>41</v>
      </c>
      <c r="O90" s="95" t="s">
        <v>107</v>
      </c>
      <c r="P90" s="95" t="s">
        <v>108</v>
      </c>
      <c r="Q90" s="95" t="s">
        <v>109</v>
      </c>
      <c r="R90" s="95" t="s">
        <v>110</v>
      </c>
      <c r="S90" s="95" t="s">
        <v>111</v>
      </c>
      <c r="T90" s="96" t="s">
        <v>112</v>
      </c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</row>
    <row r="91" spans="1:63" s="2" customFormat="1" ht="22.8" customHeight="1">
      <c r="A91" s="40"/>
      <c r="B91" s="41"/>
      <c r="C91" s="101" t="s">
        <v>113</v>
      </c>
      <c r="D91" s="42"/>
      <c r="E91" s="42"/>
      <c r="F91" s="42"/>
      <c r="G91" s="42"/>
      <c r="H91" s="42"/>
      <c r="I91" s="42"/>
      <c r="J91" s="178">
        <f>BK91</f>
        <v>0</v>
      </c>
      <c r="K91" s="42"/>
      <c r="L91" s="46"/>
      <c r="M91" s="97"/>
      <c r="N91" s="179"/>
      <c r="O91" s="98"/>
      <c r="P91" s="180">
        <f>P92+P172</f>
        <v>0</v>
      </c>
      <c r="Q91" s="98"/>
      <c r="R91" s="180">
        <f>R92+R172</f>
        <v>3.1652504639999997</v>
      </c>
      <c r="S91" s="98"/>
      <c r="T91" s="181">
        <f>T92+T172</f>
        <v>5.174236449999999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70</v>
      </c>
      <c r="AU91" s="19" t="s">
        <v>82</v>
      </c>
      <c r="BK91" s="182">
        <f>BK92+BK172</f>
        <v>0</v>
      </c>
    </row>
    <row r="92" spans="1:63" s="12" customFormat="1" ht="25.9" customHeight="1">
      <c r="A92" s="12"/>
      <c r="B92" s="183"/>
      <c r="C92" s="184"/>
      <c r="D92" s="185" t="s">
        <v>70</v>
      </c>
      <c r="E92" s="186" t="s">
        <v>114</v>
      </c>
      <c r="F92" s="186" t="s">
        <v>115</v>
      </c>
      <c r="G92" s="184"/>
      <c r="H92" s="184"/>
      <c r="I92" s="187"/>
      <c r="J92" s="188">
        <f>BK92</f>
        <v>0</v>
      </c>
      <c r="K92" s="184"/>
      <c r="L92" s="189"/>
      <c r="M92" s="190"/>
      <c r="N92" s="191"/>
      <c r="O92" s="191"/>
      <c r="P92" s="192">
        <f>P93+P105+P141+P159+P169</f>
        <v>0</v>
      </c>
      <c r="Q92" s="191"/>
      <c r="R92" s="192">
        <f>R93+R105+R141+R159+R169</f>
        <v>1.403869882</v>
      </c>
      <c r="S92" s="191"/>
      <c r="T92" s="193">
        <f>T93+T105+T141+T159+T169</f>
        <v>4.388159999999999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4" t="s">
        <v>76</v>
      </c>
      <c r="AT92" s="195" t="s">
        <v>70</v>
      </c>
      <c r="AU92" s="195" t="s">
        <v>71</v>
      </c>
      <c r="AY92" s="194" t="s">
        <v>116</v>
      </c>
      <c r="BK92" s="196">
        <f>BK93+BK105+BK141+BK159+BK169</f>
        <v>0</v>
      </c>
    </row>
    <row r="93" spans="1:63" s="12" customFormat="1" ht="22.8" customHeight="1">
      <c r="A93" s="12"/>
      <c r="B93" s="183"/>
      <c r="C93" s="184"/>
      <c r="D93" s="185" t="s">
        <v>70</v>
      </c>
      <c r="E93" s="197" t="s">
        <v>117</v>
      </c>
      <c r="F93" s="197" t="s">
        <v>118</v>
      </c>
      <c r="G93" s="184"/>
      <c r="H93" s="184"/>
      <c r="I93" s="187"/>
      <c r="J93" s="198">
        <f>BK93</f>
        <v>0</v>
      </c>
      <c r="K93" s="184"/>
      <c r="L93" s="189"/>
      <c r="M93" s="190"/>
      <c r="N93" s="191"/>
      <c r="O93" s="191"/>
      <c r="P93" s="192">
        <f>SUM(P94:P104)</f>
        <v>0</v>
      </c>
      <c r="Q93" s="191"/>
      <c r="R93" s="192">
        <f>SUM(R94:R104)</f>
        <v>0.04918794099999999</v>
      </c>
      <c r="S93" s="191"/>
      <c r="T93" s="193">
        <f>SUM(T94:T104)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4" t="s">
        <v>76</v>
      </c>
      <c r="AT93" s="195" t="s">
        <v>70</v>
      </c>
      <c r="AU93" s="195" t="s">
        <v>76</v>
      </c>
      <c r="AY93" s="194" t="s">
        <v>116</v>
      </c>
      <c r="BK93" s="196">
        <f>SUM(BK94:BK104)</f>
        <v>0</v>
      </c>
    </row>
    <row r="94" spans="1:65" s="2" customFormat="1" ht="21.75" customHeight="1">
      <c r="A94" s="40"/>
      <c r="B94" s="41"/>
      <c r="C94" s="199" t="s">
        <v>76</v>
      </c>
      <c r="D94" s="199" t="s">
        <v>119</v>
      </c>
      <c r="E94" s="200" t="s">
        <v>120</v>
      </c>
      <c r="F94" s="201" t="s">
        <v>121</v>
      </c>
      <c r="G94" s="202" t="s">
        <v>122</v>
      </c>
      <c r="H94" s="203">
        <v>0.0185</v>
      </c>
      <c r="I94" s="204"/>
      <c r="J94" s="205">
        <f>ROUND(I94*H94,2)</f>
        <v>0</v>
      </c>
      <c r="K94" s="201" t="s">
        <v>123</v>
      </c>
      <c r="L94" s="46"/>
      <c r="M94" s="206" t="s">
        <v>19</v>
      </c>
      <c r="N94" s="207" t="s">
        <v>43</v>
      </c>
      <c r="O94" s="86"/>
      <c r="P94" s="208">
        <f>O94*H94</f>
        <v>0</v>
      </c>
      <c r="Q94" s="208">
        <v>2.50187</v>
      </c>
      <c r="R94" s="208">
        <f>Q94*H94</f>
        <v>0.04628459499999999</v>
      </c>
      <c r="S94" s="208">
        <v>0</v>
      </c>
      <c r="T94" s="20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0" t="s">
        <v>124</v>
      </c>
      <c r="AT94" s="210" t="s">
        <v>119</v>
      </c>
      <c r="AU94" s="210" t="s">
        <v>125</v>
      </c>
      <c r="AY94" s="19" t="s">
        <v>116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9" t="s">
        <v>125</v>
      </c>
      <c r="BK94" s="211">
        <f>ROUND(I94*H94,2)</f>
        <v>0</v>
      </c>
      <c r="BL94" s="19" t="s">
        <v>124</v>
      </c>
      <c r="BM94" s="210" t="s">
        <v>126</v>
      </c>
    </row>
    <row r="95" spans="1:47" s="2" customFormat="1" ht="12">
      <c r="A95" s="40"/>
      <c r="B95" s="41"/>
      <c r="C95" s="42"/>
      <c r="D95" s="212" t="s">
        <v>127</v>
      </c>
      <c r="E95" s="42"/>
      <c r="F95" s="213" t="s">
        <v>128</v>
      </c>
      <c r="G95" s="42"/>
      <c r="H95" s="42"/>
      <c r="I95" s="214"/>
      <c r="J95" s="42"/>
      <c r="K95" s="42"/>
      <c r="L95" s="46"/>
      <c r="M95" s="215"/>
      <c r="N95" s="216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127</v>
      </c>
      <c r="AU95" s="19" t="s">
        <v>125</v>
      </c>
    </row>
    <row r="96" spans="1:51" s="13" customFormat="1" ht="12">
      <c r="A96" s="13"/>
      <c r="B96" s="217"/>
      <c r="C96" s="218"/>
      <c r="D96" s="219" t="s">
        <v>129</v>
      </c>
      <c r="E96" s="220" t="s">
        <v>19</v>
      </c>
      <c r="F96" s="221" t="s">
        <v>130</v>
      </c>
      <c r="G96" s="218"/>
      <c r="H96" s="222">
        <v>0.0185</v>
      </c>
      <c r="I96" s="223"/>
      <c r="J96" s="218"/>
      <c r="K96" s="218"/>
      <c r="L96" s="224"/>
      <c r="M96" s="225"/>
      <c r="N96" s="226"/>
      <c r="O96" s="226"/>
      <c r="P96" s="226"/>
      <c r="Q96" s="226"/>
      <c r="R96" s="226"/>
      <c r="S96" s="226"/>
      <c r="T96" s="22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8" t="s">
        <v>129</v>
      </c>
      <c r="AU96" s="228" t="s">
        <v>125</v>
      </c>
      <c r="AV96" s="13" t="s">
        <v>125</v>
      </c>
      <c r="AW96" s="13" t="s">
        <v>33</v>
      </c>
      <c r="AX96" s="13" t="s">
        <v>76</v>
      </c>
      <c r="AY96" s="228" t="s">
        <v>116</v>
      </c>
    </row>
    <row r="97" spans="1:65" s="2" customFormat="1" ht="16.5" customHeight="1">
      <c r="A97" s="40"/>
      <c r="B97" s="41"/>
      <c r="C97" s="199" t="s">
        <v>125</v>
      </c>
      <c r="D97" s="199" t="s">
        <v>119</v>
      </c>
      <c r="E97" s="200" t="s">
        <v>131</v>
      </c>
      <c r="F97" s="201" t="s">
        <v>132</v>
      </c>
      <c r="G97" s="202" t="s">
        <v>133</v>
      </c>
      <c r="H97" s="203">
        <v>0.369</v>
      </c>
      <c r="I97" s="204"/>
      <c r="J97" s="205">
        <f>ROUND(I97*H97,2)</f>
        <v>0</v>
      </c>
      <c r="K97" s="201" t="s">
        <v>123</v>
      </c>
      <c r="L97" s="46"/>
      <c r="M97" s="206" t="s">
        <v>19</v>
      </c>
      <c r="N97" s="207" t="s">
        <v>43</v>
      </c>
      <c r="O97" s="86"/>
      <c r="P97" s="208">
        <f>O97*H97</f>
        <v>0</v>
      </c>
      <c r="Q97" s="208">
        <v>0.00275</v>
      </c>
      <c r="R97" s="208">
        <f>Q97*H97</f>
        <v>0.00101475</v>
      </c>
      <c r="S97" s="208">
        <v>0</v>
      </c>
      <c r="T97" s="20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0" t="s">
        <v>124</v>
      </c>
      <c r="AT97" s="210" t="s">
        <v>119</v>
      </c>
      <c r="AU97" s="210" t="s">
        <v>125</v>
      </c>
      <c r="AY97" s="19" t="s">
        <v>116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9" t="s">
        <v>125</v>
      </c>
      <c r="BK97" s="211">
        <f>ROUND(I97*H97,2)</f>
        <v>0</v>
      </c>
      <c r="BL97" s="19" t="s">
        <v>124</v>
      </c>
      <c r="BM97" s="210" t="s">
        <v>134</v>
      </c>
    </row>
    <row r="98" spans="1:47" s="2" customFormat="1" ht="12">
      <c r="A98" s="40"/>
      <c r="B98" s="41"/>
      <c r="C98" s="42"/>
      <c r="D98" s="212" t="s">
        <v>127</v>
      </c>
      <c r="E98" s="42"/>
      <c r="F98" s="213" t="s">
        <v>135</v>
      </c>
      <c r="G98" s="42"/>
      <c r="H98" s="42"/>
      <c r="I98" s="214"/>
      <c r="J98" s="42"/>
      <c r="K98" s="42"/>
      <c r="L98" s="46"/>
      <c r="M98" s="215"/>
      <c r="N98" s="216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127</v>
      </c>
      <c r="AU98" s="19" t="s">
        <v>125</v>
      </c>
    </row>
    <row r="99" spans="1:51" s="13" customFormat="1" ht="12">
      <c r="A99" s="13"/>
      <c r="B99" s="217"/>
      <c r="C99" s="218"/>
      <c r="D99" s="219" t="s">
        <v>129</v>
      </c>
      <c r="E99" s="220" t="s">
        <v>19</v>
      </c>
      <c r="F99" s="221" t="s">
        <v>136</v>
      </c>
      <c r="G99" s="218"/>
      <c r="H99" s="222">
        <v>0.369</v>
      </c>
      <c r="I99" s="223"/>
      <c r="J99" s="218"/>
      <c r="K99" s="218"/>
      <c r="L99" s="224"/>
      <c r="M99" s="225"/>
      <c r="N99" s="226"/>
      <c r="O99" s="226"/>
      <c r="P99" s="226"/>
      <c r="Q99" s="226"/>
      <c r="R99" s="226"/>
      <c r="S99" s="226"/>
      <c r="T99" s="22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8" t="s">
        <v>129</v>
      </c>
      <c r="AU99" s="228" t="s">
        <v>125</v>
      </c>
      <c r="AV99" s="13" t="s">
        <v>125</v>
      </c>
      <c r="AW99" s="13" t="s">
        <v>33</v>
      </c>
      <c r="AX99" s="13" t="s">
        <v>76</v>
      </c>
      <c r="AY99" s="228" t="s">
        <v>116</v>
      </c>
    </row>
    <row r="100" spans="1:65" s="2" customFormat="1" ht="16.5" customHeight="1">
      <c r="A100" s="40"/>
      <c r="B100" s="41"/>
      <c r="C100" s="199" t="s">
        <v>117</v>
      </c>
      <c r="D100" s="199" t="s">
        <v>119</v>
      </c>
      <c r="E100" s="200" t="s">
        <v>137</v>
      </c>
      <c r="F100" s="201" t="s">
        <v>138</v>
      </c>
      <c r="G100" s="202" t="s">
        <v>133</v>
      </c>
      <c r="H100" s="203">
        <v>0.369</v>
      </c>
      <c r="I100" s="204"/>
      <c r="J100" s="205">
        <f>ROUND(I100*H100,2)</f>
        <v>0</v>
      </c>
      <c r="K100" s="201" t="s">
        <v>123</v>
      </c>
      <c r="L100" s="46"/>
      <c r="M100" s="206" t="s">
        <v>19</v>
      </c>
      <c r="N100" s="207" t="s">
        <v>43</v>
      </c>
      <c r="O100" s="86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0" t="s">
        <v>124</v>
      </c>
      <c r="AT100" s="210" t="s">
        <v>119</v>
      </c>
      <c r="AU100" s="210" t="s">
        <v>125</v>
      </c>
      <c r="AY100" s="19" t="s">
        <v>116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9" t="s">
        <v>125</v>
      </c>
      <c r="BK100" s="211">
        <f>ROUND(I100*H100,2)</f>
        <v>0</v>
      </c>
      <c r="BL100" s="19" t="s">
        <v>124</v>
      </c>
      <c r="BM100" s="210" t="s">
        <v>139</v>
      </c>
    </row>
    <row r="101" spans="1:47" s="2" customFormat="1" ht="12">
      <c r="A101" s="40"/>
      <c r="B101" s="41"/>
      <c r="C101" s="42"/>
      <c r="D101" s="212" t="s">
        <v>127</v>
      </c>
      <c r="E101" s="42"/>
      <c r="F101" s="213" t="s">
        <v>140</v>
      </c>
      <c r="G101" s="42"/>
      <c r="H101" s="42"/>
      <c r="I101" s="214"/>
      <c r="J101" s="42"/>
      <c r="K101" s="42"/>
      <c r="L101" s="46"/>
      <c r="M101" s="215"/>
      <c r="N101" s="216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127</v>
      </c>
      <c r="AU101" s="19" t="s">
        <v>125</v>
      </c>
    </row>
    <row r="102" spans="1:65" s="2" customFormat="1" ht="24.15" customHeight="1">
      <c r="A102" s="40"/>
      <c r="B102" s="41"/>
      <c r="C102" s="199" t="s">
        <v>124</v>
      </c>
      <c r="D102" s="199" t="s">
        <v>119</v>
      </c>
      <c r="E102" s="200" t="s">
        <v>141</v>
      </c>
      <c r="F102" s="201" t="s">
        <v>142</v>
      </c>
      <c r="G102" s="202" t="s">
        <v>143</v>
      </c>
      <c r="H102" s="203">
        <v>0.0018</v>
      </c>
      <c r="I102" s="204"/>
      <c r="J102" s="205">
        <f>ROUND(I102*H102,2)</f>
        <v>0</v>
      </c>
      <c r="K102" s="201" t="s">
        <v>123</v>
      </c>
      <c r="L102" s="46"/>
      <c r="M102" s="206" t="s">
        <v>19</v>
      </c>
      <c r="N102" s="207" t="s">
        <v>43</v>
      </c>
      <c r="O102" s="86"/>
      <c r="P102" s="208">
        <f>O102*H102</f>
        <v>0</v>
      </c>
      <c r="Q102" s="208">
        <v>1.04922</v>
      </c>
      <c r="R102" s="208">
        <f>Q102*H102</f>
        <v>0.001888596</v>
      </c>
      <c r="S102" s="208">
        <v>0</v>
      </c>
      <c r="T102" s="20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0" t="s">
        <v>124</v>
      </c>
      <c r="AT102" s="210" t="s">
        <v>119</v>
      </c>
      <c r="AU102" s="210" t="s">
        <v>125</v>
      </c>
      <c r="AY102" s="19" t="s">
        <v>116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9" t="s">
        <v>125</v>
      </c>
      <c r="BK102" s="211">
        <f>ROUND(I102*H102,2)</f>
        <v>0</v>
      </c>
      <c r="BL102" s="19" t="s">
        <v>124</v>
      </c>
      <c r="BM102" s="210" t="s">
        <v>144</v>
      </c>
    </row>
    <row r="103" spans="1:47" s="2" customFormat="1" ht="12">
      <c r="A103" s="40"/>
      <c r="B103" s="41"/>
      <c r="C103" s="42"/>
      <c r="D103" s="212" t="s">
        <v>127</v>
      </c>
      <c r="E103" s="42"/>
      <c r="F103" s="213" t="s">
        <v>145</v>
      </c>
      <c r="G103" s="42"/>
      <c r="H103" s="42"/>
      <c r="I103" s="214"/>
      <c r="J103" s="42"/>
      <c r="K103" s="42"/>
      <c r="L103" s="46"/>
      <c r="M103" s="215"/>
      <c r="N103" s="21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127</v>
      </c>
      <c r="AU103" s="19" t="s">
        <v>125</v>
      </c>
    </row>
    <row r="104" spans="1:51" s="13" customFormat="1" ht="12">
      <c r="A104" s="13"/>
      <c r="B104" s="217"/>
      <c r="C104" s="218"/>
      <c r="D104" s="219" t="s">
        <v>129</v>
      </c>
      <c r="E104" s="220" t="s">
        <v>19</v>
      </c>
      <c r="F104" s="221" t="s">
        <v>146</v>
      </c>
      <c r="G104" s="218"/>
      <c r="H104" s="222">
        <v>0.0018</v>
      </c>
      <c r="I104" s="223"/>
      <c r="J104" s="218"/>
      <c r="K104" s="218"/>
      <c r="L104" s="224"/>
      <c r="M104" s="225"/>
      <c r="N104" s="226"/>
      <c r="O104" s="226"/>
      <c r="P104" s="226"/>
      <c r="Q104" s="226"/>
      <c r="R104" s="226"/>
      <c r="S104" s="226"/>
      <c r="T104" s="22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8" t="s">
        <v>129</v>
      </c>
      <c r="AU104" s="228" t="s">
        <v>125</v>
      </c>
      <c r="AV104" s="13" t="s">
        <v>125</v>
      </c>
      <c r="AW104" s="13" t="s">
        <v>33</v>
      </c>
      <c r="AX104" s="13" t="s">
        <v>76</v>
      </c>
      <c r="AY104" s="228" t="s">
        <v>116</v>
      </c>
    </row>
    <row r="105" spans="1:63" s="12" customFormat="1" ht="22.8" customHeight="1">
      <c r="A105" s="12"/>
      <c r="B105" s="183"/>
      <c r="C105" s="184"/>
      <c r="D105" s="185" t="s">
        <v>70</v>
      </c>
      <c r="E105" s="197" t="s">
        <v>147</v>
      </c>
      <c r="F105" s="197" t="s">
        <v>148</v>
      </c>
      <c r="G105" s="184"/>
      <c r="H105" s="184"/>
      <c r="I105" s="187"/>
      <c r="J105" s="198">
        <f>BK105</f>
        <v>0</v>
      </c>
      <c r="K105" s="184"/>
      <c r="L105" s="189"/>
      <c r="M105" s="190"/>
      <c r="N105" s="191"/>
      <c r="O105" s="191"/>
      <c r="P105" s="192">
        <f>SUM(P106:P140)</f>
        <v>0</v>
      </c>
      <c r="Q105" s="191"/>
      <c r="R105" s="192">
        <f>SUM(R106:R140)</f>
        <v>1.353067541</v>
      </c>
      <c r="S105" s="191"/>
      <c r="T105" s="193">
        <f>SUM(T106:T140)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4" t="s">
        <v>76</v>
      </c>
      <c r="AT105" s="195" t="s">
        <v>70</v>
      </c>
      <c r="AU105" s="195" t="s">
        <v>76</v>
      </c>
      <c r="AY105" s="194" t="s">
        <v>116</v>
      </c>
      <c r="BK105" s="196">
        <f>SUM(BK106:BK140)</f>
        <v>0</v>
      </c>
    </row>
    <row r="106" spans="1:65" s="2" customFormat="1" ht="16.5" customHeight="1">
      <c r="A106" s="40"/>
      <c r="B106" s="41"/>
      <c r="C106" s="199" t="s">
        <v>149</v>
      </c>
      <c r="D106" s="199" t="s">
        <v>119</v>
      </c>
      <c r="E106" s="200" t="s">
        <v>150</v>
      </c>
      <c r="F106" s="201" t="s">
        <v>151</v>
      </c>
      <c r="G106" s="202" t="s">
        <v>133</v>
      </c>
      <c r="H106" s="203">
        <v>36.83</v>
      </c>
      <c r="I106" s="204"/>
      <c r="J106" s="205">
        <f>ROUND(I106*H106,2)</f>
        <v>0</v>
      </c>
      <c r="K106" s="201" t="s">
        <v>123</v>
      </c>
      <c r="L106" s="46"/>
      <c r="M106" s="206" t="s">
        <v>19</v>
      </c>
      <c r="N106" s="207" t="s">
        <v>43</v>
      </c>
      <c r="O106" s="86"/>
      <c r="P106" s="208">
        <f>O106*H106</f>
        <v>0</v>
      </c>
      <c r="Q106" s="208">
        <v>0.00026</v>
      </c>
      <c r="R106" s="208">
        <f>Q106*H106</f>
        <v>0.009575799999999999</v>
      </c>
      <c r="S106" s="208">
        <v>0</v>
      </c>
      <c r="T106" s="20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0" t="s">
        <v>124</v>
      </c>
      <c r="AT106" s="210" t="s">
        <v>119</v>
      </c>
      <c r="AU106" s="210" t="s">
        <v>125</v>
      </c>
      <c r="AY106" s="19" t="s">
        <v>116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19" t="s">
        <v>125</v>
      </c>
      <c r="BK106" s="211">
        <f>ROUND(I106*H106,2)</f>
        <v>0</v>
      </c>
      <c r="BL106" s="19" t="s">
        <v>124</v>
      </c>
      <c r="BM106" s="210" t="s">
        <v>152</v>
      </c>
    </row>
    <row r="107" spans="1:47" s="2" customFormat="1" ht="12">
      <c r="A107" s="40"/>
      <c r="B107" s="41"/>
      <c r="C107" s="42"/>
      <c r="D107" s="212" t="s">
        <v>127</v>
      </c>
      <c r="E107" s="42"/>
      <c r="F107" s="213" t="s">
        <v>153</v>
      </c>
      <c r="G107" s="42"/>
      <c r="H107" s="42"/>
      <c r="I107" s="214"/>
      <c r="J107" s="42"/>
      <c r="K107" s="42"/>
      <c r="L107" s="46"/>
      <c r="M107" s="215"/>
      <c r="N107" s="21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127</v>
      </c>
      <c r="AU107" s="19" t="s">
        <v>125</v>
      </c>
    </row>
    <row r="108" spans="1:51" s="13" customFormat="1" ht="12">
      <c r="A108" s="13"/>
      <c r="B108" s="217"/>
      <c r="C108" s="218"/>
      <c r="D108" s="219" t="s">
        <v>129</v>
      </c>
      <c r="E108" s="220" t="s">
        <v>19</v>
      </c>
      <c r="F108" s="221" t="s">
        <v>154</v>
      </c>
      <c r="G108" s="218"/>
      <c r="H108" s="222">
        <v>3.51</v>
      </c>
      <c r="I108" s="223"/>
      <c r="J108" s="218"/>
      <c r="K108" s="218"/>
      <c r="L108" s="224"/>
      <c r="M108" s="225"/>
      <c r="N108" s="226"/>
      <c r="O108" s="226"/>
      <c r="P108" s="226"/>
      <c r="Q108" s="226"/>
      <c r="R108" s="226"/>
      <c r="S108" s="226"/>
      <c r="T108" s="22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8" t="s">
        <v>129</v>
      </c>
      <c r="AU108" s="228" t="s">
        <v>125</v>
      </c>
      <c r="AV108" s="13" t="s">
        <v>125</v>
      </c>
      <c r="AW108" s="13" t="s">
        <v>33</v>
      </c>
      <c r="AX108" s="13" t="s">
        <v>71</v>
      </c>
      <c r="AY108" s="228" t="s">
        <v>116</v>
      </c>
    </row>
    <row r="109" spans="1:51" s="13" customFormat="1" ht="12">
      <c r="A109" s="13"/>
      <c r="B109" s="217"/>
      <c r="C109" s="218"/>
      <c r="D109" s="219" t="s">
        <v>129</v>
      </c>
      <c r="E109" s="220" t="s">
        <v>19</v>
      </c>
      <c r="F109" s="221" t="s">
        <v>155</v>
      </c>
      <c r="G109" s="218"/>
      <c r="H109" s="222">
        <v>20.04</v>
      </c>
      <c r="I109" s="223"/>
      <c r="J109" s="218"/>
      <c r="K109" s="218"/>
      <c r="L109" s="224"/>
      <c r="M109" s="225"/>
      <c r="N109" s="226"/>
      <c r="O109" s="226"/>
      <c r="P109" s="226"/>
      <c r="Q109" s="226"/>
      <c r="R109" s="226"/>
      <c r="S109" s="226"/>
      <c r="T109" s="22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8" t="s">
        <v>129</v>
      </c>
      <c r="AU109" s="228" t="s">
        <v>125</v>
      </c>
      <c r="AV109" s="13" t="s">
        <v>125</v>
      </c>
      <c r="AW109" s="13" t="s">
        <v>33</v>
      </c>
      <c r="AX109" s="13" t="s">
        <v>71</v>
      </c>
      <c r="AY109" s="228" t="s">
        <v>116</v>
      </c>
    </row>
    <row r="110" spans="1:51" s="13" customFormat="1" ht="12">
      <c r="A110" s="13"/>
      <c r="B110" s="217"/>
      <c r="C110" s="218"/>
      <c r="D110" s="219" t="s">
        <v>129</v>
      </c>
      <c r="E110" s="220" t="s">
        <v>19</v>
      </c>
      <c r="F110" s="221" t="s">
        <v>156</v>
      </c>
      <c r="G110" s="218"/>
      <c r="H110" s="222">
        <v>13.28</v>
      </c>
      <c r="I110" s="223"/>
      <c r="J110" s="218"/>
      <c r="K110" s="218"/>
      <c r="L110" s="224"/>
      <c r="M110" s="225"/>
      <c r="N110" s="226"/>
      <c r="O110" s="226"/>
      <c r="P110" s="226"/>
      <c r="Q110" s="226"/>
      <c r="R110" s="226"/>
      <c r="S110" s="226"/>
      <c r="T110" s="22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8" t="s">
        <v>129</v>
      </c>
      <c r="AU110" s="228" t="s">
        <v>125</v>
      </c>
      <c r="AV110" s="13" t="s">
        <v>125</v>
      </c>
      <c r="AW110" s="13" t="s">
        <v>33</v>
      </c>
      <c r="AX110" s="13" t="s">
        <v>71</v>
      </c>
      <c r="AY110" s="228" t="s">
        <v>116</v>
      </c>
    </row>
    <row r="111" spans="1:51" s="13" customFormat="1" ht="12">
      <c r="A111" s="13"/>
      <c r="B111" s="217"/>
      <c r="C111" s="218"/>
      <c r="D111" s="219" t="s">
        <v>129</v>
      </c>
      <c r="E111" s="220" t="s">
        <v>19</v>
      </c>
      <c r="F111" s="221" t="s">
        <v>157</v>
      </c>
      <c r="G111" s="218"/>
      <c r="H111" s="222">
        <v>0</v>
      </c>
      <c r="I111" s="223"/>
      <c r="J111" s="218"/>
      <c r="K111" s="218"/>
      <c r="L111" s="224"/>
      <c r="M111" s="225"/>
      <c r="N111" s="226"/>
      <c r="O111" s="226"/>
      <c r="P111" s="226"/>
      <c r="Q111" s="226"/>
      <c r="R111" s="226"/>
      <c r="S111" s="226"/>
      <c r="T111" s="22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8" t="s">
        <v>129</v>
      </c>
      <c r="AU111" s="228" t="s">
        <v>125</v>
      </c>
      <c r="AV111" s="13" t="s">
        <v>125</v>
      </c>
      <c r="AW111" s="13" t="s">
        <v>4</v>
      </c>
      <c r="AX111" s="13" t="s">
        <v>71</v>
      </c>
      <c r="AY111" s="228" t="s">
        <v>116</v>
      </c>
    </row>
    <row r="112" spans="1:51" s="14" customFormat="1" ht="12">
      <c r="A112" s="14"/>
      <c r="B112" s="229"/>
      <c r="C112" s="230"/>
      <c r="D112" s="219" t="s">
        <v>129</v>
      </c>
      <c r="E112" s="231" t="s">
        <v>19</v>
      </c>
      <c r="F112" s="232" t="s">
        <v>158</v>
      </c>
      <c r="G112" s="230"/>
      <c r="H112" s="233">
        <v>36.83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39" t="s">
        <v>129</v>
      </c>
      <c r="AU112" s="239" t="s">
        <v>125</v>
      </c>
      <c r="AV112" s="14" t="s">
        <v>124</v>
      </c>
      <c r="AW112" s="14" t="s">
        <v>33</v>
      </c>
      <c r="AX112" s="14" t="s">
        <v>76</v>
      </c>
      <c r="AY112" s="239" t="s">
        <v>116</v>
      </c>
    </row>
    <row r="113" spans="1:65" s="2" customFormat="1" ht="24.15" customHeight="1">
      <c r="A113" s="40"/>
      <c r="B113" s="41"/>
      <c r="C113" s="199" t="s">
        <v>147</v>
      </c>
      <c r="D113" s="199" t="s">
        <v>119</v>
      </c>
      <c r="E113" s="200" t="s">
        <v>159</v>
      </c>
      <c r="F113" s="201" t="s">
        <v>160</v>
      </c>
      <c r="G113" s="202" t="s">
        <v>133</v>
      </c>
      <c r="H113" s="203">
        <v>36.83</v>
      </c>
      <c r="I113" s="204"/>
      <c r="J113" s="205">
        <f>ROUND(I113*H113,2)</f>
        <v>0</v>
      </c>
      <c r="K113" s="201" t="s">
        <v>123</v>
      </c>
      <c r="L113" s="46"/>
      <c r="M113" s="206" t="s">
        <v>19</v>
      </c>
      <c r="N113" s="207" t="s">
        <v>43</v>
      </c>
      <c r="O113" s="86"/>
      <c r="P113" s="208">
        <f>O113*H113</f>
        <v>0</v>
      </c>
      <c r="Q113" s="208">
        <v>0.00438</v>
      </c>
      <c r="R113" s="208">
        <f>Q113*H113</f>
        <v>0.1613154</v>
      </c>
      <c r="S113" s="208">
        <v>0</v>
      </c>
      <c r="T113" s="20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0" t="s">
        <v>124</v>
      </c>
      <c r="AT113" s="210" t="s">
        <v>119</v>
      </c>
      <c r="AU113" s="210" t="s">
        <v>125</v>
      </c>
      <c r="AY113" s="19" t="s">
        <v>116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9" t="s">
        <v>125</v>
      </c>
      <c r="BK113" s="211">
        <f>ROUND(I113*H113,2)</f>
        <v>0</v>
      </c>
      <c r="BL113" s="19" t="s">
        <v>124</v>
      </c>
      <c r="BM113" s="210" t="s">
        <v>161</v>
      </c>
    </row>
    <row r="114" spans="1:47" s="2" customFormat="1" ht="12">
      <c r="A114" s="40"/>
      <c r="B114" s="41"/>
      <c r="C114" s="42"/>
      <c r="D114" s="212" t="s">
        <v>127</v>
      </c>
      <c r="E114" s="42"/>
      <c r="F114" s="213" t="s">
        <v>162</v>
      </c>
      <c r="G114" s="42"/>
      <c r="H114" s="42"/>
      <c r="I114" s="214"/>
      <c r="J114" s="42"/>
      <c r="K114" s="42"/>
      <c r="L114" s="46"/>
      <c r="M114" s="215"/>
      <c r="N114" s="21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127</v>
      </c>
      <c r="AU114" s="19" t="s">
        <v>125</v>
      </c>
    </row>
    <row r="115" spans="1:65" s="2" customFormat="1" ht="16.5" customHeight="1">
      <c r="A115" s="40"/>
      <c r="B115" s="41"/>
      <c r="C115" s="199" t="s">
        <v>163</v>
      </c>
      <c r="D115" s="199" t="s">
        <v>119</v>
      </c>
      <c r="E115" s="200" t="s">
        <v>164</v>
      </c>
      <c r="F115" s="201" t="s">
        <v>165</v>
      </c>
      <c r="G115" s="202" t="s">
        <v>133</v>
      </c>
      <c r="H115" s="203">
        <v>36.83</v>
      </c>
      <c r="I115" s="204"/>
      <c r="J115" s="205">
        <f>ROUND(I115*H115,2)</f>
        <v>0</v>
      </c>
      <c r="K115" s="201" t="s">
        <v>123</v>
      </c>
      <c r="L115" s="46"/>
      <c r="M115" s="206" t="s">
        <v>19</v>
      </c>
      <c r="N115" s="207" t="s">
        <v>43</v>
      </c>
      <c r="O115" s="86"/>
      <c r="P115" s="208">
        <f>O115*H115</f>
        <v>0</v>
      </c>
      <c r="Q115" s="208">
        <v>0.003</v>
      </c>
      <c r="R115" s="208">
        <f>Q115*H115</f>
        <v>0.11048999999999999</v>
      </c>
      <c r="S115" s="208">
        <v>0</v>
      </c>
      <c r="T115" s="20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0" t="s">
        <v>124</v>
      </c>
      <c r="AT115" s="210" t="s">
        <v>119</v>
      </c>
      <c r="AU115" s="210" t="s">
        <v>125</v>
      </c>
      <c r="AY115" s="19" t="s">
        <v>116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9" t="s">
        <v>125</v>
      </c>
      <c r="BK115" s="211">
        <f>ROUND(I115*H115,2)</f>
        <v>0</v>
      </c>
      <c r="BL115" s="19" t="s">
        <v>124</v>
      </c>
      <c r="BM115" s="210" t="s">
        <v>166</v>
      </c>
    </row>
    <row r="116" spans="1:47" s="2" customFormat="1" ht="12">
      <c r="A116" s="40"/>
      <c r="B116" s="41"/>
      <c r="C116" s="42"/>
      <c r="D116" s="212" t="s">
        <v>127</v>
      </c>
      <c r="E116" s="42"/>
      <c r="F116" s="213" t="s">
        <v>167</v>
      </c>
      <c r="G116" s="42"/>
      <c r="H116" s="42"/>
      <c r="I116" s="214"/>
      <c r="J116" s="42"/>
      <c r="K116" s="42"/>
      <c r="L116" s="46"/>
      <c r="M116" s="215"/>
      <c r="N116" s="216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127</v>
      </c>
      <c r="AU116" s="19" t="s">
        <v>125</v>
      </c>
    </row>
    <row r="117" spans="1:65" s="2" customFormat="1" ht="16.5" customHeight="1">
      <c r="A117" s="40"/>
      <c r="B117" s="41"/>
      <c r="C117" s="199" t="s">
        <v>168</v>
      </c>
      <c r="D117" s="199" t="s">
        <v>119</v>
      </c>
      <c r="E117" s="200" t="s">
        <v>169</v>
      </c>
      <c r="F117" s="201" t="s">
        <v>170</v>
      </c>
      <c r="G117" s="202" t="s">
        <v>133</v>
      </c>
      <c r="H117" s="203">
        <v>95.6377</v>
      </c>
      <c r="I117" s="204"/>
      <c r="J117" s="205">
        <f>ROUND(I117*H117,2)</f>
        <v>0</v>
      </c>
      <c r="K117" s="201" t="s">
        <v>123</v>
      </c>
      <c r="L117" s="46"/>
      <c r="M117" s="206" t="s">
        <v>19</v>
      </c>
      <c r="N117" s="207" t="s">
        <v>43</v>
      </c>
      <c r="O117" s="86"/>
      <c r="P117" s="208">
        <f>O117*H117</f>
        <v>0</v>
      </c>
      <c r="Q117" s="208">
        <v>0.00026</v>
      </c>
      <c r="R117" s="208">
        <f>Q117*H117</f>
        <v>0.024865801999999996</v>
      </c>
      <c r="S117" s="208">
        <v>0</v>
      </c>
      <c r="T117" s="20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0" t="s">
        <v>171</v>
      </c>
      <c r="AT117" s="210" t="s">
        <v>119</v>
      </c>
      <c r="AU117" s="210" t="s">
        <v>125</v>
      </c>
      <c r="AY117" s="19" t="s">
        <v>116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9" t="s">
        <v>125</v>
      </c>
      <c r="BK117" s="211">
        <f>ROUND(I117*H117,2)</f>
        <v>0</v>
      </c>
      <c r="BL117" s="19" t="s">
        <v>171</v>
      </c>
      <c r="BM117" s="210" t="s">
        <v>172</v>
      </c>
    </row>
    <row r="118" spans="1:47" s="2" customFormat="1" ht="12">
      <c r="A118" s="40"/>
      <c r="B118" s="41"/>
      <c r="C118" s="42"/>
      <c r="D118" s="212" t="s">
        <v>127</v>
      </c>
      <c r="E118" s="42"/>
      <c r="F118" s="213" t="s">
        <v>173</v>
      </c>
      <c r="G118" s="42"/>
      <c r="H118" s="42"/>
      <c r="I118" s="214"/>
      <c r="J118" s="42"/>
      <c r="K118" s="42"/>
      <c r="L118" s="46"/>
      <c r="M118" s="215"/>
      <c r="N118" s="21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127</v>
      </c>
      <c r="AU118" s="19" t="s">
        <v>125</v>
      </c>
    </row>
    <row r="119" spans="1:51" s="13" customFormat="1" ht="12">
      <c r="A119" s="13"/>
      <c r="B119" s="217"/>
      <c r="C119" s="218"/>
      <c r="D119" s="219" t="s">
        <v>129</v>
      </c>
      <c r="E119" s="220" t="s">
        <v>19</v>
      </c>
      <c r="F119" s="221" t="s">
        <v>174</v>
      </c>
      <c r="G119" s="218"/>
      <c r="H119" s="222">
        <v>11.98</v>
      </c>
      <c r="I119" s="223"/>
      <c r="J119" s="218"/>
      <c r="K119" s="218"/>
      <c r="L119" s="224"/>
      <c r="M119" s="225"/>
      <c r="N119" s="226"/>
      <c r="O119" s="226"/>
      <c r="P119" s="226"/>
      <c r="Q119" s="226"/>
      <c r="R119" s="226"/>
      <c r="S119" s="226"/>
      <c r="T119" s="22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8" t="s">
        <v>129</v>
      </c>
      <c r="AU119" s="228" t="s">
        <v>125</v>
      </c>
      <c r="AV119" s="13" t="s">
        <v>125</v>
      </c>
      <c r="AW119" s="13" t="s">
        <v>33</v>
      </c>
      <c r="AX119" s="13" t="s">
        <v>71</v>
      </c>
      <c r="AY119" s="228" t="s">
        <v>116</v>
      </c>
    </row>
    <row r="120" spans="1:51" s="13" customFormat="1" ht="12">
      <c r="A120" s="13"/>
      <c r="B120" s="217"/>
      <c r="C120" s="218"/>
      <c r="D120" s="219" t="s">
        <v>129</v>
      </c>
      <c r="E120" s="220" t="s">
        <v>19</v>
      </c>
      <c r="F120" s="221" t="s">
        <v>175</v>
      </c>
      <c r="G120" s="218"/>
      <c r="H120" s="222">
        <v>45.1821</v>
      </c>
      <c r="I120" s="223"/>
      <c r="J120" s="218"/>
      <c r="K120" s="218"/>
      <c r="L120" s="224"/>
      <c r="M120" s="225"/>
      <c r="N120" s="226"/>
      <c r="O120" s="226"/>
      <c r="P120" s="226"/>
      <c r="Q120" s="226"/>
      <c r="R120" s="226"/>
      <c r="S120" s="226"/>
      <c r="T120" s="22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8" t="s">
        <v>129</v>
      </c>
      <c r="AU120" s="228" t="s">
        <v>125</v>
      </c>
      <c r="AV120" s="13" t="s">
        <v>125</v>
      </c>
      <c r="AW120" s="13" t="s">
        <v>33</v>
      </c>
      <c r="AX120" s="13" t="s">
        <v>71</v>
      </c>
      <c r="AY120" s="228" t="s">
        <v>116</v>
      </c>
    </row>
    <row r="121" spans="1:51" s="13" customFormat="1" ht="12">
      <c r="A121" s="13"/>
      <c r="B121" s="217"/>
      <c r="C121" s="218"/>
      <c r="D121" s="219" t="s">
        <v>129</v>
      </c>
      <c r="E121" s="220" t="s">
        <v>19</v>
      </c>
      <c r="F121" s="221" t="s">
        <v>176</v>
      </c>
      <c r="G121" s="218"/>
      <c r="H121" s="222">
        <v>35.3076</v>
      </c>
      <c r="I121" s="223"/>
      <c r="J121" s="218"/>
      <c r="K121" s="218"/>
      <c r="L121" s="224"/>
      <c r="M121" s="225"/>
      <c r="N121" s="226"/>
      <c r="O121" s="226"/>
      <c r="P121" s="226"/>
      <c r="Q121" s="226"/>
      <c r="R121" s="226"/>
      <c r="S121" s="226"/>
      <c r="T121" s="227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8" t="s">
        <v>129</v>
      </c>
      <c r="AU121" s="228" t="s">
        <v>125</v>
      </c>
      <c r="AV121" s="13" t="s">
        <v>125</v>
      </c>
      <c r="AW121" s="13" t="s">
        <v>33</v>
      </c>
      <c r="AX121" s="13" t="s">
        <v>71</v>
      </c>
      <c r="AY121" s="228" t="s">
        <v>116</v>
      </c>
    </row>
    <row r="122" spans="1:51" s="13" customFormat="1" ht="12">
      <c r="A122" s="13"/>
      <c r="B122" s="217"/>
      <c r="C122" s="218"/>
      <c r="D122" s="219" t="s">
        <v>129</v>
      </c>
      <c r="E122" s="220" t="s">
        <v>19</v>
      </c>
      <c r="F122" s="221" t="s">
        <v>177</v>
      </c>
      <c r="G122" s="218"/>
      <c r="H122" s="222">
        <v>3.168</v>
      </c>
      <c r="I122" s="223"/>
      <c r="J122" s="218"/>
      <c r="K122" s="218"/>
      <c r="L122" s="224"/>
      <c r="M122" s="225"/>
      <c r="N122" s="226"/>
      <c r="O122" s="226"/>
      <c r="P122" s="226"/>
      <c r="Q122" s="226"/>
      <c r="R122" s="226"/>
      <c r="S122" s="226"/>
      <c r="T122" s="22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8" t="s">
        <v>129</v>
      </c>
      <c r="AU122" s="228" t="s">
        <v>125</v>
      </c>
      <c r="AV122" s="13" t="s">
        <v>125</v>
      </c>
      <c r="AW122" s="13" t="s">
        <v>33</v>
      </c>
      <c r="AX122" s="13" t="s">
        <v>71</v>
      </c>
      <c r="AY122" s="228" t="s">
        <v>116</v>
      </c>
    </row>
    <row r="123" spans="1:51" s="14" customFormat="1" ht="12">
      <c r="A123" s="14"/>
      <c r="B123" s="229"/>
      <c r="C123" s="230"/>
      <c r="D123" s="219" t="s">
        <v>129</v>
      </c>
      <c r="E123" s="231" t="s">
        <v>19</v>
      </c>
      <c r="F123" s="232" t="s">
        <v>158</v>
      </c>
      <c r="G123" s="230"/>
      <c r="H123" s="233">
        <v>95.6377</v>
      </c>
      <c r="I123" s="234"/>
      <c r="J123" s="230"/>
      <c r="K123" s="230"/>
      <c r="L123" s="235"/>
      <c r="M123" s="236"/>
      <c r="N123" s="237"/>
      <c r="O123" s="237"/>
      <c r="P123" s="237"/>
      <c r="Q123" s="237"/>
      <c r="R123" s="237"/>
      <c r="S123" s="237"/>
      <c r="T123" s="238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39" t="s">
        <v>129</v>
      </c>
      <c r="AU123" s="239" t="s">
        <v>125</v>
      </c>
      <c r="AV123" s="14" t="s">
        <v>124</v>
      </c>
      <c r="AW123" s="14" t="s">
        <v>33</v>
      </c>
      <c r="AX123" s="14" t="s">
        <v>76</v>
      </c>
      <c r="AY123" s="239" t="s">
        <v>116</v>
      </c>
    </row>
    <row r="124" spans="1:65" s="2" customFormat="1" ht="24.15" customHeight="1">
      <c r="A124" s="40"/>
      <c r="B124" s="41"/>
      <c r="C124" s="199" t="s">
        <v>178</v>
      </c>
      <c r="D124" s="199" t="s">
        <v>119</v>
      </c>
      <c r="E124" s="200" t="s">
        <v>179</v>
      </c>
      <c r="F124" s="201" t="s">
        <v>180</v>
      </c>
      <c r="G124" s="202" t="s">
        <v>133</v>
      </c>
      <c r="H124" s="203">
        <v>95.6377</v>
      </c>
      <c r="I124" s="204"/>
      <c r="J124" s="205">
        <f>ROUND(I124*H124,2)</f>
        <v>0</v>
      </c>
      <c r="K124" s="201" t="s">
        <v>123</v>
      </c>
      <c r="L124" s="46"/>
      <c r="M124" s="206" t="s">
        <v>19</v>
      </c>
      <c r="N124" s="207" t="s">
        <v>43</v>
      </c>
      <c r="O124" s="86"/>
      <c r="P124" s="208">
        <f>O124*H124</f>
        <v>0</v>
      </c>
      <c r="Q124" s="208">
        <v>0.00438</v>
      </c>
      <c r="R124" s="208">
        <f>Q124*H124</f>
        <v>0.418893126</v>
      </c>
      <c r="S124" s="208">
        <v>0</v>
      </c>
      <c r="T124" s="20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0" t="s">
        <v>124</v>
      </c>
      <c r="AT124" s="210" t="s">
        <v>119</v>
      </c>
      <c r="AU124" s="210" t="s">
        <v>125</v>
      </c>
      <c r="AY124" s="19" t="s">
        <v>116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9" t="s">
        <v>125</v>
      </c>
      <c r="BK124" s="211">
        <f>ROUND(I124*H124,2)</f>
        <v>0</v>
      </c>
      <c r="BL124" s="19" t="s">
        <v>124</v>
      </c>
      <c r="BM124" s="210" t="s">
        <v>181</v>
      </c>
    </row>
    <row r="125" spans="1:47" s="2" customFormat="1" ht="12">
      <c r="A125" s="40"/>
      <c r="B125" s="41"/>
      <c r="C125" s="42"/>
      <c r="D125" s="212" t="s">
        <v>127</v>
      </c>
      <c r="E125" s="42"/>
      <c r="F125" s="213" t="s">
        <v>182</v>
      </c>
      <c r="G125" s="42"/>
      <c r="H125" s="42"/>
      <c r="I125" s="214"/>
      <c r="J125" s="42"/>
      <c r="K125" s="42"/>
      <c r="L125" s="46"/>
      <c r="M125" s="215"/>
      <c r="N125" s="21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127</v>
      </c>
      <c r="AU125" s="19" t="s">
        <v>125</v>
      </c>
    </row>
    <row r="126" spans="1:65" s="2" customFormat="1" ht="16.5" customHeight="1">
      <c r="A126" s="40"/>
      <c r="B126" s="41"/>
      <c r="C126" s="199" t="s">
        <v>183</v>
      </c>
      <c r="D126" s="199" t="s">
        <v>119</v>
      </c>
      <c r="E126" s="200" t="s">
        <v>184</v>
      </c>
      <c r="F126" s="201" t="s">
        <v>185</v>
      </c>
      <c r="G126" s="202" t="s">
        <v>133</v>
      </c>
      <c r="H126" s="203">
        <v>95.6377</v>
      </c>
      <c r="I126" s="204"/>
      <c r="J126" s="205">
        <f>ROUND(I126*H126,2)</f>
        <v>0</v>
      </c>
      <c r="K126" s="201" t="s">
        <v>123</v>
      </c>
      <c r="L126" s="46"/>
      <c r="M126" s="206" t="s">
        <v>19</v>
      </c>
      <c r="N126" s="207" t="s">
        <v>43</v>
      </c>
      <c r="O126" s="86"/>
      <c r="P126" s="208">
        <f>O126*H126</f>
        <v>0</v>
      </c>
      <c r="Q126" s="208">
        <v>0.003</v>
      </c>
      <c r="R126" s="208">
        <f>Q126*H126</f>
        <v>0.2869131</v>
      </c>
      <c r="S126" s="208">
        <v>0</v>
      </c>
      <c r="T126" s="20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0" t="s">
        <v>124</v>
      </c>
      <c r="AT126" s="210" t="s">
        <v>119</v>
      </c>
      <c r="AU126" s="210" t="s">
        <v>125</v>
      </c>
      <c r="AY126" s="19" t="s">
        <v>116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9" t="s">
        <v>125</v>
      </c>
      <c r="BK126" s="211">
        <f>ROUND(I126*H126,2)</f>
        <v>0</v>
      </c>
      <c r="BL126" s="19" t="s">
        <v>124</v>
      </c>
      <c r="BM126" s="210" t="s">
        <v>186</v>
      </c>
    </row>
    <row r="127" spans="1:47" s="2" customFormat="1" ht="12">
      <c r="A127" s="40"/>
      <c r="B127" s="41"/>
      <c r="C127" s="42"/>
      <c r="D127" s="212" t="s">
        <v>127</v>
      </c>
      <c r="E127" s="42"/>
      <c r="F127" s="213" t="s">
        <v>187</v>
      </c>
      <c r="G127" s="42"/>
      <c r="H127" s="42"/>
      <c r="I127" s="214"/>
      <c r="J127" s="42"/>
      <c r="K127" s="42"/>
      <c r="L127" s="46"/>
      <c r="M127" s="215"/>
      <c r="N127" s="216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127</v>
      </c>
      <c r="AU127" s="19" t="s">
        <v>125</v>
      </c>
    </row>
    <row r="128" spans="1:65" s="2" customFormat="1" ht="16.5" customHeight="1">
      <c r="A128" s="40"/>
      <c r="B128" s="41"/>
      <c r="C128" s="199" t="s">
        <v>188</v>
      </c>
      <c r="D128" s="199" t="s">
        <v>119</v>
      </c>
      <c r="E128" s="200" t="s">
        <v>189</v>
      </c>
      <c r="F128" s="201" t="s">
        <v>190</v>
      </c>
      <c r="G128" s="202" t="s">
        <v>133</v>
      </c>
      <c r="H128" s="203">
        <v>1.92</v>
      </c>
      <c r="I128" s="204"/>
      <c r="J128" s="205">
        <f>ROUND(I128*H128,2)</f>
        <v>0</v>
      </c>
      <c r="K128" s="201" t="s">
        <v>123</v>
      </c>
      <c r="L128" s="46"/>
      <c r="M128" s="206" t="s">
        <v>19</v>
      </c>
      <c r="N128" s="207" t="s">
        <v>43</v>
      </c>
      <c r="O128" s="86"/>
      <c r="P128" s="208">
        <f>O128*H128</f>
        <v>0</v>
      </c>
      <c r="Q128" s="208">
        <v>0.03358</v>
      </c>
      <c r="R128" s="208">
        <f>Q128*H128</f>
        <v>0.06447359999999999</v>
      </c>
      <c r="S128" s="208">
        <v>0</v>
      </c>
      <c r="T128" s="20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0" t="s">
        <v>124</v>
      </c>
      <c r="AT128" s="210" t="s">
        <v>119</v>
      </c>
      <c r="AU128" s="210" t="s">
        <v>125</v>
      </c>
      <c r="AY128" s="19" t="s">
        <v>116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9" t="s">
        <v>125</v>
      </c>
      <c r="BK128" s="211">
        <f>ROUND(I128*H128,2)</f>
        <v>0</v>
      </c>
      <c r="BL128" s="19" t="s">
        <v>124</v>
      </c>
      <c r="BM128" s="210" t="s">
        <v>191</v>
      </c>
    </row>
    <row r="129" spans="1:47" s="2" customFormat="1" ht="12">
      <c r="A129" s="40"/>
      <c r="B129" s="41"/>
      <c r="C129" s="42"/>
      <c r="D129" s="212" t="s">
        <v>127</v>
      </c>
      <c r="E129" s="42"/>
      <c r="F129" s="213" t="s">
        <v>192</v>
      </c>
      <c r="G129" s="42"/>
      <c r="H129" s="42"/>
      <c r="I129" s="214"/>
      <c r="J129" s="42"/>
      <c r="K129" s="42"/>
      <c r="L129" s="46"/>
      <c r="M129" s="215"/>
      <c r="N129" s="216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127</v>
      </c>
      <c r="AU129" s="19" t="s">
        <v>125</v>
      </c>
    </row>
    <row r="130" spans="1:51" s="13" customFormat="1" ht="12">
      <c r="A130" s="13"/>
      <c r="B130" s="217"/>
      <c r="C130" s="218"/>
      <c r="D130" s="219" t="s">
        <v>129</v>
      </c>
      <c r="E130" s="220" t="s">
        <v>19</v>
      </c>
      <c r="F130" s="221" t="s">
        <v>193</v>
      </c>
      <c r="G130" s="218"/>
      <c r="H130" s="222">
        <v>1.92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8" t="s">
        <v>129</v>
      </c>
      <c r="AU130" s="228" t="s">
        <v>125</v>
      </c>
      <c r="AV130" s="13" t="s">
        <v>125</v>
      </c>
      <c r="AW130" s="13" t="s">
        <v>33</v>
      </c>
      <c r="AX130" s="13" t="s">
        <v>76</v>
      </c>
      <c r="AY130" s="228" t="s">
        <v>116</v>
      </c>
    </row>
    <row r="131" spans="1:65" s="2" customFormat="1" ht="21.75" customHeight="1">
      <c r="A131" s="40"/>
      <c r="B131" s="41"/>
      <c r="C131" s="199" t="s">
        <v>8</v>
      </c>
      <c r="D131" s="199" t="s">
        <v>119</v>
      </c>
      <c r="E131" s="200" t="s">
        <v>194</v>
      </c>
      <c r="F131" s="201" t="s">
        <v>195</v>
      </c>
      <c r="G131" s="202" t="s">
        <v>122</v>
      </c>
      <c r="H131" s="203">
        <v>0.0699</v>
      </c>
      <c r="I131" s="204"/>
      <c r="J131" s="205">
        <f>ROUND(I131*H131,2)</f>
        <v>0</v>
      </c>
      <c r="K131" s="201" t="s">
        <v>123</v>
      </c>
      <c r="L131" s="46"/>
      <c r="M131" s="206" t="s">
        <v>19</v>
      </c>
      <c r="N131" s="207" t="s">
        <v>43</v>
      </c>
      <c r="O131" s="86"/>
      <c r="P131" s="208">
        <f>O131*H131</f>
        <v>0</v>
      </c>
      <c r="Q131" s="208">
        <v>2.50187</v>
      </c>
      <c r="R131" s="208">
        <f>Q131*H131</f>
        <v>0.174880713</v>
      </c>
      <c r="S131" s="208">
        <v>0</v>
      </c>
      <c r="T131" s="20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0" t="s">
        <v>124</v>
      </c>
      <c r="AT131" s="210" t="s">
        <v>119</v>
      </c>
      <c r="AU131" s="210" t="s">
        <v>125</v>
      </c>
      <c r="AY131" s="19" t="s">
        <v>116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9" t="s">
        <v>125</v>
      </c>
      <c r="BK131" s="211">
        <f>ROUND(I131*H131,2)</f>
        <v>0</v>
      </c>
      <c r="BL131" s="19" t="s">
        <v>124</v>
      </c>
      <c r="BM131" s="210" t="s">
        <v>196</v>
      </c>
    </row>
    <row r="132" spans="1:47" s="2" customFormat="1" ht="12">
      <c r="A132" s="40"/>
      <c r="B132" s="41"/>
      <c r="C132" s="42"/>
      <c r="D132" s="212" t="s">
        <v>127</v>
      </c>
      <c r="E132" s="42"/>
      <c r="F132" s="213" t="s">
        <v>197</v>
      </c>
      <c r="G132" s="42"/>
      <c r="H132" s="42"/>
      <c r="I132" s="214"/>
      <c r="J132" s="42"/>
      <c r="K132" s="42"/>
      <c r="L132" s="46"/>
      <c r="M132" s="215"/>
      <c r="N132" s="216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127</v>
      </c>
      <c r="AU132" s="19" t="s">
        <v>125</v>
      </c>
    </row>
    <row r="133" spans="1:51" s="13" customFormat="1" ht="12">
      <c r="A133" s="13"/>
      <c r="B133" s="217"/>
      <c r="C133" s="218"/>
      <c r="D133" s="219" t="s">
        <v>129</v>
      </c>
      <c r="E133" s="220" t="s">
        <v>19</v>
      </c>
      <c r="F133" s="221" t="s">
        <v>198</v>
      </c>
      <c r="G133" s="218"/>
      <c r="H133" s="222">
        <v>0.0699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8" t="s">
        <v>129</v>
      </c>
      <c r="AU133" s="228" t="s">
        <v>125</v>
      </c>
      <c r="AV133" s="13" t="s">
        <v>125</v>
      </c>
      <c r="AW133" s="13" t="s">
        <v>33</v>
      </c>
      <c r="AX133" s="13" t="s">
        <v>76</v>
      </c>
      <c r="AY133" s="228" t="s">
        <v>116</v>
      </c>
    </row>
    <row r="134" spans="1:65" s="2" customFormat="1" ht="24.15" customHeight="1">
      <c r="A134" s="40"/>
      <c r="B134" s="41"/>
      <c r="C134" s="199" t="s">
        <v>199</v>
      </c>
      <c r="D134" s="199" t="s">
        <v>119</v>
      </c>
      <c r="E134" s="200" t="s">
        <v>200</v>
      </c>
      <c r="F134" s="201" t="s">
        <v>201</v>
      </c>
      <c r="G134" s="202" t="s">
        <v>202</v>
      </c>
      <c r="H134" s="203">
        <v>3</v>
      </c>
      <c r="I134" s="204"/>
      <c r="J134" s="205">
        <f>ROUND(I134*H134,2)</f>
        <v>0</v>
      </c>
      <c r="K134" s="201" t="s">
        <v>123</v>
      </c>
      <c r="L134" s="46"/>
      <c r="M134" s="206" t="s">
        <v>19</v>
      </c>
      <c r="N134" s="207" t="s">
        <v>43</v>
      </c>
      <c r="O134" s="86"/>
      <c r="P134" s="208">
        <f>O134*H134</f>
        <v>0</v>
      </c>
      <c r="Q134" s="208">
        <v>0.01777</v>
      </c>
      <c r="R134" s="208">
        <f>Q134*H134</f>
        <v>0.05331</v>
      </c>
      <c r="S134" s="208">
        <v>0</v>
      </c>
      <c r="T134" s="20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0" t="s">
        <v>124</v>
      </c>
      <c r="AT134" s="210" t="s">
        <v>119</v>
      </c>
      <c r="AU134" s="210" t="s">
        <v>125</v>
      </c>
      <c r="AY134" s="19" t="s">
        <v>116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19" t="s">
        <v>125</v>
      </c>
      <c r="BK134" s="211">
        <f>ROUND(I134*H134,2)</f>
        <v>0</v>
      </c>
      <c r="BL134" s="19" t="s">
        <v>124</v>
      </c>
      <c r="BM134" s="210" t="s">
        <v>203</v>
      </c>
    </row>
    <row r="135" spans="1:47" s="2" customFormat="1" ht="12">
      <c r="A135" s="40"/>
      <c r="B135" s="41"/>
      <c r="C135" s="42"/>
      <c r="D135" s="212" t="s">
        <v>127</v>
      </c>
      <c r="E135" s="42"/>
      <c r="F135" s="213" t="s">
        <v>204</v>
      </c>
      <c r="G135" s="42"/>
      <c r="H135" s="42"/>
      <c r="I135" s="214"/>
      <c r="J135" s="42"/>
      <c r="K135" s="42"/>
      <c r="L135" s="46"/>
      <c r="M135" s="215"/>
      <c r="N135" s="216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127</v>
      </c>
      <c r="AU135" s="19" t="s">
        <v>125</v>
      </c>
    </row>
    <row r="136" spans="1:65" s="2" customFormat="1" ht="16.5" customHeight="1">
      <c r="A136" s="40"/>
      <c r="B136" s="41"/>
      <c r="C136" s="240" t="s">
        <v>205</v>
      </c>
      <c r="D136" s="240" t="s">
        <v>206</v>
      </c>
      <c r="E136" s="241" t="s">
        <v>207</v>
      </c>
      <c r="F136" s="242" t="s">
        <v>208</v>
      </c>
      <c r="G136" s="243" t="s">
        <v>202</v>
      </c>
      <c r="H136" s="244">
        <v>2</v>
      </c>
      <c r="I136" s="245"/>
      <c r="J136" s="246">
        <f>ROUND(I136*H136,2)</f>
        <v>0</v>
      </c>
      <c r="K136" s="242" t="s">
        <v>123</v>
      </c>
      <c r="L136" s="247"/>
      <c r="M136" s="248" t="s">
        <v>19</v>
      </c>
      <c r="N136" s="249" t="s">
        <v>43</v>
      </c>
      <c r="O136" s="86"/>
      <c r="P136" s="208">
        <f>O136*H136</f>
        <v>0</v>
      </c>
      <c r="Q136" s="208">
        <v>0.01521</v>
      </c>
      <c r="R136" s="208">
        <f>Q136*H136</f>
        <v>0.03042</v>
      </c>
      <c r="S136" s="208">
        <v>0</v>
      </c>
      <c r="T136" s="20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0" t="s">
        <v>168</v>
      </c>
      <c r="AT136" s="210" t="s">
        <v>206</v>
      </c>
      <c r="AU136" s="210" t="s">
        <v>125</v>
      </c>
      <c r="AY136" s="19" t="s">
        <v>116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9" t="s">
        <v>125</v>
      </c>
      <c r="BK136" s="211">
        <f>ROUND(I136*H136,2)</f>
        <v>0</v>
      </c>
      <c r="BL136" s="19" t="s">
        <v>124</v>
      </c>
      <c r="BM136" s="210" t="s">
        <v>209</v>
      </c>
    </row>
    <row r="137" spans="1:51" s="13" customFormat="1" ht="12">
      <c r="A137" s="13"/>
      <c r="B137" s="217"/>
      <c r="C137" s="218"/>
      <c r="D137" s="219" t="s">
        <v>129</v>
      </c>
      <c r="E137" s="220" t="s">
        <v>19</v>
      </c>
      <c r="F137" s="221" t="s">
        <v>210</v>
      </c>
      <c r="G137" s="218"/>
      <c r="H137" s="222">
        <v>1</v>
      </c>
      <c r="I137" s="223"/>
      <c r="J137" s="218"/>
      <c r="K137" s="218"/>
      <c r="L137" s="224"/>
      <c r="M137" s="225"/>
      <c r="N137" s="226"/>
      <c r="O137" s="226"/>
      <c r="P137" s="226"/>
      <c r="Q137" s="226"/>
      <c r="R137" s="226"/>
      <c r="S137" s="226"/>
      <c r="T137" s="22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8" t="s">
        <v>129</v>
      </c>
      <c r="AU137" s="228" t="s">
        <v>125</v>
      </c>
      <c r="AV137" s="13" t="s">
        <v>125</v>
      </c>
      <c r="AW137" s="13" t="s">
        <v>33</v>
      </c>
      <c r="AX137" s="13" t="s">
        <v>71</v>
      </c>
      <c r="AY137" s="228" t="s">
        <v>116</v>
      </c>
    </row>
    <row r="138" spans="1:51" s="13" customFormat="1" ht="12">
      <c r="A138" s="13"/>
      <c r="B138" s="217"/>
      <c r="C138" s="218"/>
      <c r="D138" s="219" t="s">
        <v>129</v>
      </c>
      <c r="E138" s="220" t="s">
        <v>19</v>
      </c>
      <c r="F138" s="221" t="s">
        <v>211</v>
      </c>
      <c r="G138" s="218"/>
      <c r="H138" s="222">
        <v>1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8" t="s">
        <v>129</v>
      </c>
      <c r="AU138" s="228" t="s">
        <v>125</v>
      </c>
      <c r="AV138" s="13" t="s">
        <v>125</v>
      </c>
      <c r="AW138" s="13" t="s">
        <v>33</v>
      </c>
      <c r="AX138" s="13" t="s">
        <v>71</v>
      </c>
      <c r="AY138" s="228" t="s">
        <v>116</v>
      </c>
    </row>
    <row r="139" spans="1:51" s="14" customFormat="1" ht="12">
      <c r="A139" s="14"/>
      <c r="B139" s="229"/>
      <c r="C139" s="230"/>
      <c r="D139" s="219" t="s">
        <v>129</v>
      </c>
      <c r="E139" s="231" t="s">
        <v>19</v>
      </c>
      <c r="F139" s="232" t="s">
        <v>158</v>
      </c>
      <c r="G139" s="230"/>
      <c r="H139" s="233">
        <v>2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39" t="s">
        <v>129</v>
      </c>
      <c r="AU139" s="239" t="s">
        <v>125</v>
      </c>
      <c r="AV139" s="14" t="s">
        <v>124</v>
      </c>
      <c r="AW139" s="14" t="s">
        <v>33</v>
      </c>
      <c r="AX139" s="14" t="s">
        <v>76</v>
      </c>
      <c r="AY139" s="239" t="s">
        <v>116</v>
      </c>
    </row>
    <row r="140" spans="1:65" s="2" customFormat="1" ht="16.5" customHeight="1">
      <c r="A140" s="40"/>
      <c r="B140" s="41"/>
      <c r="C140" s="240" t="s">
        <v>212</v>
      </c>
      <c r="D140" s="240" t="s">
        <v>206</v>
      </c>
      <c r="E140" s="241" t="s">
        <v>213</v>
      </c>
      <c r="F140" s="242" t="s">
        <v>214</v>
      </c>
      <c r="G140" s="243" t="s">
        <v>202</v>
      </c>
      <c r="H140" s="244">
        <v>1</v>
      </c>
      <c r="I140" s="245"/>
      <c r="J140" s="246">
        <f>ROUND(I140*H140,2)</f>
        <v>0</v>
      </c>
      <c r="K140" s="242" t="s">
        <v>123</v>
      </c>
      <c r="L140" s="247"/>
      <c r="M140" s="248" t="s">
        <v>19</v>
      </c>
      <c r="N140" s="249" t="s">
        <v>43</v>
      </c>
      <c r="O140" s="86"/>
      <c r="P140" s="208">
        <f>O140*H140</f>
        <v>0</v>
      </c>
      <c r="Q140" s="208">
        <v>0.01793</v>
      </c>
      <c r="R140" s="208">
        <f>Q140*H140</f>
        <v>0.01793</v>
      </c>
      <c r="S140" s="208">
        <v>0</v>
      </c>
      <c r="T140" s="20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0" t="s">
        <v>168</v>
      </c>
      <c r="AT140" s="210" t="s">
        <v>206</v>
      </c>
      <c r="AU140" s="210" t="s">
        <v>125</v>
      </c>
      <c r="AY140" s="19" t="s">
        <v>116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9" t="s">
        <v>125</v>
      </c>
      <c r="BK140" s="211">
        <f>ROUND(I140*H140,2)</f>
        <v>0</v>
      </c>
      <c r="BL140" s="19" t="s">
        <v>124</v>
      </c>
      <c r="BM140" s="210" t="s">
        <v>215</v>
      </c>
    </row>
    <row r="141" spans="1:63" s="12" customFormat="1" ht="22.8" customHeight="1">
      <c r="A141" s="12"/>
      <c r="B141" s="183"/>
      <c r="C141" s="184"/>
      <c r="D141" s="185" t="s">
        <v>70</v>
      </c>
      <c r="E141" s="197" t="s">
        <v>178</v>
      </c>
      <c r="F141" s="197" t="s">
        <v>216</v>
      </c>
      <c r="G141" s="184"/>
      <c r="H141" s="184"/>
      <c r="I141" s="187"/>
      <c r="J141" s="198">
        <f>BK141</f>
        <v>0</v>
      </c>
      <c r="K141" s="184"/>
      <c r="L141" s="189"/>
      <c r="M141" s="190"/>
      <c r="N141" s="191"/>
      <c r="O141" s="191"/>
      <c r="P141" s="192">
        <f>SUM(P142:P158)</f>
        <v>0</v>
      </c>
      <c r="Q141" s="191"/>
      <c r="R141" s="192">
        <f>SUM(R142:R158)</f>
        <v>0.0016144000000000002</v>
      </c>
      <c r="S141" s="191"/>
      <c r="T141" s="193">
        <f>SUM(T142:T158)</f>
        <v>4.388159999999999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94" t="s">
        <v>76</v>
      </c>
      <c r="AT141" s="195" t="s">
        <v>70</v>
      </c>
      <c r="AU141" s="195" t="s">
        <v>76</v>
      </c>
      <c r="AY141" s="194" t="s">
        <v>116</v>
      </c>
      <c r="BK141" s="196">
        <f>SUM(BK142:BK158)</f>
        <v>0</v>
      </c>
    </row>
    <row r="142" spans="1:65" s="2" customFormat="1" ht="24.15" customHeight="1">
      <c r="A142" s="40"/>
      <c r="B142" s="41"/>
      <c r="C142" s="199" t="s">
        <v>171</v>
      </c>
      <c r="D142" s="199" t="s">
        <v>119</v>
      </c>
      <c r="E142" s="200" t="s">
        <v>217</v>
      </c>
      <c r="F142" s="201" t="s">
        <v>218</v>
      </c>
      <c r="G142" s="202" t="s">
        <v>133</v>
      </c>
      <c r="H142" s="203">
        <v>40.36</v>
      </c>
      <c r="I142" s="204"/>
      <c r="J142" s="205">
        <f>ROUND(I142*H142,2)</f>
        <v>0</v>
      </c>
      <c r="K142" s="201" t="s">
        <v>123</v>
      </c>
      <c r="L142" s="46"/>
      <c r="M142" s="206" t="s">
        <v>19</v>
      </c>
      <c r="N142" s="207" t="s">
        <v>43</v>
      </c>
      <c r="O142" s="86"/>
      <c r="P142" s="208">
        <f>O142*H142</f>
        <v>0</v>
      </c>
      <c r="Q142" s="208">
        <v>4E-05</v>
      </c>
      <c r="R142" s="208">
        <f>Q142*H142</f>
        <v>0.0016144000000000002</v>
      </c>
      <c r="S142" s="208">
        <v>0</v>
      </c>
      <c r="T142" s="20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0" t="s">
        <v>124</v>
      </c>
      <c r="AT142" s="210" t="s">
        <v>119</v>
      </c>
      <c r="AU142" s="210" t="s">
        <v>125</v>
      </c>
      <c r="AY142" s="19" t="s">
        <v>116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9" t="s">
        <v>125</v>
      </c>
      <c r="BK142" s="211">
        <f>ROUND(I142*H142,2)</f>
        <v>0</v>
      </c>
      <c r="BL142" s="19" t="s">
        <v>124</v>
      </c>
      <c r="BM142" s="210" t="s">
        <v>219</v>
      </c>
    </row>
    <row r="143" spans="1:47" s="2" customFormat="1" ht="12">
      <c r="A143" s="40"/>
      <c r="B143" s="41"/>
      <c r="C143" s="42"/>
      <c r="D143" s="212" t="s">
        <v>127</v>
      </c>
      <c r="E143" s="42"/>
      <c r="F143" s="213" t="s">
        <v>220</v>
      </c>
      <c r="G143" s="42"/>
      <c r="H143" s="42"/>
      <c r="I143" s="214"/>
      <c r="J143" s="42"/>
      <c r="K143" s="42"/>
      <c r="L143" s="46"/>
      <c r="M143" s="215"/>
      <c r="N143" s="216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127</v>
      </c>
      <c r="AU143" s="19" t="s">
        <v>125</v>
      </c>
    </row>
    <row r="144" spans="1:51" s="13" customFormat="1" ht="12">
      <c r="A144" s="13"/>
      <c r="B144" s="217"/>
      <c r="C144" s="218"/>
      <c r="D144" s="219" t="s">
        <v>129</v>
      </c>
      <c r="E144" s="220" t="s">
        <v>19</v>
      </c>
      <c r="F144" s="221" t="s">
        <v>154</v>
      </c>
      <c r="G144" s="218"/>
      <c r="H144" s="222">
        <v>3.51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8" t="s">
        <v>129</v>
      </c>
      <c r="AU144" s="228" t="s">
        <v>125</v>
      </c>
      <c r="AV144" s="13" t="s">
        <v>125</v>
      </c>
      <c r="AW144" s="13" t="s">
        <v>33</v>
      </c>
      <c r="AX144" s="13" t="s">
        <v>71</v>
      </c>
      <c r="AY144" s="228" t="s">
        <v>116</v>
      </c>
    </row>
    <row r="145" spans="1:51" s="13" customFormat="1" ht="12">
      <c r="A145" s="13"/>
      <c r="B145" s="217"/>
      <c r="C145" s="218"/>
      <c r="D145" s="219" t="s">
        <v>129</v>
      </c>
      <c r="E145" s="220" t="s">
        <v>19</v>
      </c>
      <c r="F145" s="221" t="s">
        <v>155</v>
      </c>
      <c r="G145" s="218"/>
      <c r="H145" s="222">
        <v>20.04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8" t="s">
        <v>129</v>
      </c>
      <c r="AU145" s="228" t="s">
        <v>125</v>
      </c>
      <c r="AV145" s="13" t="s">
        <v>125</v>
      </c>
      <c r="AW145" s="13" t="s">
        <v>33</v>
      </c>
      <c r="AX145" s="13" t="s">
        <v>71</v>
      </c>
      <c r="AY145" s="228" t="s">
        <v>116</v>
      </c>
    </row>
    <row r="146" spans="1:51" s="13" customFormat="1" ht="12">
      <c r="A146" s="13"/>
      <c r="B146" s="217"/>
      <c r="C146" s="218"/>
      <c r="D146" s="219" t="s">
        <v>129</v>
      </c>
      <c r="E146" s="220" t="s">
        <v>19</v>
      </c>
      <c r="F146" s="221" t="s">
        <v>156</v>
      </c>
      <c r="G146" s="218"/>
      <c r="H146" s="222">
        <v>13.28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8" t="s">
        <v>129</v>
      </c>
      <c r="AU146" s="228" t="s">
        <v>125</v>
      </c>
      <c r="AV146" s="13" t="s">
        <v>125</v>
      </c>
      <c r="AW146" s="13" t="s">
        <v>33</v>
      </c>
      <c r="AX146" s="13" t="s">
        <v>71</v>
      </c>
      <c r="AY146" s="228" t="s">
        <v>116</v>
      </c>
    </row>
    <row r="147" spans="1:51" s="13" customFormat="1" ht="12">
      <c r="A147" s="13"/>
      <c r="B147" s="217"/>
      <c r="C147" s="218"/>
      <c r="D147" s="219" t="s">
        <v>129</v>
      </c>
      <c r="E147" s="220" t="s">
        <v>19</v>
      </c>
      <c r="F147" s="221" t="s">
        <v>221</v>
      </c>
      <c r="G147" s="218"/>
      <c r="H147" s="222">
        <v>0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8" t="s">
        <v>129</v>
      </c>
      <c r="AU147" s="228" t="s">
        <v>125</v>
      </c>
      <c r="AV147" s="13" t="s">
        <v>125</v>
      </c>
      <c r="AW147" s="13" t="s">
        <v>4</v>
      </c>
      <c r="AX147" s="13" t="s">
        <v>71</v>
      </c>
      <c r="AY147" s="228" t="s">
        <v>116</v>
      </c>
    </row>
    <row r="148" spans="1:51" s="13" customFormat="1" ht="12">
      <c r="A148" s="13"/>
      <c r="B148" s="217"/>
      <c r="C148" s="218"/>
      <c r="D148" s="219" t="s">
        <v>129</v>
      </c>
      <c r="E148" s="220" t="s">
        <v>19</v>
      </c>
      <c r="F148" s="221" t="s">
        <v>222</v>
      </c>
      <c r="G148" s="218"/>
      <c r="H148" s="222">
        <v>3.53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8" t="s">
        <v>129</v>
      </c>
      <c r="AU148" s="228" t="s">
        <v>125</v>
      </c>
      <c r="AV148" s="13" t="s">
        <v>125</v>
      </c>
      <c r="AW148" s="13" t="s">
        <v>33</v>
      </c>
      <c r="AX148" s="13" t="s">
        <v>71</v>
      </c>
      <c r="AY148" s="228" t="s">
        <v>116</v>
      </c>
    </row>
    <row r="149" spans="1:51" s="14" customFormat="1" ht="12">
      <c r="A149" s="14"/>
      <c r="B149" s="229"/>
      <c r="C149" s="230"/>
      <c r="D149" s="219" t="s">
        <v>129</v>
      </c>
      <c r="E149" s="231" t="s">
        <v>19</v>
      </c>
      <c r="F149" s="232" t="s">
        <v>158</v>
      </c>
      <c r="G149" s="230"/>
      <c r="H149" s="233">
        <v>40.36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39" t="s">
        <v>129</v>
      </c>
      <c r="AU149" s="239" t="s">
        <v>125</v>
      </c>
      <c r="AV149" s="14" t="s">
        <v>124</v>
      </c>
      <c r="AW149" s="14" t="s">
        <v>33</v>
      </c>
      <c r="AX149" s="14" t="s">
        <v>76</v>
      </c>
      <c r="AY149" s="239" t="s">
        <v>116</v>
      </c>
    </row>
    <row r="150" spans="1:65" s="2" customFormat="1" ht="21.75" customHeight="1">
      <c r="A150" s="40"/>
      <c r="B150" s="41"/>
      <c r="C150" s="199" t="s">
        <v>223</v>
      </c>
      <c r="D150" s="199" t="s">
        <v>119</v>
      </c>
      <c r="E150" s="200" t="s">
        <v>224</v>
      </c>
      <c r="F150" s="201" t="s">
        <v>225</v>
      </c>
      <c r="G150" s="202" t="s">
        <v>133</v>
      </c>
      <c r="H150" s="203">
        <v>26.8224</v>
      </c>
      <c r="I150" s="204"/>
      <c r="J150" s="205">
        <f>ROUND(I150*H150,2)</f>
        <v>0</v>
      </c>
      <c r="K150" s="201" t="s">
        <v>123</v>
      </c>
      <c r="L150" s="46"/>
      <c r="M150" s="206" t="s">
        <v>19</v>
      </c>
      <c r="N150" s="207" t="s">
        <v>43</v>
      </c>
      <c r="O150" s="86"/>
      <c r="P150" s="208">
        <f>O150*H150</f>
        <v>0</v>
      </c>
      <c r="Q150" s="208">
        <v>0</v>
      </c>
      <c r="R150" s="208">
        <f>Q150*H150</f>
        <v>0</v>
      </c>
      <c r="S150" s="208">
        <v>0.15</v>
      </c>
      <c r="T150" s="209">
        <f>S150*H150</f>
        <v>4.023359999999999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0" t="s">
        <v>124</v>
      </c>
      <c r="AT150" s="210" t="s">
        <v>119</v>
      </c>
      <c r="AU150" s="210" t="s">
        <v>125</v>
      </c>
      <c r="AY150" s="19" t="s">
        <v>116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19" t="s">
        <v>125</v>
      </c>
      <c r="BK150" s="211">
        <f>ROUND(I150*H150,2)</f>
        <v>0</v>
      </c>
      <c r="BL150" s="19" t="s">
        <v>124</v>
      </c>
      <c r="BM150" s="210" t="s">
        <v>226</v>
      </c>
    </row>
    <row r="151" spans="1:47" s="2" customFormat="1" ht="12">
      <c r="A151" s="40"/>
      <c r="B151" s="41"/>
      <c r="C151" s="42"/>
      <c r="D151" s="212" t="s">
        <v>127</v>
      </c>
      <c r="E151" s="42"/>
      <c r="F151" s="213" t="s">
        <v>227</v>
      </c>
      <c r="G151" s="42"/>
      <c r="H151" s="42"/>
      <c r="I151" s="214"/>
      <c r="J151" s="42"/>
      <c r="K151" s="42"/>
      <c r="L151" s="46"/>
      <c r="M151" s="215"/>
      <c r="N151" s="216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127</v>
      </c>
      <c r="AU151" s="19" t="s">
        <v>125</v>
      </c>
    </row>
    <row r="152" spans="1:51" s="13" customFormat="1" ht="12">
      <c r="A152" s="13"/>
      <c r="B152" s="217"/>
      <c r="C152" s="218"/>
      <c r="D152" s="219" t="s">
        <v>129</v>
      </c>
      <c r="E152" s="220" t="s">
        <v>19</v>
      </c>
      <c r="F152" s="221" t="s">
        <v>228</v>
      </c>
      <c r="G152" s="218"/>
      <c r="H152" s="222">
        <v>26.8224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8" t="s">
        <v>129</v>
      </c>
      <c r="AU152" s="228" t="s">
        <v>125</v>
      </c>
      <c r="AV152" s="13" t="s">
        <v>125</v>
      </c>
      <c r="AW152" s="13" t="s">
        <v>33</v>
      </c>
      <c r="AX152" s="13" t="s">
        <v>76</v>
      </c>
      <c r="AY152" s="228" t="s">
        <v>116</v>
      </c>
    </row>
    <row r="153" spans="1:65" s="2" customFormat="1" ht="24.15" customHeight="1">
      <c r="A153" s="40"/>
      <c r="B153" s="41"/>
      <c r="C153" s="199" t="s">
        <v>229</v>
      </c>
      <c r="D153" s="199" t="s">
        <v>119</v>
      </c>
      <c r="E153" s="200" t="s">
        <v>230</v>
      </c>
      <c r="F153" s="201" t="s">
        <v>231</v>
      </c>
      <c r="G153" s="202" t="s">
        <v>133</v>
      </c>
      <c r="H153" s="203">
        <v>4.8</v>
      </c>
      <c r="I153" s="204"/>
      <c r="J153" s="205">
        <f>ROUND(I153*H153,2)</f>
        <v>0</v>
      </c>
      <c r="K153" s="201" t="s">
        <v>123</v>
      </c>
      <c r="L153" s="46"/>
      <c r="M153" s="206" t="s">
        <v>19</v>
      </c>
      <c r="N153" s="207" t="s">
        <v>43</v>
      </c>
      <c r="O153" s="86"/>
      <c r="P153" s="208">
        <f>O153*H153</f>
        <v>0</v>
      </c>
      <c r="Q153" s="208">
        <v>0</v>
      </c>
      <c r="R153" s="208">
        <f>Q153*H153</f>
        <v>0</v>
      </c>
      <c r="S153" s="208">
        <v>0.076</v>
      </c>
      <c r="T153" s="209">
        <f>S153*H153</f>
        <v>0.36479999999999996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0" t="s">
        <v>124</v>
      </c>
      <c r="AT153" s="210" t="s">
        <v>119</v>
      </c>
      <c r="AU153" s="210" t="s">
        <v>125</v>
      </c>
      <c r="AY153" s="19" t="s">
        <v>116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19" t="s">
        <v>125</v>
      </c>
      <c r="BK153" s="211">
        <f>ROUND(I153*H153,2)</f>
        <v>0</v>
      </c>
      <c r="BL153" s="19" t="s">
        <v>124</v>
      </c>
      <c r="BM153" s="210" t="s">
        <v>232</v>
      </c>
    </row>
    <row r="154" spans="1:47" s="2" customFormat="1" ht="12">
      <c r="A154" s="40"/>
      <c r="B154" s="41"/>
      <c r="C154" s="42"/>
      <c r="D154" s="212" t="s">
        <v>127</v>
      </c>
      <c r="E154" s="42"/>
      <c r="F154" s="213" t="s">
        <v>233</v>
      </c>
      <c r="G154" s="42"/>
      <c r="H154" s="42"/>
      <c r="I154" s="214"/>
      <c r="J154" s="42"/>
      <c r="K154" s="42"/>
      <c r="L154" s="46"/>
      <c r="M154" s="215"/>
      <c r="N154" s="216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127</v>
      </c>
      <c r="AU154" s="19" t="s">
        <v>125</v>
      </c>
    </row>
    <row r="155" spans="1:51" s="13" customFormat="1" ht="12">
      <c r="A155" s="13"/>
      <c r="B155" s="217"/>
      <c r="C155" s="218"/>
      <c r="D155" s="219" t="s">
        <v>129</v>
      </c>
      <c r="E155" s="220" t="s">
        <v>19</v>
      </c>
      <c r="F155" s="221" t="s">
        <v>234</v>
      </c>
      <c r="G155" s="218"/>
      <c r="H155" s="222">
        <v>1.6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8" t="s">
        <v>129</v>
      </c>
      <c r="AU155" s="228" t="s">
        <v>125</v>
      </c>
      <c r="AV155" s="13" t="s">
        <v>125</v>
      </c>
      <c r="AW155" s="13" t="s">
        <v>33</v>
      </c>
      <c r="AX155" s="13" t="s">
        <v>71</v>
      </c>
      <c r="AY155" s="228" t="s">
        <v>116</v>
      </c>
    </row>
    <row r="156" spans="1:51" s="13" customFormat="1" ht="12">
      <c r="A156" s="13"/>
      <c r="B156" s="217"/>
      <c r="C156" s="218"/>
      <c r="D156" s="219" t="s">
        <v>129</v>
      </c>
      <c r="E156" s="220" t="s">
        <v>19</v>
      </c>
      <c r="F156" s="221" t="s">
        <v>235</v>
      </c>
      <c r="G156" s="218"/>
      <c r="H156" s="222">
        <v>1.6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8" t="s">
        <v>129</v>
      </c>
      <c r="AU156" s="228" t="s">
        <v>125</v>
      </c>
      <c r="AV156" s="13" t="s">
        <v>125</v>
      </c>
      <c r="AW156" s="13" t="s">
        <v>33</v>
      </c>
      <c r="AX156" s="13" t="s">
        <v>71</v>
      </c>
      <c r="AY156" s="228" t="s">
        <v>116</v>
      </c>
    </row>
    <row r="157" spans="1:51" s="13" customFormat="1" ht="12">
      <c r="A157" s="13"/>
      <c r="B157" s="217"/>
      <c r="C157" s="218"/>
      <c r="D157" s="219" t="s">
        <v>129</v>
      </c>
      <c r="E157" s="220" t="s">
        <v>19</v>
      </c>
      <c r="F157" s="221" t="s">
        <v>236</v>
      </c>
      <c r="G157" s="218"/>
      <c r="H157" s="222">
        <v>1.6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8" t="s">
        <v>129</v>
      </c>
      <c r="AU157" s="228" t="s">
        <v>125</v>
      </c>
      <c r="AV157" s="13" t="s">
        <v>125</v>
      </c>
      <c r="AW157" s="13" t="s">
        <v>33</v>
      </c>
      <c r="AX157" s="13" t="s">
        <v>71</v>
      </c>
      <c r="AY157" s="228" t="s">
        <v>116</v>
      </c>
    </row>
    <row r="158" spans="1:51" s="14" customFormat="1" ht="12">
      <c r="A158" s="14"/>
      <c r="B158" s="229"/>
      <c r="C158" s="230"/>
      <c r="D158" s="219" t="s">
        <v>129</v>
      </c>
      <c r="E158" s="231" t="s">
        <v>19</v>
      </c>
      <c r="F158" s="232" t="s">
        <v>158</v>
      </c>
      <c r="G158" s="230"/>
      <c r="H158" s="233">
        <v>4.8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39" t="s">
        <v>129</v>
      </c>
      <c r="AU158" s="239" t="s">
        <v>125</v>
      </c>
      <c r="AV158" s="14" t="s">
        <v>124</v>
      </c>
      <c r="AW158" s="14" t="s">
        <v>33</v>
      </c>
      <c r="AX158" s="14" t="s">
        <v>76</v>
      </c>
      <c r="AY158" s="239" t="s">
        <v>116</v>
      </c>
    </row>
    <row r="159" spans="1:63" s="12" customFormat="1" ht="22.8" customHeight="1">
      <c r="A159" s="12"/>
      <c r="B159" s="183"/>
      <c r="C159" s="184"/>
      <c r="D159" s="185" t="s">
        <v>70</v>
      </c>
      <c r="E159" s="197" t="s">
        <v>237</v>
      </c>
      <c r="F159" s="197" t="s">
        <v>238</v>
      </c>
      <c r="G159" s="184"/>
      <c r="H159" s="184"/>
      <c r="I159" s="187"/>
      <c r="J159" s="198">
        <f>BK159</f>
        <v>0</v>
      </c>
      <c r="K159" s="184"/>
      <c r="L159" s="189"/>
      <c r="M159" s="190"/>
      <c r="N159" s="191"/>
      <c r="O159" s="191"/>
      <c r="P159" s="192">
        <f>SUM(P160:P168)</f>
        <v>0</v>
      </c>
      <c r="Q159" s="191"/>
      <c r="R159" s="192">
        <f>SUM(R160:R168)</f>
        <v>0</v>
      </c>
      <c r="S159" s="191"/>
      <c r="T159" s="193">
        <f>SUM(T160:T168)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94" t="s">
        <v>76</v>
      </c>
      <c r="AT159" s="195" t="s">
        <v>70</v>
      </c>
      <c r="AU159" s="195" t="s">
        <v>76</v>
      </c>
      <c r="AY159" s="194" t="s">
        <v>116</v>
      </c>
      <c r="BK159" s="196">
        <f>SUM(BK160:BK168)</f>
        <v>0</v>
      </c>
    </row>
    <row r="160" spans="1:65" s="2" customFormat="1" ht="24.15" customHeight="1">
      <c r="A160" s="40"/>
      <c r="B160" s="41"/>
      <c r="C160" s="199" t="s">
        <v>239</v>
      </c>
      <c r="D160" s="199" t="s">
        <v>119</v>
      </c>
      <c r="E160" s="200" t="s">
        <v>240</v>
      </c>
      <c r="F160" s="201" t="s">
        <v>241</v>
      </c>
      <c r="G160" s="202" t="s">
        <v>143</v>
      </c>
      <c r="H160" s="203">
        <v>5.1742</v>
      </c>
      <c r="I160" s="204"/>
      <c r="J160" s="205">
        <f>ROUND(I160*H160,2)</f>
        <v>0</v>
      </c>
      <c r="K160" s="201" t="s">
        <v>123</v>
      </c>
      <c r="L160" s="46"/>
      <c r="M160" s="206" t="s">
        <v>19</v>
      </c>
      <c r="N160" s="207" t="s">
        <v>43</v>
      </c>
      <c r="O160" s="86"/>
      <c r="P160" s="208">
        <f>O160*H160</f>
        <v>0</v>
      </c>
      <c r="Q160" s="208">
        <v>0</v>
      </c>
      <c r="R160" s="208">
        <f>Q160*H160</f>
        <v>0</v>
      </c>
      <c r="S160" s="208">
        <v>0</v>
      </c>
      <c r="T160" s="20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0" t="s">
        <v>124</v>
      </c>
      <c r="AT160" s="210" t="s">
        <v>119</v>
      </c>
      <c r="AU160" s="210" t="s">
        <v>125</v>
      </c>
      <c r="AY160" s="19" t="s">
        <v>116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19" t="s">
        <v>125</v>
      </c>
      <c r="BK160" s="211">
        <f>ROUND(I160*H160,2)</f>
        <v>0</v>
      </c>
      <c r="BL160" s="19" t="s">
        <v>124</v>
      </c>
      <c r="BM160" s="210" t="s">
        <v>242</v>
      </c>
    </row>
    <row r="161" spans="1:47" s="2" customFormat="1" ht="12">
      <c r="A161" s="40"/>
      <c r="B161" s="41"/>
      <c r="C161" s="42"/>
      <c r="D161" s="212" t="s">
        <v>127</v>
      </c>
      <c r="E161" s="42"/>
      <c r="F161" s="213" t="s">
        <v>243</v>
      </c>
      <c r="G161" s="42"/>
      <c r="H161" s="42"/>
      <c r="I161" s="214"/>
      <c r="J161" s="42"/>
      <c r="K161" s="42"/>
      <c r="L161" s="46"/>
      <c r="M161" s="215"/>
      <c r="N161" s="216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127</v>
      </c>
      <c r="AU161" s="19" t="s">
        <v>125</v>
      </c>
    </row>
    <row r="162" spans="1:65" s="2" customFormat="1" ht="21.75" customHeight="1">
      <c r="A162" s="40"/>
      <c r="B162" s="41"/>
      <c r="C162" s="199" t="s">
        <v>244</v>
      </c>
      <c r="D162" s="199" t="s">
        <v>119</v>
      </c>
      <c r="E162" s="200" t="s">
        <v>245</v>
      </c>
      <c r="F162" s="201" t="s">
        <v>246</v>
      </c>
      <c r="G162" s="202" t="s">
        <v>143</v>
      </c>
      <c r="H162" s="203">
        <v>5.1742</v>
      </c>
      <c r="I162" s="204"/>
      <c r="J162" s="205">
        <f>ROUND(I162*H162,2)</f>
        <v>0</v>
      </c>
      <c r="K162" s="201" t="s">
        <v>123</v>
      </c>
      <c r="L162" s="46"/>
      <c r="M162" s="206" t="s">
        <v>19</v>
      </c>
      <c r="N162" s="207" t="s">
        <v>43</v>
      </c>
      <c r="O162" s="86"/>
      <c r="P162" s="208">
        <f>O162*H162</f>
        <v>0</v>
      </c>
      <c r="Q162" s="208">
        <v>0</v>
      </c>
      <c r="R162" s="208">
        <f>Q162*H162</f>
        <v>0</v>
      </c>
      <c r="S162" s="208">
        <v>0</v>
      </c>
      <c r="T162" s="20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0" t="s">
        <v>124</v>
      </c>
      <c r="AT162" s="210" t="s">
        <v>119</v>
      </c>
      <c r="AU162" s="210" t="s">
        <v>125</v>
      </c>
      <c r="AY162" s="19" t="s">
        <v>116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19" t="s">
        <v>125</v>
      </c>
      <c r="BK162" s="211">
        <f>ROUND(I162*H162,2)</f>
        <v>0</v>
      </c>
      <c r="BL162" s="19" t="s">
        <v>124</v>
      </c>
      <c r="BM162" s="210" t="s">
        <v>247</v>
      </c>
    </row>
    <row r="163" spans="1:47" s="2" customFormat="1" ht="12">
      <c r="A163" s="40"/>
      <c r="B163" s="41"/>
      <c r="C163" s="42"/>
      <c r="D163" s="212" t="s">
        <v>127</v>
      </c>
      <c r="E163" s="42"/>
      <c r="F163" s="213" t="s">
        <v>248</v>
      </c>
      <c r="G163" s="42"/>
      <c r="H163" s="42"/>
      <c r="I163" s="214"/>
      <c r="J163" s="42"/>
      <c r="K163" s="42"/>
      <c r="L163" s="46"/>
      <c r="M163" s="215"/>
      <c r="N163" s="216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127</v>
      </c>
      <c r="AU163" s="19" t="s">
        <v>125</v>
      </c>
    </row>
    <row r="164" spans="1:65" s="2" customFormat="1" ht="24.15" customHeight="1">
      <c r="A164" s="40"/>
      <c r="B164" s="41"/>
      <c r="C164" s="199" t="s">
        <v>7</v>
      </c>
      <c r="D164" s="199" t="s">
        <v>119</v>
      </c>
      <c r="E164" s="200" t="s">
        <v>249</v>
      </c>
      <c r="F164" s="201" t="s">
        <v>250</v>
      </c>
      <c r="G164" s="202" t="s">
        <v>143</v>
      </c>
      <c r="H164" s="203">
        <v>51.742</v>
      </c>
      <c r="I164" s="204"/>
      <c r="J164" s="205">
        <f>ROUND(I164*H164,2)</f>
        <v>0</v>
      </c>
      <c r="K164" s="201" t="s">
        <v>123</v>
      </c>
      <c r="L164" s="46"/>
      <c r="M164" s="206" t="s">
        <v>19</v>
      </c>
      <c r="N164" s="207" t="s">
        <v>43</v>
      </c>
      <c r="O164" s="86"/>
      <c r="P164" s="208">
        <f>O164*H164</f>
        <v>0</v>
      </c>
      <c r="Q164" s="208">
        <v>0</v>
      </c>
      <c r="R164" s="208">
        <f>Q164*H164</f>
        <v>0</v>
      </c>
      <c r="S164" s="208">
        <v>0</v>
      </c>
      <c r="T164" s="20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0" t="s">
        <v>124</v>
      </c>
      <c r="AT164" s="210" t="s">
        <v>119</v>
      </c>
      <c r="AU164" s="210" t="s">
        <v>125</v>
      </c>
      <c r="AY164" s="19" t="s">
        <v>116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19" t="s">
        <v>125</v>
      </c>
      <c r="BK164" s="211">
        <f>ROUND(I164*H164,2)</f>
        <v>0</v>
      </c>
      <c r="BL164" s="19" t="s">
        <v>124</v>
      </c>
      <c r="BM164" s="210" t="s">
        <v>251</v>
      </c>
    </row>
    <row r="165" spans="1:47" s="2" customFormat="1" ht="12">
      <c r="A165" s="40"/>
      <c r="B165" s="41"/>
      <c r="C165" s="42"/>
      <c r="D165" s="212" t="s">
        <v>127</v>
      </c>
      <c r="E165" s="42"/>
      <c r="F165" s="213" t="s">
        <v>252</v>
      </c>
      <c r="G165" s="42"/>
      <c r="H165" s="42"/>
      <c r="I165" s="214"/>
      <c r="J165" s="42"/>
      <c r="K165" s="42"/>
      <c r="L165" s="46"/>
      <c r="M165" s="215"/>
      <c r="N165" s="216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127</v>
      </c>
      <c r="AU165" s="19" t="s">
        <v>125</v>
      </c>
    </row>
    <row r="166" spans="1:51" s="13" customFormat="1" ht="12">
      <c r="A166" s="13"/>
      <c r="B166" s="217"/>
      <c r="C166" s="218"/>
      <c r="D166" s="219" t="s">
        <v>129</v>
      </c>
      <c r="E166" s="218"/>
      <c r="F166" s="221" t="s">
        <v>253</v>
      </c>
      <c r="G166" s="218"/>
      <c r="H166" s="222">
        <v>51.742</v>
      </c>
      <c r="I166" s="223"/>
      <c r="J166" s="218"/>
      <c r="K166" s="218"/>
      <c r="L166" s="224"/>
      <c r="M166" s="225"/>
      <c r="N166" s="226"/>
      <c r="O166" s="226"/>
      <c r="P166" s="226"/>
      <c r="Q166" s="226"/>
      <c r="R166" s="226"/>
      <c r="S166" s="226"/>
      <c r="T166" s="22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8" t="s">
        <v>129</v>
      </c>
      <c r="AU166" s="228" t="s">
        <v>125</v>
      </c>
      <c r="AV166" s="13" t="s">
        <v>125</v>
      </c>
      <c r="AW166" s="13" t="s">
        <v>4</v>
      </c>
      <c r="AX166" s="13" t="s">
        <v>76</v>
      </c>
      <c r="AY166" s="228" t="s">
        <v>116</v>
      </c>
    </row>
    <row r="167" spans="1:65" s="2" customFormat="1" ht="24.15" customHeight="1">
      <c r="A167" s="40"/>
      <c r="B167" s="41"/>
      <c r="C167" s="199" t="s">
        <v>254</v>
      </c>
      <c r="D167" s="199" t="s">
        <v>119</v>
      </c>
      <c r="E167" s="200" t="s">
        <v>255</v>
      </c>
      <c r="F167" s="201" t="s">
        <v>256</v>
      </c>
      <c r="G167" s="202" t="s">
        <v>143</v>
      </c>
      <c r="H167" s="203">
        <v>5.1742</v>
      </c>
      <c r="I167" s="204"/>
      <c r="J167" s="205">
        <f>ROUND(I167*H167,2)</f>
        <v>0</v>
      </c>
      <c r="K167" s="201" t="s">
        <v>123</v>
      </c>
      <c r="L167" s="46"/>
      <c r="M167" s="206" t="s">
        <v>19</v>
      </c>
      <c r="N167" s="207" t="s">
        <v>43</v>
      </c>
      <c r="O167" s="86"/>
      <c r="P167" s="208">
        <f>O167*H167</f>
        <v>0</v>
      </c>
      <c r="Q167" s="208">
        <v>0</v>
      </c>
      <c r="R167" s="208">
        <f>Q167*H167</f>
        <v>0</v>
      </c>
      <c r="S167" s="208">
        <v>0</v>
      </c>
      <c r="T167" s="20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0" t="s">
        <v>124</v>
      </c>
      <c r="AT167" s="210" t="s">
        <v>119</v>
      </c>
      <c r="AU167" s="210" t="s">
        <v>125</v>
      </c>
      <c r="AY167" s="19" t="s">
        <v>116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19" t="s">
        <v>125</v>
      </c>
      <c r="BK167" s="211">
        <f>ROUND(I167*H167,2)</f>
        <v>0</v>
      </c>
      <c r="BL167" s="19" t="s">
        <v>124</v>
      </c>
      <c r="BM167" s="210" t="s">
        <v>257</v>
      </c>
    </row>
    <row r="168" spans="1:47" s="2" customFormat="1" ht="12">
      <c r="A168" s="40"/>
      <c r="B168" s="41"/>
      <c r="C168" s="42"/>
      <c r="D168" s="212" t="s">
        <v>127</v>
      </c>
      <c r="E168" s="42"/>
      <c r="F168" s="213" t="s">
        <v>258</v>
      </c>
      <c r="G168" s="42"/>
      <c r="H168" s="42"/>
      <c r="I168" s="214"/>
      <c r="J168" s="42"/>
      <c r="K168" s="42"/>
      <c r="L168" s="46"/>
      <c r="M168" s="215"/>
      <c r="N168" s="216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127</v>
      </c>
      <c r="AU168" s="19" t="s">
        <v>125</v>
      </c>
    </row>
    <row r="169" spans="1:63" s="12" customFormat="1" ht="22.8" customHeight="1">
      <c r="A169" s="12"/>
      <c r="B169" s="183"/>
      <c r="C169" s="184"/>
      <c r="D169" s="185" t="s">
        <v>70</v>
      </c>
      <c r="E169" s="197" t="s">
        <v>259</v>
      </c>
      <c r="F169" s="197" t="s">
        <v>260</v>
      </c>
      <c r="G169" s="184"/>
      <c r="H169" s="184"/>
      <c r="I169" s="187"/>
      <c r="J169" s="198">
        <f>BK169</f>
        <v>0</v>
      </c>
      <c r="K169" s="184"/>
      <c r="L169" s="189"/>
      <c r="M169" s="190"/>
      <c r="N169" s="191"/>
      <c r="O169" s="191"/>
      <c r="P169" s="192">
        <f>SUM(P170:P171)</f>
        <v>0</v>
      </c>
      <c r="Q169" s="191"/>
      <c r="R169" s="192">
        <f>SUM(R170:R171)</f>
        <v>0</v>
      </c>
      <c r="S169" s="191"/>
      <c r="T169" s="193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94" t="s">
        <v>76</v>
      </c>
      <c r="AT169" s="195" t="s">
        <v>70</v>
      </c>
      <c r="AU169" s="195" t="s">
        <v>76</v>
      </c>
      <c r="AY169" s="194" t="s">
        <v>116</v>
      </c>
      <c r="BK169" s="196">
        <f>SUM(BK170:BK171)</f>
        <v>0</v>
      </c>
    </row>
    <row r="170" spans="1:65" s="2" customFormat="1" ht="33" customHeight="1">
      <c r="A170" s="40"/>
      <c r="B170" s="41"/>
      <c r="C170" s="199" t="s">
        <v>261</v>
      </c>
      <c r="D170" s="199" t="s">
        <v>119</v>
      </c>
      <c r="E170" s="200" t="s">
        <v>262</v>
      </c>
      <c r="F170" s="201" t="s">
        <v>263</v>
      </c>
      <c r="G170" s="202" t="s">
        <v>143</v>
      </c>
      <c r="H170" s="203">
        <v>1.379</v>
      </c>
      <c r="I170" s="204"/>
      <c r="J170" s="205">
        <f>ROUND(I170*H170,2)</f>
        <v>0</v>
      </c>
      <c r="K170" s="201" t="s">
        <v>123</v>
      </c>
      <c r="L170" s="46"/>
      <c r="M170" s="206" t="s">
        <v>19</v>
      </c>
      <c r="N170" s="207" t="s">
        <v>43</v>
      </c>
      <c r="O170" s="86"/>
      <c r="P170" s="208">
        <f>O170*H170</f>
        <v>0</v>
      </c>
      <c r="Q170" s="208">
        <v>0</v>
      </c>
      <c r="R170" s="208">
        <f>Q170*H170</f>
        <v>0</v>
      </c>
      <c r="S170" s="208">
        <v>0</v>
      </c>
      <c r="T170" s="20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0" t="s">
        <v>124</v>
      </c>
      <c r="AT170" s="210" t="s">
        <v>119</v>
      </c>
      <c r="AU170" s="210" t="s">
        <v>125</v>
      </c>
      <c r="AY170" s="19" t="s">
        <v>116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19" t="s">
        <v>125</v>
      </c>
      <c r="BK170" s="211">
        <f>ROUND(I170*H170,2)</f>
        <v>0</v>
      </c>
      <c r="BL170" s="19" t="s">
        <v>124</v>
      </c>
      <c r="BM170" s="210" t="s">
        <v>264</v>
      </c>
    </row>
    <row r="171" spans="1:47" s="2" customFormat="1" ht="12">
      <c r="A171" s="40"/>
      <c r="B171" s="41"/>
      <c r="C171" s="42"/>
      <c r="D171" s="212" t="s">
        <v>127</v>
      </c>
      <c r="E171" s="42"/>
      <c r="F171" s="213" t="s">
        <v>265</v>
      </c>
      <c r="G171" s="42"/>
      <c r="H171" s="42"/>
      <c r="I171" s="214"/>
      <c r="J171" s="42"/>
      <c r="K171" s="42"/>
      <c r="L171" s="46"/>
      <c r="M171" s="215"/>
      <c r="N171" s="216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127</v>
      </c>
      <c r="AU171" s="19" t="s">
        <v>125</v>
      </c>
    </row>
    <row r="172" spans="1:63" s="12" customFormat="1" ht="25.9" customHeight="1">
      <c r="A172" s="12"/>
      <c r="B172" s="183"/>
      <c r="C172" s="184"/>
      <c r="D172" s="185" t="s">
        <v>70</v>
      </c>
      <c r="E172" s="186" t="s">
        <v>266</v>
      </c>
      <c r="F172" s="186" t="s">
        <v>267</v>
      </c>
      <c r="G172" s="184"/>
      <c r="H172" s="184"/>
      <c r="I172" s="187"/>
      <c r="J172" s="188">
        <f>BK172</f>
        <v>0</v>
      </c>
      <c r="K172" s="184"/>
      <c r="L172" s="189"/>
      <c r="M172" s="190"/>
      <c r="N172" s="191"/>
      <c r="O172" s="191"/>
      <c r="P172" s="192">
        <f>P173+P196+P211+P249+P292+P327+P360+P361+P416+P451+P486</f>
        <v>0</v>
      </c>
      <c r="Q172" s="191"/>
      <c r="R172" s="192">
        <f>R173+R196+R211+R249+R292+R327+R360+R361+R416+R451+R486</f>
        <v>1.761380582</v>
      </c>
      <c r="S172" s="191"/>
      <c r="T172" s="193">
        <f>T173+T196+T211+T249+T292+T327+T360+T361+T416+T451+T486</f>
        <v>0.7860764499999999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94" t="s">
        <v>125</v>
      </c>
      <c r="AT172" s="195" t="s">
        <v>70</v>
      </c>
      <c r="AU172" s="195" t="s">
        <v>71</v>
      </c>
      <c r="AY172" s="194" t="s">
        <v>116</v>
      </c>
      <c r="BK172" s="196">
        <f>BK173+BK196+BK211+BK249+BK292+BK327+BK360+BK361+BK416+BK451+BK486</f>
        <v>0</v>
      </c>
    </row>
    <row r="173" spans="1:63" s="12" customFormat="1" ht="22.8" customHeight="1">
      <c r="A173" s="12"/>
      <c r="B173" s="183"/>
      <c r="C173" s="184"/>
      <c r="D173" s="185" t="s">
        <v>70</v>
      </c>
      <c r="E173" s="197" t="s">
        <v>268</v>
      </c>
      <c r="F173" s="197" t="s">
        <v>269</v>
      </c>
      <c r="G173" s="184"/>
      <c r="H173" s="184"/>
      <c r="I173" s="187"/>
      <c r="J173" s="198">
        <f>BK173</f>
        <v>0</v>
      </c>
      <c r="K173" s="184"/>
      <c r="L173" s="189"/>
      <c r="M173" s="190"/>
      <c r="N173" s="191"/>
      <c r="O173" s="191"/>
      <c r="P173" s="192">
        <f>SUM(P174:P195)</f>
        <v>0</v>
      </c>
      <c r="Q173" s="191"/>
      <c r="R173" s="192">
        <f>SUM(R174:R195)</f>
        <v>0.011023999999999999</v>
      </c>
      <c r="S173" s="191"/>
      <c r="T173" s="193">
        <f>SUM(T174:T195)</f>
        <v>0.0084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94" t="s">
        <v>125</v>
      </c>
      <c r="AT173" s="195" t="s">
        <v>70</v>
      </c>
      <c r="AU173" s="195" t="s">
        <v>76</v>
      </c>
      <c r="AY173" s="194" t="s">
        <v>116</v>
      </c>
      <c r="BK173" s="196">
        <f>SUM(BK174:BK195)</f>
        <v>0</v>
      </c>
    </row>
    <row r="174" spans="1:65" s="2" customFormat="1" ht="16.5" customHeight="1">
      <c r="A174" s="40"/>
      <c r="B174" s="41"/>
      <c r="C174" s="199" t="s">
        <v>270</v>
      </c>
      <c r="D174" s="199" t="s">
        <v>119</v>
      </c>
      <c r="E174" s="200" t="s">
        <v>271</v>
      </c>
      <c r="F174" s="201" t="s">
        <v>272</v>
      </c>
      <c r="G174" s="202" t="s">
        <v>273</v>
      </c>
      <c r="H174" s="203">
        <v>4</v>
      </c>
      <c r="I174" s="204"/>
      <c r="J174" s="205">
        <f>ROUND(I174*H174,2)</f>
        <v>0</v>
      </c>
      <c r="K174" s="201" t="s">
        <v>123</v>
      </c>
      <c r="L174" s="46"/>
      <c r="M174" s="206" t="s">
        <v>19</v>
      </c>
      <c r="N174" s="207" t="s">
        <v>43</v>
      </c>
      <c r="O174" s="86"/>
      <c r="P174" s="208">
        <f>O174*H174</f>
        <v>0</v>
      </c>
      <c r="Q174" s="208">
        <v>0</v>
      </c>
      <c r="R174" s="208">
        <f>Q174*H174</f>
        <v>0</v>
      </c>
      <c r="S174" s="208">
        <v>0.0021</v>
      </c>
      <c r="T174" s="209">
        <f>S174*H174</f>
        <v>0.0084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0" t="s">
        <v>171</v>
      </c>
      <c r="AT174" s="210" t="s">
        <v>119</v>
      </c>
      <c r="AU174" s="210" t="s">
        <v>125</v>
      </c>
      <c r="AY174" s="19" t="s">
        <v>116</v>
      </c>
      <c r="BE174" s="211">
        <f>IF(N174="základní",J174,0)</f>
        <v>0</v>
      </c>
      <c r="BF174" s="211">
        <f>IF(N174="snížená",J174,0)</f>
        <v>0</v>
      </c>
      <c r="BG174" s="211">
        <f>IF(N174="zákl. přenesená",J174,0)</f>
        <v>0</v>
      </c>
      <c r="BH174" s="211">
        <f>IF(N174="sníž. přenesená",J174,0)</f>
        <v>0</v>
      </c>
      <c r="BI174" s="211">
        <f>IF(N174="nulová",J174,0)</f>
        <v>0</v>
      </c>
      <c r="BJ174" s="19" t="s">
        <v>125</v>
      </c>
      <c r="BK174" s="211">
        <f>ROUND(I174*H174,2)</f>
        <v>0</v>
      </c>
      <c r="BL174" s="19" t="s">
        <v>171</v>
      </c>
      <c r="BM174" s="210" t="s">
        <v>274</v>
      </c>
    </row>
    <row r="175" spans="1:47" s="2" customFormat="1" ht="12">
      <c r="A175" s="40"/>
      <c r="B175" s="41"/>
      <c r="C175" s="42"/>
      <c r="D175" s="212" t="s">
        <v>127</v>
      </c>
      <c r="E175" s="42"/>
      <c r="F175" s="213" t="s">
        <v>275</v>
      </c>
      <c r="G175" s="42"/>
      <c r="H175" s="42"/>
      <c r="I175" s="214"/>
      <c r="J175" s="42"/>
      <c r="K175" s="42"/>
      <c r="L175" s="46"/>
      <c r="M175" s="215"/>
      <c r="N175" s="216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127</v>
      </c>
      <c r="AU175" s="19" t="s">
        <v>125</v>
      </c>
    </row>
    <row r="176" spans="1:65" s="2" customFormat="1" ht="16.5" customHeight="1">
      <c r="A176" s="40"/>
      <c r="B176" s="41"/>
      <c r="C176" s="199" t="s">
        <v>276</v>
      </c>
      <c r="D176" s="199" t="s">
        <v>119</v>
      </c>
      <c r="E176" s="200" t="s">
        <v>277</v>
      </c>
      <c r="F176" s="201" t="s">
        <v>278</v>
      </c>
      <c r="G176" s="202" t="s">
        <v>202</v>
      </c>
      <c r="H176" s="203">
        <v>1</v>
      </c>
      <c r="I176" s="204"/>
      <c r="J176" s="205">
        <f>ROUND(I176*H176,2)</f>
        <v>0</v>
      </c>
      <c r="K176" s="201" t="s">
        <v>123</v>
      </c>
      <c r="L176" s="46"/>
      <c r="M176" s="206" t="s">
        <v>19</v>
      </c>
      <c r="N176" s="207" t="s">
        <v>43</v>
      </c>
      <c r="O176" s="86"/>
      <c r="P176" s="208">
        <f>O176*H176</f>
        <v>0</v>
      </c>
      <c r="Q176" s="208">
        <v>0.00179</v>
      </c>
      <c r="R176" s="208">
        <f>Q176*H176</f>
        <v>0.00179</v>
      </c>
      <c r="S176" s="208">
        <v>0</v>
      </c>
      <c r="T176" s="20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0" t="s">
        <v>171</v>
      </c>
      <c r="AT176" s="210" t="s">
        <v>119</v>
      </c>
      <c r="AU176" s="210" t="s">
        <v>125</v>
      </c>
      <c r="AY176" s="19" t="s">
        <v>116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19" t="s">
        <v>125</v>
      </c>
      <c r="BK176" s="211">
        <f>ROUND(I176*H176,2)</f>
        <v>0</v>
      </c>
      <c r="BL176" s="19" t="s">
        <v>171</v>
      </c>
      <c r="BM176" s="210" t="s">
        <v>279</v>
      </c>
    </row>
    <row r="177" spans="1:47" s="2" customFormat="1" ht="12">
      <c r="A177" s="40"/>
      <c r="B177" s="41"/>
      <c r="C177" s="42"/>
      <c r="D177" s="212" t="s">
        <v>127</v>
      </c>
      <c r="E177" s="42"/>
      <c r="F177" s="213" t="s">
        <v>280</v>
      </c>
      <c r="G177" s="42"/>
      <c r="H177" s="42"/>
      <c r="I177" s="214"/>
      <c r="J177" s="42"/>
      <c r="K177" s="42"/>
      <c r="L177" s="46"/>
      <c r="M177" s="215"/>
      <c r="N177" s="216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127</v>
      </c>
      <c r="AU177" s="19" t="s">
        <v>125</v>
      </c>
    </row>
    <row r="178" spans="1:65" s="2" customFormat="1" ht="16.5" customHeight="1">
      <c r="A178" s="40"/>
      <c r="B178" s="41"/>
      <c r="C178" s="199" t="s">
        <v>281</v>
      </c>
      <c r="D178" s="199" t="s">
        <v>119</v>
      </c>
      <c r="E178" s="200" t="s">
        <v>282</v>
      </c>
      <c r="F178" s="201" t="s">
        <v>283</v>
      </c>
      <c r="G178" s="202" t="s">
        <v>273</v>
      </c>
      <c r="H178" s="203">
        <v>6</v>
      </c>
      <c r="I178" s="204"/>
      <c r="J178" s="205">
        <f>ROUND(I178*H178,2)</f>
        <v>0</v>
      </c>
      <c r="K178" s="201" t="s">
        <v>123</v>
      </c>
      <c r="L178" s="46"/>
      <c r="M178" s="206" t="s">
        <v>19</v>
      </c>
      <c r="N178" s="207" t="s">
        <v>43</v>
      </c>
      <c r="O178" s="86"/>
      <c r="P178" s="208">
        <f>O178*H178</f>
        <v>0</v>
      </c>
      <c r="Q178" s="208">
        <v>0.00048</v>
      </c>
      <c r="R178" s="208">
        <f>Q178*H178</f>
        <v>0.00288</v>
      </c>
      <c r="S178" s="208">
        <v>0</v>
      </c>
      <c r="T178" s="20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0" t="s">
        <v>171</v>
      </c>
      <c r="AT178" s="210" t="s">
        <v>119</v>
      </c>
      <c r="AU178" s="210" t="s">
        <v>125</v>
      </c>
      <c r="AY178" s="19" t="s">
        <v>116</v>
      </c>
      <c r="BE178" s="211">
        <f>IF(N178="základní",J178,0)</f>
        <v>0</v>
      </c>
      <c r="BF178" s="211">
        <f>IF(N178="snížená",J178,0)</f>
        <v>0</v>
      </c>
      <c r="BG178" s="211">
        <f>IF(N178="zákl. přenesená",J178,0)</f>
        <v>0</v>
      </c>
      <c r="BH178" s="211">
        <f>IF(N178="sníž. přenesená",J178,0)</f>
        <v>0</v>
      </c>
      <c r="BI178" s="211">
        <f>IF(N178="nulová",J178,0)</f>
        <v>0</v>
      </c>
      <c r="BJ178" s="19" t="s">
        <v>125</v>
      </c>
      <c r="BK178" s="211">
        <f>ROUND(I178*H178,2)</f>
        <v>0</v>
      </c>
      <c r="BL178" s="19" t="s">
        <v>171</v>
      </c>
      <c r="BM178" s="210" t="s">
        <v>284</v>
      </c>
    </row>
    <row r="179" spans="1:47" s="2" customFormat="1" ht="12">
      <c r="A179" s="40"/>
      <c r="B179" s="41"/>
      <c r="C179" s="42"/>
      <c r="D179" s="212" t="s">
        <v>127</v>
      </c>
      <c r="E179" s="42"/>
      <c r="F179" s="213" t="s">
        <v>285</v>
      </c>
      <c r="G179" s="42"/>
      <c r="H179" s="42"/>
      <c r="I179" s="214"/>
      <c r="J179" s="42"/>
      <c r="K179" s="42"/>
      <c r="L179" s="46"/>
      <c r="M179" s="215"/>
      <c r="N179" s="216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127</v>
      </c>
      <c r="AU179" s="19" t="s">
        <v>125</v>
      </c>
    </row>
    <row r="180" spans="1:65" s="2" customFormat="1" ht="16.5" customHeight="1">
      <c r="A180" s="40"/>
      <c r="B180" s="41"/>
      <c r="C180" s="199" t="s">
        <v>286</v>
      </c>
      <c r="D180" s="199" t="s">
        <v>119</v>
      </c>
      <c r="E180" s="200" t="s">
        <v>287</v>
      </c>
      <c r="F180" s="201" t="s">
        <v>288</v>
      </c>
      <c r="G180" s="202" t="s">
        <v>273</v>
      </c>
      <c r="H180" s="203">
        <v>0.4</v>
      </c>
      <c r="I180" s="204"/>
      <c r="J180" s="205">
        <f>ROUND(I180*H180,2)</f>
        <v>0</v>
      </c>
      <c r="K180" s="201" t="s">
        <v>123</v>
      </c>
      <c r="L180" s="46"/>
      <c r="M180" s="206" t="s">
        <v>19</v>
      </c>
      <c r="N180" s="207" t="s">
        <v>43</v>
      </c>
      <c r="O180" s="86"/>
      <c r="P180" s="208">
        <f>O180*H180</f>
        <v>0</v>
      </c>
      <c r="Q180" s="208">
        <v>0.00071</v>
      </c>
      <c r="R180" s="208">
        <f>Q180*H180</f>
        <v>0.000284</v>
      </c>
      <c r="S180" s="208">
        <v>0</v>
      </c>
      <c r="T180" s="20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0" t="s">
        <v>171</v>
      </c>
      <c r="AT180" s="210" t="s">
        <v>119</v>
      </c>
      <c r="AU180" s="210" t="s">
        <v>125</v>
      </c>
      <c r="AY180" s="19" t="s">
        <v>116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19" t="s">
        <v>125</v>
      </c>
      <c r="BK180" s="211">
        <f>ROUND(I180*H180,2)</f>
        <v>0</v>
      </c>
      <c r="BL180" s="19" t="s">
        <v>171</v>
      </c>
      <c r="BM180" s="210" t="s">
        <v>289</v>
      </c>
    </row>
    <row r="181" spans="1:47" s="2" customFormat="1" ht="12">
      <c r="A181" s="40"/>
      <c r="B181" s="41"/>
      <c r="C181" s="42"/>
      <c r="D181" s="212" t="s">
        <v>127</v>
      </c>
      <c r="E181" s="42"/>
      <c r="F181" s="213" t="s">
        <v>290</v>
      </c>
      <c r="G181" s="42"/>
      <c r="H181" s="42"/>
      <c r="I181" s="214"/>
      <c r="J181" s="42"/>
      <c r="K181" s="42"/>
      <c r="L181" s="46"/>
      <c r="M181" s="215"/>
      <c r="N181" s="216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127</v>
      </c>
      <c r="AU181" s="19" t="s">
        <v>125</v>
      </c>
    </row>
    <row r="182" spans="1:65" s="2" customFormat="1" ht="16.5" customHeight="1">
      <c r="A182" s="40"/>
      <c r="B182" s="41"/>
      <c r="C182" s="199" t="s">
        <v>291</v>
      </c>
      <c r="D182" s="199" t="s">
        <v>119</v>
      </c>
      <c r="E182" s="200" t="s">
        <v>292</v>
      </c>
      <c r="F182" s="201" t="s">
        <v>293</v>
      </c>
      <c r="G182" s="202" t="s">
        <v>273</v>
      </c>
      <c r="H182" s="203">
        <v>0.5</v>
      </c>
      <c r="I182" s="204"/>
      <c r="J182" s="205">
        <f>ROUND(I182*H182,2)</f>
        <v>0</v>
      </c>
      <c r="K182" s="201" t="s">
        <v>123</v>
      </c>
      <c r="L182" s="46"/>
      <c r="M182" s="206" t="s">
        <v>19</v>
      </c>
      <c r="N182" s="207" t="s">
        <v>43</v>
      </c>
      <c r="O182" s="86"/>
      <c r="P182" s="208">
        <f>O182*H182</f>
        <v>0</v>
      </c>
      <c r="Q182" s="208">
        <v>0.00224</v>
      </c>
      <c r="R182" s="208">
        <f>Q182*H182</f>
        <v>0.00112</v>
      </c>
      <c r="S182" s="208">
        <v>0</v>
      </c>
      <c r="T182" s="20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0" t="s">
        <v>171</v>
      </c>
      <c r="AT182" s="210" t="s">
        <v>119</v>
      </c>
      <c r="AU182" s="210" t="s">
        <v>125</v>
      </c>
      <c r="AY182" s="19" t="s">
        <v>116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19" t="s">
        <v>125</v>
      </c>
      <c r="BK182" s="211">
        <f>ROUND(I182*H182,2)</f>
        <v>0</v>
      </c>
      <c r="BL182" s="19" t="s">
        <v>171</v>
      </c>
      <c r="BM182" s="210" t="s">
        <v>294</v>
      </c>
    </row>
    <row r="183" spans="1:47" s="2" customFormat="1" ht="12">
      <c r="A183" s="40"/>
      <c r="B183" s="41"/>
      <c r="C183" s="42"/>
      <c r="D183" s="212" t="s">
        <v>127</v>
      </c>
      <c r="E183" s="42"/>
      <c r="F183" s="213" t="s">
        <v>295</v>
      </c>
      <c r="G183" s="42"/>
      <c r="H183" s="42"/>
      <c r="I183" s="214"/>
      <c r="J183" s="42"/>
      <c r="K183" s="42"/>
      <c r="L183" s="46"/>
      <c r="M183" s="215"/>
      <c r="N183" s="216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127</v>
      </c>
      <c r="AU183" s="19" t="s">
        <v>125</v>
      </c>
    </row>
    <row r="184" spans="1:65" s="2" customFormat="1" ht="16.5" customHeight="1">
      <c r="A184" s="40"/>
      <c r="B184" s="41"/>
      <c r="C184" s="199" t="s">
        <v>296</v>
      </c>
      <c r="D184" s="199" t="s">
        <v>119</v>
      </c>
      <c r="E184" s="200" t="s">
        <v>297</v>
      </c>
      <c r="F184" s="201" t="s">
        <v>298</v>
      </c>
      <c r="G184" s="202" t="s">
        <v>202</v>
      </c>
      <c r="H184" s="203">
        <v>3</v>
      </c>
      <c r="I184" s="204"/>
      <c r="J184" s="205">
        <f>ROUND(I184*H184,2)</f>
        <v>0</v>
      </c>
      <c r="K184" s="201" t="s">
        <v>123</v>
      </c>
      <c r="L184" s="46"/>
      <c r="M184" s="206" t="s">
        <v>19</v>
      </c>
      <c r="N184" s="207" t="s">
        <v>43</v>
      </c>
      <c r="O184" s="86"/>
      <c r="P184" s="208">
        <f>O184*H184</f>
        <v>0</v>
      </c>
      <c r="Q184" s="208">
        <v>0</v>
      </c>
      <c r="R184" s="208">
        <f>Q184*H184</f>
        <v>0</v>
      </c>
      <c r="S184" s="208">
        <v>0</v>
      </c>
      <c r="T184" s="20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0" t="s">
        <v>171</v>
      </c>
      <c r="AT184" s="210" t="s">
        <v>119</v>
      </c>
      <c r="AU184" s="210" t="s">
        <v>125</v>
      </c>
      <c r="AY184" s="19" t="s">
        <v>116</v>
      </c>
      <c r="BE184" s="211">
        <f>IF(N184="základní",J184,0)</f>
        <v>0</v>
      </c>
      <c r="BF184" s="211">
        <f>IF(N184="snížená",J184,0)</f>
        <v>0</v>
      </c>
      <c r="BG184" s="211">
        <f>IF(N184="zákl. přenesená",J184,0)</f>
        <v>0</v>
      </c>
      <c r="BH184" s="211">
        <f>IF(N184="sníž. přenesená",J184,0)</f>
        <v>0</v>
      </c>
      <c r="BI184" s="211">
        <f>IF(N184="nulová",J184,0)</f>
        <v>0</v>
      </c>
      <c r="BJ184" s="19" t="s">
        <v>125</v>
      </c>
      <c r="BK184" s="211">
        <f>ROUND(I184*H184,2)</f>
        <v>0</v>
      </c>
      <c r="BL184" s="19" t="s">
        <v>171</v>
      </c>
      <c r="BM184" s="210" t="s">
        <v>299</v>
      </c>
    </row>
    <row r="185" spans="1:47" s="2" customFormat="1" ht="12">
      <c r="A185" s="40"/>
      <c r="B185" s="41"/>
      <c r="C185" s="42"/>
      <c r="D185" s="212" t="s">
        <v>127</v>
      </c>
      <c r="E185" s="42"/>
      <c r="F185" s="213" t="s">
        <v>300</v>
      </c>
      <c r="G185" s="42"/>
      <c r="H185" s="42"/>
      <c r="I185" s="214"/>
      <c r="J185" s="42"/>
      <c r="K185" s="42"/>
      <c r="L185" s="46"/>
      <c r="M185" s="215"/>
      <c r="N185" s="216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127</v>
      </c>
      <c r="AU185" s="19" t="s">
        <v>125</v>
      </c>
    </row>
    <row r="186" spans="1:65" s="2" customFormat="1" ht="16.5" customHeight="1">
      <c r="A186" s="40"/>
      <c r="B186" s="41"/>
      <c r="C186" s="199" t="s">
        <v>301</v>
      </c>
      <c r="D186" s="199" t="s">
        <v>119</v>
      </c>
      <c r="E186" s="200" t="s">
        <v>302</v>
      </c>
      <c r="F186" s="201" t="s">
        <v>303</v>
      </c>
      <c r="G186" s="202" t="s">
        <v>202</v>
      </c>
      <c r="H186" s="203">
        <v>1</v>
      </c>
      <c r="I186" s="204"/>
      <c r="J186" s="205">
        <f>ROUND(I186*H186,2)</f>
        <v>0</v>
      </c>
      <c r="K186" s="201" t="s">
        <v>123</v>
      </c>
      <c r="L186" s="46"/>
      <c r="M186" s="206" t="s">
        <v>19</v>
      </c>
      <c r="N186" s="207" t="s">
        <v>43</v>
      </c>
      <c r="O186" s="86"/>
      <c r="P186" s="208">
        <f>O186*H186</f>
        <v>0</v>
      </c>
      <c r="Q186" s="208">
        <v>0</v>
      </c>
      <c r="R186" s="208">
        <f>Q186*H186</f>
        <v>0</v>
      </c>
      <c r="S186" s="208">
        <v>0</v>
      </c>
      <c r="T186" s="20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0" t="s">
        <v>171</v>
      </c>
      <c r="AT186" s="210" t="s">
        <v>119</v>
      </c>
      <c r="AU186" s="210" t="s">
        <v>125</v>
      </c>
      <c r="AY186" s="19" t="s">
        <v>116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19" t="s">
        <v>125</v>
      </c>
      <c r="BK186" s="211">
        <f>ROUND(I186*H186,2)</f>
        <v>0</v>
      </c>
      <c r="BL186" s="19" t="s">
        <v>171</v>
      </c>
      <c r="BM186" s="210" t="s">
        <v>304</v>
      </c>
    </row>
    <row r="187" spans="1:47" s="2" customFormat="1" ht="12">
      <c r="A187" s="40"/>
      <c r="B187" s="41"/>
      <c r="C187" s="42"/>
      <c r="D187" s="212" t="s">
        <v>127</v>
      </c>
      <c r="E187" s="42"/>
      <c r="F187" s="213" t="s">
        <v>305</v>
      </c>
      <c r="G187" s="42"/>
      <c r="H187" s="42"/>
      <c r="I187" s="214"/>
      <c r="J187" s="42"/>
      <c r="K187" s="42"/>
      <c r="L187" s="46"/>
      <c r="M187" s="215"/>
      <c r="N187" s="216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127</v>
      </c>
      <c r="AU187" s="19" t="s">
        <v>125</v>
      </c>
    </row>
    <row r="188" spans="1:65" s="2" customFormat="1" ht="16.5" customHeight="1">
      <c r="A188" s="40"/>
      <c r="B188" s="41"/>
      <c r="C188" s="199" t="s">
        <v>306</v>
      </c>
      <c r="D188" s="199" t="s">
        <v>119</v>
      </c>
      <c r="E188" s="200" t="s">
        <v>307</v>
      </c>
      <c r="F188" s="201" t="s">
        <v>308</v>
      </c>
      <c r="G188" s="202" t="s">
        <v>202</v>
      </c>
      <c r="H188" s="203">
        <v>1</v>
      </c>
      <c r="I188" s="204"/>
      <c r="J188" s="205">
        <f>ROUND(I188*H188,2)</f>
        <v>0</v>
      </c>
      <c r="K188" s="201" t="s">
        <v>123</v>
      </c>
      <c r="L188" s="46"/>
      <c r="M188" s="206" t="s">
        <v>19</v>
      </c>
      <c r="N188" s="207" t="s">
        <v>43</v>
      </c>
      <c r="O188" s="86"/>
      <c r="P188" s="208">
        <f>O188*H188</f>
        <v>0</v>
      </c>
      <c r="Q188" s="208">
        <v>0</v>
      </c>
      <c r="R188" s="208">
        <f>Q188*H188</f>
        <v>0</v>
      </c>
      <c r="S188" s="208">
        <v>0</v>
      </c>
      <c r="T188" s="20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0" t="s">
        <v>171</v>
      </c>
      <c r="AT188" s="210" t="s">
        <v>119</v>
      </c>
      <c r="AU188" s="210" t="s">
        <v>125</v>
      </c>
      <c r="AY188" s="19" t="s">
        <v>116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19" t="s">
        <v>125</v>
      </c>
      <c r="BK188" s="211">
        <f>ROUND(I188*H188,2)</f>
        <v>0</v>
      </c>
      <c r="BL188" s="19" t="s">
        <v>171</v>
      </c>
      <c r="BM188" s="210" t="s">
        <v>309</v>
      </c>
    </row>
    <row r="189" spans="1:47" s="2" customFormat="1" ht="12">
      <c r="A189" s="40"/>
      <c r="B189" s="41"/>
      <c r="C189" s="42"/>
      <c r="D189" s="212" t="s">
        <v>127</v>
      </c>
      <c r="E189" s="42"/>
      <c r="F189" s="213" t="s">
        <v>310</v>
      </c>
      <c r="G189" s="42"/>
      <c r="H189" s="42"/>
      <c r="I189" s="214"/>
      <c r="J189" s="42"/>
      <c r="K189" s="42"/>
      <c r="L189" s="46"/>
      <c r="M189" s="215"/>
      <c r="N189" s="216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127</v>
      </c>
      <c r="AU189" s="19" t="s">
        <v>125</v>
      </c>
    </row>
    <row r="190" spans="1:65" s="2" customFormat="1" ht="16.5" customHeight="1">
      <c r="A190" s="40"/>
      <c r="B190" s="41"/>
      <c r="C190" s="199" t="s">
        <v>311</v>
      </c>
      <c r="D190" s="199" t="s">
        <v>119</v>
      </c>
      <c r="E190" s="200" t="s">
        <v>312</v>
      </c>
      <c r="F190" s="201" t="s">
        <v>313</v>
      </c>
      <c r="G190" s="202" t="s">
        <v>202</v>
      </c>
      <c r="H190" s="203">
        <v>1</v>
      </c>
      <c r="I190" s="204"/>
      <c r="J190" s="205">
        <f>ROUND(I190*H190,2)</f>
        <v>0</v>
      </c>
      <c r="K190" s="201" t="s">
        <v>123</v>
      </c>
      <c r="L190" s="46"/>
      <c r="M190" s="206" t="s">
        <v>19</v>
      </c>
      <c r="N190" s="207" t="s">
        <v>43</v>
      </c>
      <c r="O190" s="86"/>
      <c r="P190" s="208">
        <f>O190*H190</f>
        <v>0</v>
      </c>
      <c r="Q190" s="208">
        <v>0.00495</v>
      </c>
      <c r="R190" s="208">
        <f>Q190*H190</f>
        <v>0.00495</v>
      </c>
      <c r="S190" s="208">
        <v>0</v>
      </c>
      <c r="T190" s="20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0" t="s">
        <v>171</v>
      </c>
      <c r="AT190" s="210" t="s">
        <v>119</v>
      </c>
      <c r="AU190" s="210" t="s">
        <v>125</v>
      </c>
      <c r="AY190" s="19" t="s">
        <v>116</v>
      </c>
      <c r="BE190" s="211">
        <f>IF(N190="základní",J190,0)</f>
        <v>0</v>
      </c>
      <c r="BF190" s="211">
        <f>IF(N190="snížená",J190,0)</f>
        <v>0</v>
      </c>
      <c r="BG190" s="211">
        <f>IF(N190="zákl. přenesená",J190,0)</f>
        <v>0</v>
      </c>
      <c r="BH190" s="211">
        <f>IF(N190="sníž. přenesená",J190,0)</f>
        <v>0</v>
      </c>
      <c r="BI190" s="211">
        <f>IF(N190="nulová",J190,0)</f>
        <v>0</v>
      </c>
      <c r="BJ190" s="19" t="s">
        <v>125</v>
      </c>
      <c r="BK190" s="211">
        <f>ROUND(I190*H190,2)</f>
        <v>0</v>
      </c>
      <c r="BL190" s="19" t="s">
        <v>171</v>
      </c>
      <c r="BM190" s="210" t="s">
        <v>314</v>
      </c>
    </row>
    <row r="191" spans="1:47" s="2" customFormat="1" ht="12">
      <c r="A191" s="40"/>
      <c r="B191" s="41"/>
      <c r="C191" s="42"/>
      <c r="D191" s="212" t="s">
        <v>127</v>
      </c>
      <c r="E191" s="42"/>
      <c r="F191" s="213" t="s">
        <v>315</v>
      </c>
      <c r="G191" s="42"/>
      <c r="H191" s="42"/>
      <c r="I191" s="214"/>
      <c r="J191" s="42"/>
      <c r="K191" s="42"/>
      <c r="L191" s="46"/>
      <c r="M191" s="215"/>
      <c r="N191" s="216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127</v>
      </c>
      <c r="AU191" s="19" t="s">
        <v>125</v>
      </c>
    </row>
    <row r="192" spans="1:65" s="2" customFormat="1" ht="16.5" customHeight="1">
      <c r="A192" s="40"/>
      <c r="B192" s="41"/>
      <c r="C192" s="199" t="s">
        <v>316</v>
      </c>
      <c r="D192" s="199" t="s">
        <v>119</v>
      </c>
      <c r="E192" s="200" t="s">
        <v>317</v>
      </c>
      <c r="F192" s="201" t="s">
        <v>318</v>
      </c>
      <c r="G192" s="202" t="s">
        <v>273</v>
      </c>
      <c r="H192" s="203">
        <v>6.9</v>
      </c>
      <c r="I192" s="204"/>
      <c r="J192" s="205">
        <f>ROUND(I192*H192,2)</f>
        <v>0</v>
      </c>
      <c r="K192" s="201" t="s">
        <v>123</v>
      </c>
      <c r="L192" s="46"/>
      <c r="M192" s="206" t="s">
        <v>19</v>
      </c>
      <c r="N192" s="207" t="s">
        <v>43</v>
      </c>
      <c r="O192" s="86"/>
      <c r="P192" s="208">
        <f>O192*H192</f>
        <v>0</v>
      </c>
      <c r="Q192" s="208">
        <v>0</v>
      </c>
      <c r="R192" s="208">
        <f>Q192*H192</f>
        <v>0</v>
      </c>
      <c r="S192" s="208">
        <v>0</v>
      </c>
      <c r="T192" s="20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0" t="s">
        <v>171</v>
      </c>
      <c r="AT192" s="210" t="s">
        <v>119</v>
      </c>
      <c r="AU192" s="210" t="s">
        <v>125</v>
      </c>
      <c r="AY192" s="19" t="s">
        <v>116</v>
      </c>
      <c r="BE192" s="211">
        <f>IF(N192="základní",J192,0)</f>
        <v>0</v>
      </c>
      <c r="BF192" s="211">
        <f>IF(N192="snížená",J192,0)</f>
        <v>0</v>
      </c>
      <c r="BG192" s="211">
        <f>IF(N192="zákl. přenesená",J192,0)</f>
        <v>0</v>
      </c>
      <c r="BH192" s="211">
        <f>IF(N192="sníž. přenesená",J192,0)</f>
        <v>0</v>
      </c>
      <c r="BI192" s="211">
        <f>IF(N192="nulová",J192,0)</f>
        <v>0</v>
      </c>
      <c r="BJ192" s="19" t="s">
        <v>125</v>
      </c>
      <c r="BK192" s="211">
        <f>ROUND(I192*H192,2)</f>
        <v>0</v>
      </c>
      <c r="BL192" s="19" t="s">
        <v>171</v>
      </c>
      <c r="BM192" s="210" t="s">
        <v>319</v>
      </c>
    </row>
    <row r="193" spans="1:47" s="2" customFormat="1" ht="12">
      <c r="A193" s="40"/>
      <c r="B193" s="41"/>
      <c r="C193" s="42"/>
      <c r="D193" s="212" t="s">
        <v>127</v>
      </c>
      <c r="E193" s="42"/>
      <c r="F193" s="213" t="s">
        <v>320</v>
      </c>
      <c r="G193" s="42"/>
      <c r="H193" s="42"/>
      <c r="I193" s="214"/>
      <c r="J193" s="42"/>
      <c r="K193" s="42"/>
      <c r="L193" s="46"/>
      <c r="M193" s="215"/>
      <c r="N193" s="216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127</v>
      </c>
      <c r="AU193" s="19" t="s">
        <v>125</v>
      </c>
    </row>
    <row r="194" spans="1:65" s="2" customFormat="1" ht="24.15" customHeight="1">
      <c r="A194" s="40"/>
      <c r="B194" s="41"/>
      <c r="C194" s="199" t="s">
        <v>321</v>
      </c>
      <c r="D194" s="199" t="s">
        <v>119</v>
      </c>
      <c r="E194" s="200" t="s">
        <v>322</v>
      </c>
      <c r="F194" s="201" t="s">
        <v>323</v>
      </c>
      <c r="G194" s="202" t="s">
        <v>143</v>
      </c>
      <c r="H194" s="203">
        <v>0.011</v>
      </c>
      <c r="I194" s="204"/>
      <c r="J194" s="205">
        <f>ROUND(I194*H194,2)</f>
        <v>0</v>
      </c>
      <c r="K194" s="201" t="s">
        <v>123</v>
      </c>
      <c r="L194" s="46"/>
      <c r="M194" s="206" t="s">
        <v>19</v>
      </c>
      <c r="N194" s="207" t="s">
        <v>43</v>
      </c>
      <c r="O194" s="86"/>
      <c r="P194" s="208">
        <f>O194*H194</f>
        <v>0</v>
      </c>
      <c r="Q194" s="208">
        <v>0</v>
      </c>
      <c r="R194" s="208">
        <f>Q194*H194</f>
        <v>0</v>
      </c>
      <c r="S194" s="208">
        <v>0</v>
      </c>
      <c r="T194" s="20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0" t="s">
        <v>171</v>
      </c>
      <c r="AT194" s="210" t="s">
        <v>119</v>
      </c>
      <c r="AU194" s="210" t="s">
        <v>125</v>
      </c>
      <c r="AY194" s="19" t="s">
        <v>116</v>
      </c>
      <c r="BE194" s="211">
        <f>IF(N194="základní",J194,0)</f>
        <v>0</v>
      </c>
      <c r="BF194" s="211">
        <f>IF(N194="snížená",J194,0)</f>
        <v>0</v>
      </c>
      <c r="BG194" s="211">
        <f>IF(N194="zákl. přenesená",J194,0)</f>
        <v>0</v>
      </c>
      <c r="BH194" s="211">
        <f>IF(N194="sníž. přenesená",J194,0)</f>
        <v>0</v>
      </c>
      <c r="BI194" s="211">
        <f>IF(N194="nulová",J194,0)</f>
        <v>0</v>
      </c>
      <c r="BJ194" s="19" t="s">
        <v>125</v>
      </c>
      <c r="BK194" s="211">
        <f>ROUND(I194*H194,2)</f>
        <v>0</v>
      </c>
      <c r="BL194" s="19" t="s">
        <v>171</v>
      </c>
      <c r="BM194" s="210" t="s">
        <v>324</v>
      </c>
    </row>
    <row r="195" spans="1:47" s="2" customFormat="1" ht="12">
      <c r="A195" s="40"/>
      <c r="B195" s="41"/>
      <c r="C195" s="42"/>
      <c r="D195" s="212" t="s">
        <v>127</v>
      </c>
      <c r="E195" s="42"/>
      <c r="F195" s="213" t="s">
        <v>325</v>
      </c>
      <c r="G195" s="42"/>
      <c r="H195" s="42"/>
      <c r="I195" s="214"/>
      <c r="J195" s="42"/>
      <c r="K195" s="42"/>
      <c r="L195" s="46"/>
      <c r="M195" s="215"/>
      <c r="N195" s="216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127</v>
      </c>
      <c r="AU195" s="19" t="s">
        <v>125</v>
      </c>
    </row>
    <row r="196" spans="1:63" s="12" customFormat="1" ht="22.8" customHeight="1">
      <c r="A196" s="12"/>
      <c r="B196" s="183"/>
      <c r="C196" s="184"/>
      <c r="D196" s="185" t="s">
        <v>70</v>
      </c>
      <c r="E196" s="197" t="s">
        <v>326</v>
      </c>
      <c r="F196" s="197" t="s">
        <v>327</v>
      </c>
      <c r="G196" s="184"/>
      <c r="H196" s="184"/>
      <c r="I196" s="187"/>
      <c r="J196" s="198">
        <f>BK196</f>
        <v>0</v>
      </c>
      <c r="K196" s="184"/>
      <c r="L196" s="189"/>
      <c r="M196" s="190"/>
      <c r="N196" s="191"/>
      <c r="O196" s="191"/>
      <c r="P196" s="192">
        <f>SUM(P197:P210)</f>
        <v>0</v>
      </c>
      <c r="Q196" s="191"/>
      <c r="R196" s="192">
        <f>SUM(R197:R210)</f>
        <v>0.01202</v>
      </c>
      <c r="S196" s="191"/>
      <c r="T196" s="193">
        <f>SUM(T197:T210)</f>
        <v>0.0022099999999999997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94" t="s">
        <v>125</v>
      </c>
      <c r="AT196" s="195" t="s">
        <v>70</v>
      </c>
      <c r="AU196" s="195" t="s">
        <v>76</v>
      </c>
      <c r="AY196" s="194" t="s">
        <v>116</v>
      </c>
      <c r="BK196" s="196">
        <f>SUM(BK197:BK210)</f>
        <v>0</v>
      </c>
    </row>
    <row r="197" spans="1:65" s="2" customFormat="1" ht="16.5" customHeight="1">
      <c r="A197" s="40"/>
      <c r="B197" s="41"/>
      <c r="C197" s="199" t="s">
        <v>328</v>
      </c>
      <c r="D197" s="199" t="s">
        <v>119</v>
      </c>
      <c r="E197" s="200" t="s">
        <v>329</v>
      </c>
      <c r="F197" s="201" t="s">
        <v>330</v>
      </c>
      <c r="G197" s="202" t="s">
        <v>273</v>
      </c>
      <c r="H197" s="203">
        <v>6</v>
      </c>
      <c r="I197" s="204"/>
      <c r="J197" s="205">
        <f>ROUND(I197*H197,2)</f>
        <v>0</v>
      </c>
      <c r="K197" s="201" t="s">
        <v>123</v>
      </c>
      <c r="L197" s="46"/>
      <c r="M197" s="206" t="s">
        <v>19</v>
      </c>
      <c r="N197" s="207" t="s">
        <v>43</v>
      </c>
      <c r="O197" s="86"/>
      <c r="P197" s="208">
        <f>O197*H197</f>
        <v>0</v>
      </c>
      <c r="Q197" s="208">
        <v>0</v>
      </c>
      <c r="R197" s="208">
        <f>Q197*H197</f>
        <v>0</v>
      </c>
      <c r="S197" s="208">
        <v>0.00028</v>
      </c>
      <c r="T197" s="209">
        <f>S197*H197</f>
        <v>0.0016799999999999999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0" t="s">
        <v>171</v>
      </c>
      <c r="AT197" s="210" t="s">
        <v>119</v>
      </c>
      <c r="AU197" s="210" t="s">
        <v>125</v>
      </c>
      <c r="AY197" s="19" t="s">
        <v>116</v>
      </c>
      <c r="BE197" s="211">
        <f>IF(N197="základní",J197,0)</f>
        <v>0</v>
      </c>
      <c r="BF197" s="211">
        <f>IF(N197="snížená",J197,0)</f>
        <v>0</v>
      </c>
      <c r="BG197" s="211">
        <f>IF(N197="zákl. přenesená",J197,0)</f>
        <v>0</v>
      </c>
      <c r="BH197" s="211">
        <f>IF(N197="sníž. přenesená",J197,0)</f>
        <v>0</v>
      </c>
      <c r="BI197" s="211">
        <f>IF(N197="nulová",J197,0)</f>
        <v>0</v>
      </c>
      <c r="BJ197" s="19" t="s">
        <v>125</v>
      </c>
      <c r="BK197" s="211">
        <f>ROUND(I197*H197,2)</f>
        <v>0</v>
      </c>
      <c r="BL197" s="19" t="s">
        <v>171</v>
      </c>
      <c r="BM197" s="210" t="s">
        <v>331</v>
      </c>
    </row>
    <row r="198" spans="1:47" s="2" customFormat="1" ht="12">
      <c r="A198" s="40"/>
      <c r="B198" s="41"/>
      <c r="C198" s="42"/>
      <c r="D198" s="212" t="s">
        <v>127</v>
      </c>
      <c r="E198" s="42"/>
      <c r="F198" s="213" t="s">
        <v>332</v>
      </c>
      <c r="G198" s="42"/>
      <c r="H198" s="42"/>
      <c r="I198" s="214"/>
      <c r="J198" s="42"/>
      <c r="K198" s="42"/>
      <c r="L198" s="46"/>
      <c r="M198" s="215"/>
      <c r="N198" s="216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127</v>
      </c>
      <c r="AU198" s="19" t="s">
        <v>125</v>
      </c>
    </row>
    <row r="199" spans="1:65" s="2" customFormat="1" ht="21.75" customHeight="1">
      <c r="A199" s="40"/>
      <c r="B199" s="41"/>
      <c r="C199" s="199" t="s">
        <v>333</v>
      </c>
      <c r="D199" s="199" t="s">
        <v>119</v>
      </c>
      <c r="E199" s="200" t="s">
        <v>334</v>
      </c>
      <c r="F199" s="201" t="s">
        <v>335</v>
      </c>
      <c r="G199" s="202" t="s">
        <v>273</v>
      </c>
      <c r="H199" s="203">
        <v>7</v>
      </c>
      <c r="I199" s="204"/>
      <c r="J199" s="205">
        <f>ROUND(I199*H199,2)</f>
        <v>0</v>
      </c>
      <c r="K199" s="201" t="s">
        <v>123</v>
      </c>
      <c r="L199" s="46"/>
      <c r="M199" s="206" t="s">
        <v>19</v>
      </c>
      <c r="N199" s="207" t="s">
        <v>43</v>
      </c>
      <c r="O199" s="86"/>
      <c r="P199" s="208">
        <f>O199*H199</f>
        <v>0</v>
      </c>
      <c r="Q199" s="208">
        <v>0.00084</v>
      </c>
      <c r="R199" s="208">
        <f>Q199*H199</f>
        <v>0.00588</v>
      </c>
      <c r="S199" s="208">
        <v>0</v>
      </c>
      <c r="T199" s="20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0" t="s">
        <v>171</v>
      </c>
      <c r="AT199" s="210" t="s">
        <v>119</v>
      </c>
      <c r="AU199" s="210" t="s">
        <v>125</v>
      </c>
      <c r="AY199" s="19" t="s">
        <v>116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19" t="s">
        <v>125</v>
      </c>
      <c r="BK199" s="211">
        <f>ROUND(I199*H199,2)</f>
        <v>0</v>
      </c>
      <c r="BL199" s="19" t="s">
        <v>171</v>
      </c>
      <c r="BM199" s="210" t="s">
        <v>336</v>
      </c>
    </row>
    <row r="200" spans="1:47" s="2" customFormat="1" ht="12">
      <c r="A200" s="40"/>
      <c r="B200" s="41"/>
      <c r="C200" s="42"/>
      <c r="D200" s="212" t="s">
        <v>127</v>
      </c>
      <c r="E200" s="42"/>
      <c r="F200" s="213" t="s">
        <v>337</v>
      </c>
      <c r="G200" s="42"/>
      <c r="H200" s="42"/>
      <c r="I200" s="214"/>
      <c r="J200" s="42"/>
      <c r="K200" s="42"/>
      <c r="L200" s="46"/>
      <c r="M200" s="215"/>
      <c r="N200" s="216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127</v>
      </c>
      <c r="AU200" s="19" t="s">
        <v>125</v>
      </c>
    </row>
    <row r="201" spans="1:65" s="2" customFormat="1" ht="21.75" customHeight="1">
      <c r="A201" s="40"/>
      <c r="B201" s="41"/>
      <c r="C201" s="199" t="s">
        <v>338</v>
      </c>
      <c r="D201" s="199" t="s">
        <v>119</v>
      </c>
      <c r="E201" s="200" t="s">
        <v>339</v>
      </c>
      <c r="F201" s="201" t="s">
        <v>340</v>
      </c>
      <c r="G201" s="202" t="s">
        <v>273</v>
      </c>
      <c r="H201" s="203">
        <v>6</v>
      </c>
      <c r="I201" s="204"/>
      <c r="J201" s="205">
        <f>ROUND(I201*H201,2)</f>
        <v>0</v>
      </c>
      <c r="K201" s="201" t="s">
        <v>123</v>
      </c>
      <c r="L201" s="46"/>
      <c r="M201" s="206" t="s">
        <v>19</v>
      </c>
      <c r="N201" s="207" t="s">
        <v>43</v>
      </c>
      <c r="O201" s="86"/>
      <c r="P201" s="208">
        <f>O201*H201</f>
        <v>0</v>
      </c>
      <c r="Q201" s="208">
        <v>0.00098</v>
      </c>
      <c r="R201" s="208">
        <f>Q201*H201</f>
        <v>0.00588</v>
      </c>
      <c r="S201" s="208">
        <v>0</v>
      </c>
      <c r="T201" s="20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0" t="s">
        <v>171</v>
      </c>
      <c r="AT201" s="210" t="s">
        <v>119</v>
      </c>
      <c r="AU201" s="210" t="s">
        <v>125</v>
      </c>
      <c r="AY201" s="19" t="s">
        <v>116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19" t="s">
        <v>125</v>
      </c>
      <c r="BK201" s="211">
        <f>ROUND(I201*H201,2)</f>
        <v>0</v>
      </c>
      <c r="BL201" s="19" t="s">
        <v>171</v>
      </c>
      <c r="BM201" s="210" t="s">
        <v>341</v>
      </c>
    </row>
    <row r="202" spans="1:47" s="2" customFormat="1" ht="12">
      <c r="A202" s="40"/>
      <c r="B202" s="41"/>
      <c r="C202" s="42"/>
      <c r="D202" s="212" t="s">
        <v>127</v>
      </c>
      <c r="E202" s="42"/>
      <c r="F202" s="213" t="s">
        <v>342</v>
      </c>
      <c r="G202" s="42"/>
      <c r="H202" s="42"/>
      <c r="I202" s="214"/>
      <c r="J202" s="42"/>
      <c r="K202" s="42"/>
      <c r="L202" s="46"/>
      <c r="M202" s="215"/>
      <c r="N202" s="216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127</v>
      </c>
      <c r="AU202" s="19" t="s">
        <v>125</v>
      </c>
    </row>
    <row r="203" spans="1:65" s="2" customFormat="1" ht="16.5" customHeight="1">
      <c r="A203" s="40"/>
      <c r="B203" s="41"/>
      <c r="C203" s="199" t="s">
        <v>343</v>
      </c>
      <c r="D203" s="199" t="s">
        <v>119</v>
      </c>
      <c r="E203" s="200" t="s">
        <v>344</v>
      </c>
      <c r="F203" s="201" t="s">
        <v>345</v>
      </c>
      <c r="G203" s="202" t="s">
        <v>202</v>
      </c>
      <c r="H203" s="203">
        <v>9</v>
      </c>
      <c r="I203" s="204"/>
      <c r="J203" s="205">
        <f>ROUND(I203*H203,2)</f>
        <v>0</v>
      </c>
      <c r="K203" s="201" t="s">
        <v>123</v>
      </c>
      <c r="L203" s="46"/>
      <c r="M203" s="206" t="s">
        <v>19</v>
      </c>
      <c r="N203" s="207" t="s">
        <v>43</v>
      </c>
      <c r="O203" s="86"/>
      <c r="P203" s="208">
        <f>O203*H203</f>
        <v>0</v>
      </c>
      <c r="Q203" s="208">
        <v>0</v>
      </c>
      <c r="R203" s="208">
        <f>Q203*H203</f>
        <v>0</v>
      </c>
      <c r="S203" s="208">
        <v>0</v>
      </c>
      <c r="T203" s="20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0" t="s">
        <v>171</v>
      </c>
      <c r="AT203" s="210" t="s">
        <v>119</v>
      </c>
      <c r="AU203" s="210" t="s">
        <v>125</v>
      </c>
      <c r="AY203" s="19" t="s">
        <v>116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19" t="s">
        <v>125</v>
      </c>
      <c r="BK203" s="211">
        <f>ROUND(I203*H203,2)</f>
        <v>0</v>
      </c>
      <c r="BL203" s="19" t="s">
        <v>171</v>
      </c>
      <c r="BM203" s="210" t="s">
        <v>346</v>
      </c>
    </row>
    <row r="204" spans="1:47" s="2" customFormat="1" ht="12">
      <c r="A204" s="40"/>
      <c r="B204" s="41"/>
      <c r="C204" s="42"/>
      <c r="D204" s="212" t="s">
        <v>127</v>
      </c>
      <c r="E204" s="42"/>
      <c r="F204" s="213" t="s">
        <v>347</v>
      </c>
      <c r="G204" s="42"/>
      <c r="H204" s="42"/>
      <c r="I204" s="214"/>
      <c r="J204" s="42"/>
      <c r="K204" s="42"/>
      <c r="L204" s="46"/>
      <c r="M204" s="215"/>
      <c r="N204" s="216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127</v>
      </c>
      <c r="AU204" s="19" t="s">
        <v>125</v>
      </c>
    </row>
    <row r="205" spans="1:65" s="2" customFormat="1" ht="16.5" customHeight="1">
      <c r="A205" s="40"/>
      <c r="B205" s="41"/>
      <c r="C205" s="199" t="s">
        <v>348</v>
      </c>
      <c r="D205" s="199" t="s">
        <v>119</v>
      </c>
      <c r="E205" s="200" t="s">
        <v>349</v>
      </c>
      <c r="F205" s="201" t="s">
        <v>350</v>
      </c>
      <c r="G205" s="202" t="s">
        <v>202</v>
      </c>
      <c r="H205" s="203">
        <v>1</v>
      </c>
      <c r="I205" s="204"/>
      <c r="J205" s="205">
        <f>ROUND(I205*H205,2)</f>
        <v>0</v>
      </c>
      <c r="K205" s="201" t="s">
        <v>123</v>
      </c>
      <c r="L205" s="46"/>
      <c r="M205" s="206" t="s">
        <v>19</v>
      </c>
      <c r="N205" s="207" t="s">
        <v>43</v>
      </c>
      <c r="O205" s="86"/>
      <c r="P205" s="208">
        <f>O205*H205</f>
        <v>0</v>
      </c>
      <c r="Q205" s="208">
        <v>0</v>
      </c>
      <c r="R205" s="208">
        <f>Q205*H205</f>
        <v>0</v>
      </c>
      <c r="S205" s="208">
        <v>0.00053</v>
      </c>
      <c r="T205" s="209">
        <f>S205*H205</f>
        <v>0.00053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0" t="s">
        <v>171</v>
      </c>
      <c r="AT205" s="210" t="s">
        <v>119</v>
      </c>
      <c r="AU205" s="210" t="s">
        <v>125</v>
      </c>
      <c r="AY205" s="19" t="s">
        <v>116</v>
      </c>
      <c r="BE205" s="211">
        <f>IF(N205="základní",J205,0)</f>
        <v>0</v>
      </c>
      <c r="BF205" s="211">
        <f>IF(N205="snížená",J205,0)</f>
        <v>0</v>
      </c>
      <c r="BG205" s="211">
        <f>IF(N205="zákl. přenesená",J205,0)</f>
        <v>0</v>
      </c>
      <c r="BH205" s="211">
        <f>IF(N205="sníž. přenesená",J205,0)</f>
        <v>0</v>
      </c>
      <c r="BI205" s="211">
        <f>IF(N205="nulová",J205,0)</f>
        <v>0</v>
      </c>
      <c r="BJ205" s="19" t="s">
        <v>125</v>
      </c>
      <c r="BK205" s="211">
        <f>ROUND(I205*H205,2)</f>
        <v>0</v>
      </c>
      <c r="BL205" s="19" t="s">
        <v>171</v>
      </c>
      <c r="BM205" s="210" t="s">
        <v>351</v>
      </c>
    </row>
    <row r="206" spans="1:47" s="2" customFormat="1" ht="12">
      <c r="A206" s="40"/>
      <c r="B206" s="41"/>
      <c r="C206" s="42"/>
      <c r="D206" s="212" t="s">
        <v>127</v>
      </c>
      <c r="E206" s="42"/>
      <c r="F206" s="213" t="s">
        <v>352</v>
      </c>
      <c r="G206" s="42"/>
      <c r="H206" s="42"/>
      <c r="I206" s="214"/>
      <c r="J206" s="42"/>
      <c r="K206" s="42"/>
      <c r="L206" s="46"/>
      <c r="M206" s="215"/>
      <c r="N206" s="216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127</v>
      </c>
      <c r="AU206" s="19" t="s">
        <v>125</v>
      </c>
    </row>
    <row r="207" spans="1:65" s="2" customFormat="1" ht="24.15" customHeight="1">
      <c r="A207" s="40"/>
      <c r="B207" s="41"/>
      <c r="C207" s="199" t="s">
        <v>353</v>
      </c>
      <c r="D207" s="199" t="s">
        <v>119</v>
      </c>
      <c r="E207" s="200" t="s">
        <v>354</v>
      </c>
      <c r="F207" s="201" t="s">
        <v>355</v>
      </c>
      <c r="G207" s="202" t="s">
        <v>273</v>
      </c>
      <c r="H207" s="203">
        <v>13</v>
      </c>
      <c r="I207" s="204"/>
      <c r="J207" s="205">
        <f>ROUND(I207*H207,2)</f>
        <v>0</v>
      </c>
      <c r="K207" s="201" t="s">
        <v>123</v>
      </c>
      <c r="L207" s="46"/>
      <c r="M207" s="206" t="s">
        <v>19</v>
      </c>
      <c r="N207" s="207" t="s">
        <v>43</v>
      </c>
      <c r="O207" s="86"/>
      <c r="P207" s="208">
        <f>O207*H207</f>
        <v>0</v>
      </c>
      <c r="Q207" s="208">
        <v>2E-05</v>
      </c>
      <c r="R207" s="208">
        <f>Q207*H207</f>
        <v>0.00026000000000000003</v>
      </c>
      <c r="S207" s="208">
        <v>0</v>
      </c>
      <c r="T207" s="20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0" t="s">
        <v>171</v>
      </c>
      <c r="AT207" s="210" t="s">
        <v>119</v>
      </c>
      <c r="AU207" s="210" t="s">
        <v>125</v>
      </c>
      <c r="AY207" s="19" t="s">
        <v>116</v>
      </c>
      <c r="BE207" s="211">
        <f>IF(N207="základní",J207,0)</f>
        <v>0</v>
      </c>
      <c r="BF207" s="211">
        <f>IF(N207="snížená",J207,0)</f>
        <v>0</v>
      </c>
      <c r="BG207" s="211">
        <f>IF(N207="zákl. přenesená",J207,0)</f>
        <v>0</v>
      </c>
      <c r="BH207" s="211">
        <f>IF(N207="sníž. přenesená",J207,0)</f>
        <v>0</v>
      </c>
      <c r="BI207" s="211">
        <f>IF(N207="nulová",J207,0)</f>
        <v>0</v>
      </c>
      <c r="BJ207" s="19" t="s">
        <v>125</v>
      </c>
      <c r="BK207" s="211">
        <f>ROUND(I207*H207,2)</f>
        <v>0</v>
      </c>
      <c r="BL207" s="19" t="s">
        <v>171</v>
      </c>
      <c r="BM207" s="210" t="s">
        <v>356</v>
      </c>
    </row>
    <row r="208" spans="1:47" s="2" customFormat="1" ht="12">
      <c r="A208" s="40"/>
      <c r="B208" s="41"/>
      <c r="C208" s="42"/>
      <c r="D208" s="212" t="s">
        <v>127</v>
      </c>
      <c r="E208" s="42"/>
      <c r="F208" s="213" t="s">
        <v>357</v>
      </c>
      <c r="G208" s="42"/>
      <c r="H208" s="42"/>
      <c r="I208" s="214"/>
      <c r="J208" s="42"/>
      <c r="K208" s="42"/>
      <c r="L208" s="46"/>
      <c r="M208" s="215"/>
      <c r="N208" s="216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127</v>
      </c>
      <c r="AU208" s="19" t="s">
        <v>125</v>
      </c>
    </row>
    <row r="209" spans="1:65" s="2" customFormat="1" ht="24.15" customHeight="1">
      <c r="A209" s="40"/>
      <c r="B209" s="41"/>
      <c r="C209" s="199" t="s">
        <v>358</v>
      </c>
      <c r="D209" s="199" t="s">
        <v>119</v>
      </c>
      <c r="E209" s="200" t="s">
        <v>359</v>
      </c>
      <c r="F209" s="201" t="s">
        <v>360</v>
      </c>
      <c r="G209" s="202" t="s">
        <v>143</v>
      </c>
      <c r="H209" s="203">
        <v>0.012</v>
      </c>
      <c r="I209" s="204"/>
      <c r="J209" s="205">
        <f>ROUND(I209*H209,2)</f>
        <v>0</v>
      </c>
      <c r="K209" s="201" t="s">
        <v>123</v>
      </c>
      <c r="L209" s="46"/>
      <c r="M209" s="206" t="s">
        <v>19</v>
      </c>
      <c r="N209" s="207" t="s">
        <v>43</v>
      </c>
      <c r="O209" s="86"/>
      <c r="P209" s="208">
        <f>O209*H209</f>
        <v>0</v>
      </c>
      <c r="Q209" s="208">
        <v>0</v>
      </c>
      <c r="R209" s="208">
        <f>Q209*H209</f>
        <v>0</v>
      </c>
      <c r="S209" s="208">
        <v>0</v>
      </c>
      <c r="T209" s="209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0" t="s">
        <v>171</v>
      </c>
      <c r="AT209" s="210" t="s">
        <v>119</v>
      </c>
      <c r="AU209" s="210" t="s">
        <v>125</v>
      </c>
      <c r="AY209" s="19" t="s">
        <v>116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19" t="s">
        <v>125</v>
      </c>
      <c r="BK209" s="211">
        <f>ROUND(I209*H209,2)</f>
        <v>0</v>
      </c>
      <c r="BL209" s="19" t="s">
        <v>171</v>
      </c>
      <c r="BM209" s="210" t="s">
        <v>361</v>
      </c>
    </row>
    <row r="210" spans="1:47" s="2" customFormat="1" ht="12">
      <c r="A210" s="40"/>
      <c r="B210" s="41"/>
      <c r="C210" s="42"/>
      <c r="D210" s="212" t="s">
        <v>127</v>
      </c>
      <c r="E210" s="42"/>
      <c r="F210" s="213" t="s">
        <v>362</v>
      </c>
      <c r="G210" s="42"/>
      <c r="H210" s="42"/>
      <c r="I210" s="214"/>
      <c r="J210" s="42"/>
      <c r="K210" s="42"/>
      <c r="L210" s="46"/>
      <c r="M210" s="215"/>
      <c r="N210" s="216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127</v>
      </c>
      <c r="AU210" s="19" t="s">
        <v>125</v>
      </c>
    </row>
    <row r="211" spans="1:63" s="12" customFormat="1" ht="22.8" customHeight="1">
      <c r="A211" s="12"/>
      <c r="B211" s="183"/>
      <c r="C211" s="184"/>
      <c r="D211" s="185" t="s">
        <v>70</v>
      </c>
      <c r="E211" s="197" t="s">
        <v>363</v>
      </c>
      <c r="F211" s="197" t="s">
        <v>364</v>
      </c>
      <c r="G211" s="184"/>
      <c r="H211" s="184"/>
      <c r="I211" s="187"/>
      <c r="J211" s="198">
        <f>BK211</f>
        <v>0</v>
      </c>
      <c r="K211" s="184"/>
      <c r="L211" s="189"/>
      <c r="M211" s="190"/>
      <c r="N211" s="191"/>
      <c r="O211" s="191"/>
      <c r="P211" s="192">
        <f>SUM(P212:P248)</f>
        <v>0</v>
      </c>
      <c r="Q211" s="191"/>
      <c r="R211" s="192">
        <f>SUM(R212:R248)</f>
        <v>0.08451</v>
      </c>
      <c r="S211" s="191"/>
      <c r="T211" s="193">
        <f>SUM(T212:T248)</f>
        <v>0.08984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94" t="s">
        <v>125</v>
      </c>
      <c r="AT211" s="195" t="s">
        <v>70</v>
      </c>
      <c r="AU211" s="195" t="s">
        <v>76</v>
      </c>
      <c r="AY211" s="194" t="s">
        <v>116</v>
      </c>
      <c r="BK211" s="196">
        <f>SUM(BK212:BK248)</f>
        <v>0</v>
      </c>
    </row>
    <row r="212" spans="1:65" s="2" customFormat="1" ht="16.5" customHeight="1">
      <c r="A212" s="40"/>
      <c r="B212" s="41"/>
      <c r="C212" s="199" t="s">
        <v>365</v>
      </c>
      <c r="D212" s="199" t="s">
        <v>119</v>
      </c>
      <c r="E212" s="200" t="s">
        <v>366</v>
      </c>
      <c r="F212" s="201" t="s">
        <v>367</v>
      </c>
      <c r="G212" s="202" t="s">
        <v>368</v>
      </c>
      <c r="H212" s="203">
        <v>1</v>
      </c>
      <c r="I212" s="204"/>
      <c r="J212" s="205">
        <f>ROUND(I212*H212,2)</f>
        <v>0</v>
      </c>
      <c r="K212" s="201" t="s">
        <v>123</v>
      </c>
      <c r="L212" s="46"/>
      <c r="M212" s="206" t="s">
        <v>19</v>
      </c>
      <c r="N212" s="207" t="s">
        <v>43</v>
      </c>
      <c r="O212" s="86"/>
      <c r="P212" s="208">
        <f>O212*H212</f>
        <v>0</v>
      </c>
      <c r="Q212" s="208">
        <v>0</v>
      </c>
      <c r="R212" s="208">
        <f>Q212*H212</f>
        <v>0</v>
      </c>
      <c r="S212" s="208">
        <v>0.0342</v>
      </c>
      <c r="T212" s="209">
        <f>S212*H212</f>
        <v>0.0342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0" t="s">
        <v>171</v>
      </c>
      <c r="AT212" s="210" t="s">
        <v>119</v>
      </c>
      <c r="AU212" s="210" t="s">
        <v>125</v>
      </c>
      <c r="AY212" s="19" t="s">
        <v>116</v>
      </c>
      <c r="BE212" s="211">
        <f>IF(N212="základní",J212,0)</f>
        <v>0</v>
      </c>
      <c r="BF212" s="211">
        <f>IF(N212="snížená",J212,0)</f>
        <v>0</v>
      </c>
      <c r="BG212" s="211">
        <f>IF(N212="zákl. přenesená",J212,0)</f>
        <v>0</v>
      </c>
      <c r="BH212" s="211">
        <f>IF(N212="sníž. přenesená",J212,0)</f>
        <v>0</v>
      </c>
      <c r="BI212" s="211">
        <f>IF(N212="nulová",J212,0)</f>
        <v>0</v>
      </c>
      <c r="BJ212" s="19" t="s">
        <v>125</v>
      </c>
      <c r="BK212" s="211">
        <f>ROUND(I212*H212,2)</f>
        <v>0</v>
      </c>
      <c r="BL212" s="19" t="s">
        <v>171</v>
      </c>
      <c r="BM212" s="210" t="s">
        <v>369</v>
      </c>
    </row>
    <row r="213" spans="1:47" s="2" customFormat="1" ht="12">
      <c r="A213" s="40"/>
      <c r="B213" s="41"/>
      <c r="C213" s="42"/>
      <c r="D213" s="212" t="s">
        <v>127</v>
      </c>
      <c r="E213" s="42"/>
      <c r="F213" s="213" t="s">
        <v>370</v>
      </c>
      <c r="G213" s="42"/>
      <c r="H213" s="42"/>
      <c r="I213" s="214"/>
      <c r="J213" s="42"/>
      <c r="K213" s="42"/>
      <c r="L213" s="46"/>
      <c r="M213" s="215"/>
      <c r="N213" s="216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127</v>
      </c>
      <c r="AU213" s="19" t="s">
        <v>125</v>
      </c>
    </row>
    <row r="214" spans="1:65" s="2" customFormat="1" ht="16.5" customHeight="1">
      <c r="A214" s="40"/>
      <c r="B214" s="41"/>
      <c r="C214" s="199" t="s">
        <v>371</v>
      </c>
      <c r="D214" s="199" t="s">
        <v>119</v>
      </c>
      <c r="E214" s="200" t="s">
        <v>372</v>
      </c>
      <c r="F214" s="201" t="s">
        <v>373</v>
      </c>
      <c r="G214" s="202" t="s">
        <v>202</v>
      </c>
      <c r="H214" s="203">
        <v>1</v>
      </c>
      <c r="I214" s="204"/>
      <c r="J214" s="205">
        <f>ROUND(I214*H214,2)</f>
        <v>0</v>
      </c>
      <c r="K214" s="201" t="s">
        <v>123</v>
      </c>
      <c r="L214" s="46"/>
      <c r="M214" s="206" t="s">
        <v>19</v>
      </c>
      <c r="N214" s="207" t="s">
        <v>43</v>
      </c>
      <c r="O214" s="86"/>
      <c r="P214" s="208">
        <f>O214*H214</f>
        <v>0</v>
      </c>
      <c r="Q214" s="208">
        <v>0.00055</v>
      </c>
      <c r="R214" s="208">
        <f>Q214*H214</f>
        <v>0.00055</v>
      </c>
      <c r="S214" s="208">
        <v>0</v>
      </c>
      <c r="T214" s="209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0" t="s">
        <v>171</v>
      </c>
      <c r="AT214" s="210" t="s">
        <v>119</v>
      </c>
      <c r="AU214" s="210" t="s">
        <v>125</v>
      </c>
      <c r="AY214" s="19" t="s">
        <v>116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19" t="s">
        <v>125</v>
      </c>
      <c r="BK214" s="211">
        <f>ROUND(I214*H214,2)</f>
        <v>0</v>
      </c>
      <c r="BL214" s="19" t="s">
        <v>171</v>
      </c>
      <c r="BM214" s="210" t="s">
        <v>374</v>
      </c>
    </row>
    <row r="215" spans="1:47" s="2" customFormat="1" ht="12">
      <c r="A215" s="40"/>
      <c r="B215" s="41"/>
      <c r="C215" s="42"/>
      <c r="D215" s="212" t="s">
        <v>127</v>
      </c>
      <c r="E215" s="42"/>
      <c r="F215" s="213" t="s">
        <v>375</v>
      </c>
      <c r="G215" s="42"/>
      <c r="H215" s="42"/>
      <c r="I215" s="214"/>
      <c r="J215" s="42"/>
      <c r="K215" s="42"/>
      <c r="L215" s="46"/>
      <c r="M215" s="215"/>
      <c r="N215" s="216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127</v>
      </c>
      <c r="AU215" s="19" t="s">
        <v>125</v>
      </c>
    </row>
    <row r="216" spans="1:65" s="2" customFormat="1" ht="37.8" customHeight="1">
      <c r="A216" s="40"/>
      <c r="B216" s="41"/>
      <c r="C216" s="240" t="s">
        <v>376</v>
      </c>
      <c r="D216" s="240" t="s">
        <v>206</v>
      </c>
      <c r="E216" s="241" t="s">
        <v>377</v>
      </c>
      <c r="F216" s="242" t="s">
        <v>378</v>
      </c>
      <c r="G216" s="243" t="s">
        <v>202</v>
      </c>
      <c r="H216" s="244">
        <v>1</v>
      </c>
      <c r="I216" s="245"/>
      <c r="J216" s="246">
        <f>ROUND(I216*H216,2)</f>
        <v>0</v>
      </c>
      <c r="K216" s="242" t="s">
        <v>19</v>
      </c>
      <c r="L216" s="247"/>
      <c r="M216" s="248" t="s">
        <v>19</v>
      </c>
      <c r="N216" s="249" t="s">
        <v>43</v>
      </c>
      <c r="O216" s="86"/>
      <c r="P216" s="208">
        <f>O216*H216</f>
        <v>0</v>
      </c>
      <c r="Q216" s="208">
        <v>0.0327</v>
      </c>
      <c r="R216" s="208">
        <f>Q216*H216</f>
        <v>0.0327</v>
      </c>
      <c r="S216" s="208">
        <v>0</v>
      </c>
      <c r="T216" s="20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0" t="s">
        <v>311</v>
      </c>
      <c r="AT216" s="210" t="s">
        <v>206</v>
      </c>
      <c r="AU216" s="210" t="s">
        <v>125</v>
      </c>
      <c r="AY216" s="19" t="s">
        <v>116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19" t="s">
        <v>125</v>
      </c>
      <c r="BK216" s="211">
        <f>ROUND(I216*H216,2)</f>
        <v>0</v>
      </c>
      <c r="BL216" s="19" t="s">
        <v>171</v>
      </c>
      <c r="BM216" s="210" t="s">
        <v>379</v>
      </c>
    </row>
    <row r="217" spans="1:65" s="2" customFormat="1" ht="16.5" customHeight="1">
      <c r="A217" s="40"/>
      <c r="B217" s="41"/>
      <c r="C217" s="199" t="s">
        <v>380</v>
      </c>
      <c r="D217" s="199" t="s">
        <v>119</v>
      </c>
      <c r="E217" s="200" t="s">
        <v>381</v>
      </c>
      <c r="F217" s="201" t="s">
        <v>382</v>
      </c>
      <c r="G217" s="202" t="s">
        <v>368</v>
      </c>
      <c r="H217" s="203">
        <v>1</v>
      </c>
      <c r="I217" s="204"/>
      <c r="J217" s="205">
        <f>ROUND(I217*H217,2)</f>
        <v>0</v>
      </c>
      <c r="K217" s="201" t="s">
        <v>123</v>
      </c>
      <c r="L217" s="46"/>
      <c r="M217" s="206" t="s">
        <v>19</v>
      </c>
      <c r="N217" s="207" t="s">
        <v>43</v>
      </c>
      <c r="O217" s="86"/>
      <c r="P217" s="208">
        <f>O217*H217</f>
        <v>0</v>
      </c>
      <c r="Q217" s="208">
        <v>0</v>
      </c>
      <c r="R217" s="208">
        <f>Q217*H217</f>
        <v>0</v>
      </c>
      <c r="S217" s="208">
        <v>0.01946</v>
      </c>
      <c r="T217" s="209">
        <f>S217*H217</f>
        <v>0.01946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0" t="s">
        <v>171</v>
      </c>
      <c r="AT217" s="210" t="s">
        <v>119</v>
      </c>
      <c r="AU217" s="210" t="s">
        <v>125</v>
      </c>
      <c r="AY217" s="19" t="s">
        <v>116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19" t="s">
        <v>125</v>
      </c>
      <c r="BK217" s="211">
        <f>ROUND(I217*H217,2)</f>
        <v>0</v>
      </c>
      <c r="BL217" s="19" t="s">
        <v>171</v>
      </c>
      <c r="BM217" s="210" t="s">
        <v>383</v>
      </c>
    </row>
    <row r="218" spans="1:47" s="2" customFormat="1" ht="12">
      <c r="A218" s="40"/>
      <c r="B218" s="41"/>
      <c r="C218" s="42"/>
      <c r="D218" s="212" t="s">
        <v>127</v>
      </c>
      <c r="E218" s="42"/>
      <c r="F218" s="213" t="s">
        <v>384</v>
      </c>
      <c r="G218" s="42"/>
      <c r="H218" s="42"/>
      <c r="I218" s="214"/>
      <c r="J218" s="42"/>
      <c r="K218" s="42"/>
      <c r="L218" s="46"/>
      <c r="M218" s="215"/>
      <c r="N218" s="216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127</v>
      </c>
      <c r="AU218" s="19" t="s">
        <v>125</v>
      </c>
    </row>
    <row r="219" spans="1:65" s="2" customFormat="1" ht="16.5" customHeight="1">
      <c r="A219" s="40"/>
      <c r="B219" s="41"/>
      <c r="C219" s="199" t="s">
        <v>385</v>
      </c>
      <c r="D219" s="199" t="s">
        <v>119</v>
      </c>
      <c r="E219" s="200" t="s">
        <v>386</v>
      </c>
      <c r="F219" s="201" t="s">
        <v>387</v>
      </c>
      <c r="G219" s="202" t="s">
        <v>368</v>
      </c>
      <c r="H219" s="203">
        <v>1</v>
      </c>
      <c r="I219" s="204"/>
      <c r="J219" s="205">
        <f>ROUND(I219*H219,2)</f>
        <v>0</v>
      </c>
      <c r="K219" s="201" t="s">
        <v>123</v>
      </c>
      <c r="L219" s="46"/>
      <c r="M219" s="206" t="s">
        <v>19</v>
      </c>
      <c r="N219" s="207" t="s">
        <v>43</v>
      </c>
      <c r="O219" s="86"/>
      <c r="P219" s="208">
        <f>O219*H219</f>
        <v>0</v>
      </c>
      <c r="Q219" s="208">
        <v>0.00173</v>
      </c>
      <c r="R219" s="208">
        <f>Q219*H219</f>
        <v>0.00173</v>
      </c>
      <c r="S219" s="208">
        <v>0</v>
      </c>
      <c r="T219" s="209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0" t="s">
        <v>171</v>
      </c>
      <c r="AT219" s="210" t="s">
        <v>119</v>
      </c>
      <c r="AU219" s="210" t="s">
        <v>125</v>
      </c>
      <c r="AY219" s="19" t="s">
        <v>116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19" t="s">
        <v>125</v>
      </c>
      <c r="BK219" s="211">
        <f>ROUND(I219*H219,2)</f>
        <v>0</v>
      </c>
      <c r="BL219" s="19" t="s">
        <v>171</v>
      </c>
      <c r="BM219" s="210" t="s">
        <v>388</v>
      </c>
    </row>
    <row r="220" spans="1:47" s="2" customFormat="1" ht="12">
      <c r="A220" s="40"/>
      <c r="B220" s="41"/>
      <c r="C220" s="42"/>
      <c r="D220" s="212" t="s">
        <v>127</v>
      </c>
      <c r="E220" s="42"/>
      <c r="F220" s="213" t="s">
        <v>389</v>
      </c>
      <c r="G220" s="42"/>
      <c r="H220" s="42"/>
      <c r="I220" s="214"/>
      <c r="J220" s="42"/>
      <c r="K220" s="42"/>
      <c r="L220" s="46"/>
      <c r="M220" s="215"/>
      <c r="N220" s="216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127</v>
      </c>
      <c r="AU220" s="19" t="s">
        <v>125</v>
      </c>
    </row>
    <row r="221" spans="1:65" s="2" customFormat="1" ht="16.5" customHeight="1">
      <c r="A221" s="40"/>
      <c r="B221" s="41"/>
      <c r="C221" s="240" t="s">
        <v>390</v>
      </c>
      <c r="D221" s="240" t="s">
        <v>206</v>
      </c>
      <c r="E221" s="241" t="s">
        <v>391</v>
      </c>
      <c r="F221" s="242" t="s">
        <v>392</v>
      </c>
      <c r="G221" s="243" t="s">
        <v>202</v>
      </c>
      <c r="H221" s="244">
        <v>1</v>
      </c>
      <c r="I221" s="245"/>
      <c r="J221" s="246">
        <f>ROUND(I221*H221,2)</f>
        <v>0</v>
      </c>
      <c r="K221" s="242" t="s">
        <v>123</v>
      </c>
      <c r="L221" s="247"/>
      <c r="M221" s="248" t="s">
        <v>19</v>
      </c>
      <c r="N221" s="249" t="s">
        <v>43</v>
      </c>
      <c r="O221" s="86"/>
      <c r="P221" s="208">
        <f>O221*H221</f>
        <v>0</v>
      </c>
      <c r="Q221" s="208">
        <v>0.0135</v>
      </c>
      <c r="R221" s="208">
        <f>Q221*H221</f>
        <v>0.0135</v>
      </c>
      <c r="S221" s="208">
        <v>0</v>
      </c>
      <c r="T221" s="20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0" t="s">
        <v>311</v>
      </c>
      <c r="AT221" s="210" t="s">
        <v>206</v>
      </c>
      <c r="AU221" s="210" t="s">
        <v>125</v>
      </c>
      <c r="AY221" s="19" t="s">
        <v>116</v>
      </c>
      <c r="BE221" s="211">
        <f>IF(N221="základní",J221,0)</f>
        <v>0</v>
      </c>
      <c r="BF221" s="211">
        <f>IF(N221="snížená",J221,0)</f>
        <v>0</v>
      </c>
      <c r="BG221" s="211">
        <f>IF(N221="zákl. přenesená",J221,0)</f>
        <v>0</v>
      </c>
      <c r="BH221" s="211">
        <f>IF(N221="sníž. přenesená",J221,0)</f>
        <v>0</v>
      </c>
      <c r="BI221" s="211">
        <f>IF(N221="nulová",J221,0)</f>
        <v>0</v>
      </c>
      <c r="BJ221" s="19" t="s">
        <v>125</v>
      </c>
      <c r="BK221" s="211">
        <f>ROUND(I221*H221,2)</f>
        <v>0</v>
      </c>
      <c r="BL221" s="19" t="s">
        <v>171</v>
      </c>
      <c r="BM221" s="210" t="s">
        <v>393</v>
      </c>
    </row>
    <row r="222" spans="1:65" s="2" customFormat="1" ht="16.5" customHeight="1">
      <c r="A222" s="40"/>
      <c r="B222" s="41"/>
      <c r="C222" s="199" t="s">
        <v>394</v>
      </c>
      <c r="D222" s="199" t="s">
        <v>119</v>
      </c>
      <c r="E222" s="200" t="s">
        <v>395</v>
      </c>
      <c r="F222" s="201" t="s">
        <v>396</v>
      </c>
      <c r="G222" s="202" t="s">
        <v>368</v>
      </c>
      <c r="H222" s="203">
        <v>1</v>
      </c>
      <c r="I222" s="204"/>
      <c r="J222" s="205">
        <f>ROUND(I222*H222,2)</f>
        <v>0</v>
      </c>
      <c r="K222" s="201" t="s">
        <v>123</v>
      </c>
      <c r="L222" s="46"/>
      <c r="M222" s="206" t="s">
        <v>19</v>
      </c>
      <c r="N222" s="207" t="s">
        <v>43</v>
      </c>
      <c r="O222" s="86"/>
      <c r="P222" s="208">
        <f>O222*H222</f>
        <v>0</v>
      </c>
      <c r="Q222" s="208">
        <v>0</v>
      </c>
      <c r="R222" s="208">
        <f>Q222*H222</f>
        <v>0</v>
      </c>
      <c r="S222" s="208">
        <v>0.0329</v>
      </c>
      <c r="T222" s="209">
        <f>S222*H222</f>
        <v>0.0329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0" t="s">
        <v>171</v>
      </c>
      <c r="AT222" s="210" t="s">
        <v>119</v>
      </c>
      <c r="AU222" s="210" t="s">
        <v>125</v>
      </c>
      <c r="AY222" s="19" t="s">
        <v>116</v>
      </c>
      <c r="BE222" s="211">
        <f>IF(N222="základní",J222,0)</f>
        <v>0</v>
      </c>
      <c r="BF222" s="211">
        <f>IF(N222="snížená",J222,0)</f>
        <v>0</v>
      </c>
      <c r="BG222" s="211">
        <f>IF(N222="zákl. přenesená",J222,0)</f>
        <v>0</v>
      </c>
      <c r="BH222" s="211">
        <f>IF(N222="sníž. přenesená",J222,0)</f>
        <v>0</v>
      </c>
      <c r="BI222" s="211">
        <f>IF(N222="nulová",J222,0)</f>
        <v>0</v>
      </c>
      <c r="BJ222" s="19" t="s">
        <v>125</v>
      </c>
      <c r="BK222" s="211">
        <f>ROUND(I222*H222,2)</f>
        <v>0</v>
      </c>
      <c r="BL222" s="19" t="s">
        <v>171</v>
      </c>
      <c r="BM222" s="210" t="s">
        <v>397</v>
      </c>
    </row>
    <row r="223" spans="1:47" s="2" customFormat="1" ht="12">
      <c r="A223" s="40"/>
      <c r="B223" s="41"/>
      <c r="C223" s="42"/>
      <c r="D223" s="212" t="s">
        <v>127</v>
      </c>
      <c r="E223" s="42"/>
      <c r="F223" s="213" t="s">
        <v>398</v>
      </c>
      <c r="G223" s="42"/>
      <c r="H223" s="42"/>
      <c r="I223" s="214"/>
      <c r="J223" s="42"/>
      <c r="K223" s="42"/>
      <c r="L223" s="46"/>
      <c r="M223" s="215"/>
      <c r="N223" s="216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127</v>
      </c>
      <c r="AU223" s="19" t="s">
        <v>125</v>
      </c>
    </row>
    <row r="224" spans="1:65" s="2" customFormat="1" ht="24.15" customHeight="1">
      <c r="A224" s="40"/>
      <c r="B224" s="41"/>
      <c r="C224" s="199" t="s">
        <v>399</v>
      </c>
      <c r="D224" s="199" t="s">
        <v>119</v>
      </c>
      <c r="E224" s="200" t="s">
        <v>400</v>
      </c>
      <c r="F224" s="201" t="s">
        <v>401</v>
      </c>
      <c r="G224" s="202" t="s">
        <v>368</v>
      </c>
      <c r="H224" s="203">
        <v>1</v>
      </c>
      <c r="I224" s="204"/>
      <c r="J224" s="205">
        <f>ROUND(I224*H224,2)</f>
        <v>0</v>
      </c>
      <c r="K224" s="201" t="s">
        <v>123</v>
      </c>
      <c r="L224" s="46"/>
      <c r="M224" s="206" t="s">
        <v>19</v>
      </c>
      <c r="N224" s="207" t="s">
        <v>43</v>
      </c>
      <c r="O224" s="86"/>
      <c r="P224" s="208">
        <f>O224*H224</f>
        <v>0</v>
      </c>
      <c r="Q224" s="208">
        <v>0.02643</v>
      </c>
      <c r="R224" s="208">
        <f>Q224*H224</f>
        <v>0.02643</v>
      </c>
      <c r="S224" s="208">
        <v>0</v>
      </c>
      <c r="T224" s="209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0" t="s">
        <v>171</v>
      </c>
      <c r="AT224" s="210" t="s">
        <v>119</v>
      </c>
      <c r="AU224" s="210" t="s">
        <v>125</v>
      </c>
      <c r="AY224" s="19" t="s">
        <v>116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19" t="s">
        <v>125</v>
      </c>
      <c r="BK224" s="211">
        <f>ROUND(I224*H224,2)</f>
        <v>0</v>
      </c>
      <c r="BL224" s="19" t="s">
        <v>171</v>
      </c>
      <c r="BM224" s="210" t="s">
        <v>402</v>
      </c>
    </row>
    <row r="225" spans="1:47" s="2" customFormat="1" ht="12">
      <c r="A225" s="40"/>
      <c r="B225" s="41"/>
      <c r="C225" s="42"/>
      <c r="D225" s="212" t="s">
        <v>127</v>
      </c>
      <c r="E225" s="42"/>
      <c r="F225" s="213" t="s">
        <v>403</v>
      </c>
      <c r="G225" s="42"/>
      <c r="H225" s="42"/>
      <c r="I225" s="214"/>
      <c r="J225" s="42"/>
      <c r="K225" s="42"/>
      <c r="L225" s="46"/>
      <c r="M225" s="215"/>
      <c r="N225" s="216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127</v>
      </c>
      <c r="AU225" s="19" t="s">
        <v>125</v>
      </c>
    </row>
    <row r="226" spans="1:65" s="2" customFormat="1" ht="16.5" customHeight="1">
      <c r="A226" s="40"/>
      <c r="B226" s="41"/>
      <c r="C226" s="199" t="s">
        <v>404</v>
      </c>
      <c r="D226" s="199" t="s">
        <v>119</v>
      </c>
      <c r="E226" s="200" t="s">
        <v>405</v>
      </c>
      <c r="F226" s="201" t="s">
        <v>406</v>
      </c>
      <c r="G226" s="202" t="s">
        <v>202</v>
      </c>
      <c r="H226" s="203">
        <v>3</v>
      </c>
      <c r="I226" s="204"/>
      <c r="J226" s="205">
        <f>ROUND(I226*H226,2)</f>
        <v>0</v>
      </c>
      <c r="K226" s="201" t="s">
        <v>123</v>
      </c>
      <c r="L226" s="46"/>
      <c r="M226" s="206" t="s">
        <v>19</v>
      </c>
      <c r="N226" s="207" t="s">
        <v>43</v>
      </c>
      <c r="O226" s="86"/>
      <c r="P226" s="208">
        <f>O226*H226</f>
        <v>0</v>
      </c>
      <c r="Q226" s="208">
        <v>0</v>
      </c>
      <c r="R226" s="208">
        <f>Q226*H226</f>
        <v>0</v>
      </c>
      <c r="S226" s="208">
        <v>0</v>
      </c>
      <c r="T226" s="20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0" t="s">
        <v>171</v>
      </c>
      <c r="AT226" s="210" t="s">
        <v>119</v>
      </c>
      <c r="AU226" s="210" t="s">
        <v>125</v>
      </c>
      <c r="AY226" s="19" t="s">
        <v>116</v>
      </c>
      <c r="BE226" s="211">
        <f>IF(N226="základní",J226,0)</f>
        <v>0</v>
      </c>
      <c r="BF226" s="211">
        <f>IF(N226="snížená",J226,0)</f>
        <v>0</v>
      </c>
      <c r="BG226" s="211">
        <f>IF(N226="zákl. přenesená",J226,0)</f>
        <v>0</v>
      </c>
      <c r="BH226" s="211">
        <f>IF(N226="sníž. přenesená",J226,0)</f>
        <v>0</v>
      </c>
      <c r="BI226" s="211">
        <f>IF(N226="nulová",J226,0)</f>
        <v>0</v>
      </c>
      <c r="BJ226" s="19" t="s">
        <v>125</v>
      </c>
      <c r="BK226" s="211">
        <f>ROUND(I226*H226,2)</f>
        <v>0</v>
      </c>
      <c r="BL226" s="19" t="s">
        <v>171</v>
      </c>
      <c r="BM226" s="210" t="s">
        <v>407</v>
      </c>
    </row>
    <row r="227" spans="1:47" s="2" customFormat="1" ht="12">
      <c r="A227" s="40"/>
      <c r="B227" s="41"/>
      <c r="C227" s="42"/>
      <c r="D227" s="212" t="s">
        <v>127</v>
      </c>
      <c r="E227" s="42"/>
      <c r="F227" s="213" t="s">
        <v>408</v>
      </c>
      <c r="G227" s="42"/>
      <c r="H227" s="42"/>
      <c r="I227" s="214"/>
      <c r="J227" s="42"/>
      <c r="K227" s="42"/>
      <c r="L227" s="46"/>
      <c r="M227" s="215"/>
      <c r="N227" s="216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127</v>
      </c>
      <c r="AU227" s="19" t="s">
        <v>125</v>
      </c>
    </row>
    <row r="228" spans="1:51" s="13" customFormat="1" ht="12">
      <c r="A228" s="13"/>
      <c r="B228" s="217"/>
      <c r="C228" s="218"/>
      <c r="D228" s="219" t="s">
        <v>129</v>
      </c>
      <c r="E228" s="220" t="s">
        <v>19</v>
      </c>
      <c r="F228" s="221" t="s">
        <v>409</v>
      </c>
      <c r="G228" s="218"/>
      <c r="H228" s="222">
        <v>3</v>
      </c>
      <c r="I228" s="223"/>
      <c r="J228" s="218"/>
      <c r="K228" s="218"/>
      <c r="L228" s="224"/>
      <c r="M228" s="225"/>
      <c r="N228" s="226"/>
      <c r="O228" s="226"/>
      <c r="P228" s="226"/>
      <c r="Q228" s="226"/>
      <c r="R228" s="226"/>
      <c r="S228" s="226"/>
      <c r="T228" s="22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8" t="s">
        <v>129</v>
      </c>
      <c r="AU228" s="228" t="s">
        <v>125</v>
      </c>
      <c r="AV228" s="13" t="s">
        <v>125</v>
      </c>
      <c r="AW228" s="13" t="s">
        <v>33</v>
      </c>
      <c r="AX228" s="13" t="s">
        <v>76</v>
      </c>
      <c r="AY228" s="228" t="s">
        <v>116</v>
      </c>
    </row>
    <row r="229" spans="1:65" s="2" customFormat="1" ht="16.5" customHeight="1">
      <c r="A229" s="40"/>
      <c r="B229" s="41"/>
      <c r="C229" s="240" t="s">
        <v>410</v>
      </c>
      <c r="D229" s="240" t="s">
        <v>206</v>
      </c>
      <c r="E229" s="241" t="s">
        <v>411</v>
      </c>
      <c r="F229" s="242" t="s">
        <v>412</v>
      </c>
      <c r="G229" s="243" t="s">
        <v>202</v>
      </c>
      <c r="H229" s="244">
        <v>3</v>
      </c>
      <c r="I229" s="245"/>
      <c r="J229" s="246">
        <f>ROUND(I229*H229,2)</f>
        <v>0</v>
      </c>
      <c r="K229" s="242" t="s">
        <v>123</v>
      </c>
      <c r="L229" s="247"/>
      <c r="M229" s="248" t="s">
        <v>19</v>
      </c>
      <c r="N229" s="249" t="s">
        <v>43</v>
      </c>
      <c r="O229" s="86"/>
      <c r="P229" s="208">
        <f>O229*H229</f>
        <v>0</v>
      </c>
      <c r="Q229" s="208">
        <v>0.0007</v>
      </c>
      <c r="R229" s="208">
        <f>Q229*H229</f>
        <v>0.0021</v>
      </c>
      <c r="S229" s="208">
        <v>0</v>
      </c>
      <c r="T229" s="209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0" t="s">
        <v>311</v>
      </c>
      <c r="AT229" s="210" t="s">
        <v>206</v>
      </c>
      <c r="AU229" s="210" t="s">
        <v>125</v>
      </c>
      <c r="AY229" s="19" t="s">
        <v>116</v>
      </c>
      <c r="BE229" s="211">
        <f>IF(N229="základní",J229,0)</f>
        <v>0</v>
      </c>
      <c r="BF229" s="211">
        <f>IF(N229="snížená",J229,0)</f>
        <v>0</v>
      </c>
      <c r="BG229" s="211">
        <f>IF(N229="zákl. přenesená",J229,0)</f>
        <v>0</v>
      </c>
      <c r="BH229" s="211">
        <f>IF(N229="sníž. přenesená",J229,0)</f>
        <v>0</v>
      </c>
      <c r="BI229" s="211">
        <f>IF(N229="nulová",J229,0)</f>
        <v>0</v>
      </c>
      <c r="BJ229" s="19" t="s">
        <v>125</v>
      </c>
      <c r="BK229" s="211">
        <f>ROUND(I229*H229,2)</f>
        <v>0</v>
      </c>
      <c r="BL229" s="19" t="s">
        <v>171</v>
      </c>
      <c r="BM229" s="210" t="s">
        <v>413</v>
      </c>
    </row>
    <row r="230" spans="1:65" s="2" customFormat="1" ht="16.5" customHeight="1">
      <c r="A230" s="40"/>
      <c r="B230" s="41"/>
      <c r="C230" s="199" t="s">
        <v>414</v>
      </c>
      <c r="D230" s="199" t="s">
        <v>119</v>
      </c>
      <c r="E230" s="200" t="s">
        <v>415</v>
      </c>
      <c r="F230" s="201" t="s">
        <v>416</v>
      </c>
      <c r="G230" s="202" t="s">
        <v>368</v>
      </c>
      <c r="H230" s="203">
        <v>5</v>
      </c>
      <c r="I230" s="204"/>
      <c r="J230" s="205">
        <f>ROUND(I230*H230,2)</f>
        <v>0</v>
      </c>
      <c r="K230" s="201" t="s">
        <v>123</v>
      </c>
      <c r="L230" s="46"/>
      <c r="M230" s="206" t="s">
        <v>19</v>
      </c>
      <c r="N230" s="207" t="s">
        <v>43</v>
      </c>
      <c r="O230" s="86"/>
      <c r="P230" s="208">
        <f>O230*H230</f>
        <v>0</v>
      </c>
      <c r="Q230" s="208">
        <v>0.00024</v>
      </c>
      <c r="R230" s="208">
        <f>Q230*H230</f>
        <v>0.0012000000000000001</v>
      </c>
      <c r="S230" s="208">
        <v>0</v>
      </c>
      <c r="T230" s="209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0" t="s">
        <v>171</v>
      </c>
      <c r="AT230" s="210" t="s">
        <v>119</v>
      </c>
      <c r="AU230" s="210" t="s">
        <v>125</v>
      </c>
      <c r="AY230" s="19" t="s">
        <v>116</v>
      </c>
      <c r="BE230" s="211">
        <f>IF(N230="základní",J230,0)</f>
        <v>0</v>
      </c>
      <c r="BF230" s="211">
        <f>IF(N230="snížená",J230,0)</f>
        <v>0</v>
      </c>
      <c r="BG230" s="211">
        <f>IF(N230="zákl. přenesená",J230,0)</f>
        <v>0</v>
      </c>
      <c r="BH230" s="211">
        <f>IF(N230="sníž. přenesená",J230,0)</f>
        <v>0</v>
      </c>
      <c r="BI230" s="211">
        <f>IF(N230="nulová",J230,0)</f>
        <v>0</v>
      </c>
      <c r="BJ230" s="19" t="s">
        <v>125</v>
      </c>
      <c r="BK230" s="211">
        <f>ROUND(I230*H230,2)</f>
        <v>0</v>
      </c>
      <c r="BL230" s="19" t="s">
        <v>171</v>
      </c>
      <c r="BM230" s="210" t="s">
        <v>417</v>
      </c>
    </row>
    <row r="231" spans="1:47" s="2" customFormat="1" ht="12">
      <c r="A231" s="40"/>
      <c r="B231" s="41"/>
      <c r="C231" s="42"/>
      <c r="D231" s="212" t="s">
        <v>127</v>
      </c>
      <c r="E231" s="42"/>
      <c r="F231" s="213" t="s">
        <v>418</v>
      </c>
      <c r="G231" s="42"/>
      <c r="H231" s="42"/>
      <c r="I231" s="214"/>
      <c r="J231" s="42"/>
      <c r="K231" s="42"/>
      <c r="L231" s="46"/>
      <c r="M231" s="215"/>
      <c r="N231" s="216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127</v>
      </c>
      <c r="AU231" s="19" t="s">
        <v>125</v>
      </c>
    </row>
    <row r="232" spans="1:65" s="2" customFormat="1" ht="16.5" customHeight="1">
      <c r="A232" s="40"/>
      <c r="B232" s="41"/>
      <c r="C232" s="199" t="s">
        <v>419</v>
      </c>
      <c r="D232" s="199" t="s">
        <v>119</v>
      </c>
      <c r="E232" s="200" t="s">
        <v>420</v>
      </c>
      <c r="F232" s="201" t="s">
        <v>421</v>
      </c>
      <c r="G232" s="202" t="s">
        <v>202</v>
      </c>
      <c r="H232" s="203">
        <v>1</v>
      </c>
      <c r="I232" s="204"/>
      <c r="J232" s="205">
        <f>ROUND(I232*H232,2)</f>
        <v>0</v>
      </c>
      <c r="K232" s="201" t="s">
        <v>123</v>
      </c>
      <c r="L232" s="46"/>
      <c r="M232" s="206" t="s">
        <v>19</v>
      </c>
      <c r="N232" s="207" t="s">
        <v>43</v>
      </c>
      <c r="O232" s="86"/>
      <c r="P232" s="208">
        <f>O232*H232</f>
        <v>0</v>
      </c>
      <c r="Q232" s="208">
        <v>0.00109</v>
      </c>
      <c r="R232" s="208">
        <f>Q232*H232</f>
        <v>0.00109</v>
      </c>
      <c r="S232" s="208">
        <v>0</v>
      </c>
      <c r="T232" s="209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0" t="s">
        <v>171</v>
      </c>
      <c r="AT232" s="210" t="s">
        <v>119</v>
      </c>
      <c r="AU232" s="210" t="s">
        <v>125</v>
      </c>
      <c r="AY232" s="19" t="s">
        <v>116</v>
      </c>
      <c r="BE232" s="211">
        <f>IF(N232="základní",J232,0)</f>
        <v>0</v>
      </c>
      <c r="BF232" s="211">
        <f>IF(N232="snížená",J232,0)</f>
        <v>0</v>
      </c>
      <c r="BG232" s="211">
        <f>IF(N232="zákl. přenesená",J232,0)</f>
        <v>0</v>
      </c>
      <c r="BH232" s="211">
        <f>IF(N232="sníž. přenesená",J232,0)</f>
        <v>0</v>
      </c>
      <c r="BI232" s="211">
        <f>IF(N232="nulová",J232,0)</f>
        <v>0</v>
      </c>
      <c r="BJ232" s="19" t="s">
        <v>125</v>
      </c>
      <c r="BK232" s="211">
        <f>ROUND(I232*H232,2)</f>
        <v>0</v>
      </c>
      <c r="BL232" s="19" t="s">
        <v>171</v>
      </c>
      <c r="BM232" s="210" t="s">
        <v>422</v>
      </c>
    </row>
    <row r="233" spans="1:47" s="2" customFormat="1" ht="12">
      <c r="A233" s="40"/>
      <c r="B233" s="41"/>
      <c r="C233" s="42"/>
      <c r="D233" s="212" t="s">
        <v>127</v>
      </c>
      <c r="E233" s="42"/>
      <c r="F233" s="213" t="s">
        <v>423</v>
      </c>
      <c r="G233" s="42"/>
      <c r="H233" s="42"/>
      <c r="I233" s="214"/>
      <c r="J233" s="42"/>
      <c r="K233" s="42"/>
      <c r="L233" s="46"/>
      <c r="M233" s="215"/>
      <c r="N233" s="216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127</v>
      </c>
      <c r="AU233" s="19" t="s">
        <v>125</v>
      </c>
    </row>
    <row r="234" spans="1:65" s="2" customFormat="1" ht="16.5" customHeight="1">
      <c r="A234" s="40"/>
      <c r="B234" s="41"/>
      <c r="C234" s="199" t="s">
        <v>424</v>
      </c>
      <c r="D234" s="199" t="s">
        <v>119</v>
      </c>
      <c r="E234" s="200" t="s">
        <v>425</v>
      </c>
      <c r="F234" s="201" t="s">
        <v>426</v>
      </c>
      <c r="G234" s="202" t="s">
        <v>368</v>
      </c>
      <c r="H234" s="203">
        <v>1</v>
      </c>
      <c r="I234" s="204"/>
      <c r="J234" s="205">
        <f>ROUND(I234*H234,2)</f>
        <v>0</v>
      </c>
      <c r="K234" s="201" t="s">
        <v>123</v>
      </c>
      <c r="L234" s="46"/>
      <c r="M234" s="206" t="s">
        <v>19</v>
      </c>
      <c r="N234" s="207" t="s">
        <v>43</v>
      </c>
      <c r="O234" s="86"/>
      <c r="P234" s="208">
        <f>O234*H234</f>
        <v>0</v>
      </c>
      <c r="Q234" s="208">
        <v>0</v>
      </c>
      <c r="R234" s="208">
        <f>Q234*H234</f>
        <v>0</v>
      </c>
      <c r="S234" s="208">
        <v>0.00156</v>
      </c>
      <c r="T234" s="209">
        <f>S234*H234</f>
        <v>0.00156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0" t="s">
        <v>171</v>
      </c>
      <c r="AT234" s="210" t="s">
        <v>119</v>
      </c>
      <c r="AU234" s="210" t="s">
        <v>125</v>
      </c>
      <c r="AY234" s="19" t="s">
        <v>116</v>
      </c>
      <c r="BE234" s="211">
        <f>IF(N234="základní",J234,0)</f>
        <v>0</v>
      </c>
      <c r="BF234" s="211">
        <f>IF(N234="snížená",J234,0)</f>
        <v>0</v>
      </c>
      <c r="BG234" s="211">
        <f>IF(N234="zákl. přenesená",J234,0)</f>
        <v>0</v>
      </c>
      <c r="BH234" s="211">
        <f>IF(N234="sníž. přenesená",J234,0)</f>
        <v>0</v>
      </c>
      <c r="BI234" s="211">
        <f>IF(N234="nulová",J234,0)</f>
        <v>0</v>
      </c>
      <c r="BJ234" s="19" t="s">
        <v>125</v>
      </c>
      <c r="BK234" s="211">
        <f>ROUND(I234*H234,2)</f>
        <v>0</v>
      </c>
      <c r="BL234" s="19" t="s">
        <v>171</v>
      </c>
      <c r="BM234" s="210" t="s">
        <v>427</v>
      </c>
    </row>
    <row r="235" spans="1:47" s="2" customFormat="1" ht="12">
      <c r="A235" s="40"/>
      <c r="B235" s="41"/>
      <c r="C235" s="42"/>
      <c r="D235" s="212" t="s">
        <v>127</v>
      </c>
      <c r="E235" s="42"/>
      <c r="F235" s="213" t="s">
        <v>428</v>
      </c>
      <c r="G235" s="42"/>
      <c r="H235" s="42"/>
      <c r="I235" s="214"/>
      <c r="J235" s="42"/>
      <c r="K235" s="42"/>
      <c r="L235" s="46"/>
      <c r="M235" s="215"/>
      <c r="N235" s="216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127</v>
      </c>
      <c r="AU235" s="19" t="s">
        <v>125</v>
      </c>
    </row>
    <row r="236" spans="1:65" s="2" customFormat="1" ht="16.5" customHeight="1">
      <c r="A236" s="40"/>
      <c r="B236" s="41"/>
      <c r="C236" s="199" t="s">
        <v>429</v>
      </c>
      <c r="D236" s="199" t="s">
        <v>119</v>
      </c>
      <c r="E236" s="200" t="s">
        <v>430</v>
      </c>
      <c r="F236" s="201" t="s">
        <v>431</v>
      </c>
      <c r="G236" s="202" t="s">
        <v>368</v>
      </c>
      <c r="H236" s="203">
        <v>2</v>
      </c>
      <c r="I236" s="204"/>
      <c r="J236" s="205">
        <f>ROUND(I236*H236,2)</f>
        <v>0</v>
      </c>
      <c r="K236" s="201" t="s">
        <v>123</v>
      </c>
      <c r="L236" s="46"/>
      <c r="M236" s="206" t="s">
        <v>19</v>
      </c>
      <c r="N236" s="207" t="s">
        <v>43</v>
      </c>
      <c r="O236" s="86"/>
      <c r="P236" s="208">
        <f>O236*H236</f>
        <v>0</v>
      </c>
      <c r="Q236" s="208">
        <v>0</v>
      </c>
      <c r="R236" s="208">
        <f>Q236*H236</f>
        <v>0</v>
      </c>
      <c r="S236" s="208">
        <v>0.00086</v>
      </c>
      <c r="T236" s="209">
        <f>S236*H236</f>
        <v>0.00172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0" t="s">
        <v>171</v>
      </c>
      <c r="AT236" s="210" t="s">
        <v>119</v>
      </c>
      <c r="AU236" s="210" t="s">
        <v>125</v>
      </c>
      <c r="AY236" s="19" t="s">
        <v>116</v>
      </c>
      <c r="BE236" s="211">
        <f>IF(N236="základní",J236,0)</f>
        <v>0</v>
      </c>
      <c r="BF236" s="211">
        <f>IF(N236="snížená",J236,0)</f>
        <v>0</v>
      </c>
      <c r="BG236" s="211">
        <f>IF(N236="zákl. přenesená",J236,0)</f>
        <v>0</v>
      </c>
      <c r="BH236" s="211">
        <f>IF(N236="sníž. přenesená",J236,0)</f>
        <v>0</v>
      </c>
      <c r="BI236" s="211">
        <f>IF(N236="nulová",J236,0)</f>
        <v>0</v>
      </c>
      <c r="BJ236" s="19" t="s">
        <v>125</v>
      </c>
      <c r="BK236" s="211">
        <f>ROUND(I236*H236,2)</f>
        <v>0</v>
      </c>
      <c r="BL236" s="19" t="s">
        <v>171</v>
      </c>
      <c r="BM236" s="210" t="s">
        <v>432</v>
      </c>
    </row>
    <row r="237" spans="1:47" s="2" customFormat="1" ht="12">
      <c r="A237" s="40"/>
      <c r="B237" s="41"/>
      <c r="C237" s="42"/>
      <c r="D237" s="212" t="s">
        <v>127</v>
      </c>
      <c r="E237" s="42"/>
      <c r="F237" s="213" t="s">
        <v>433</v>
      </c>
      <c r="G237" s="42"/>
      <c r="H237" s="42"/>
      <c r="I237" s="214"/>
      <c r="J237" s="42"/>
      <c r="K237" s="42"/>
      <c r="L237" s="46"/>
      <c r="M237" s="215"/>
      <c r="N237" s="216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127</v>
      </c>
      <c r="AU237" s="19" t="s">
        <v>125</v>
      </c>
    </row>
    <row r="238" spans="1:65" s="2" customFormat="1" ht="16.5" customHeight="1">
      <c r="A238" s="40"/>
      <c r="B238" s="41"/>
      <c r="C238" s="199" t="s">
        <v>434</v>
      </c>
      <c r="D238" s="199" t="s">
        <v>119</v>
      </c>
      <c r="E238" s="200" t="s">
        <v>435</v>
      </c>
      <c r="F238" s="201" t="s">
        <v>436</v>
      </c>
      <c r="G238" s="202" t="s">
        <v>202</v>
      </c>
      <c r="H238" s="203">
        <v>1</v>
      </c>
      <c r="I238" s="204"/>
      <c r="J238" s="205">
        <f>ROUND(I238*H238,2)</f>
        <v>0</v>
      </c>
      <c r="K238" s="201" t="s">
        <v>123</v>
      </c>
      <c r="L238" s="46"/>
      <c r="M238" s="206" t="s">
        <v>19</v>
      </c>
      <c r="N238" s="207" t="s">
        <v>43</v>
      </c>
      <c r="O238" s="86"/>
      <c r="P238" s="208">
        <f>O238*H238</f>
        <v>0</v>
      </c>
      <c r="Q238" s="208">
        <v>4E-05</v>
      </c>
      <c r="R238" s="208">
        <f>Q238*H238</f>
        <v>4E-05</v>
      </c>
      <c r="S238" s="208">
        <v>0</v>
      </c>
      <c r="T238" s="209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0" t="s">
        <v>171</v>
      </c>
      <c r="AT238" s="210" t="s">
        <v>119</v>
      </c>
      <c r="AU238" s="210" t="s">
        <v>125</v>
      </c>
      <c r="AY238" s="19" t="s">
        <v>116</v>
      </c>
      <c r="BE238" s="211">
        <f>IF(N238="základní",J238,0)</f>
        <v>0</v>
      </c>
      <c r="BF238" s="211">
        <f>IF(N238="snížená",J238,0)</f>
        <v>0</v>
      </c>
      <c r="BG238" s="211">
        <f>IF(N238="zákl. přenesená",J238,0)</f>
        <v>0</v>
      </c>
      <c r="BH238" s="211">
        <f>IF(N238="sníž. přenesená",J238,0)</f>
        <v>0</v>
      </c>
      <c r="BI238" s="211">
        <f>IF(N238="nulová",J238,0)</f>
        <v>0</v>
      </c>
      <c r="BJ238" s="19" t="s">
        <v>125</v>
      </c>
      <c r="BK238" s="211">
        <f>ROUND(I238*H238,2)</f>
        <v>0</v>
      </c>
      <c r="BL238" s="19" t="s">
        <v>171</v>
      </c>
      <c r="BM238" s="210" t="s">
        <v>437</v>
      </c>
    </row>
    <row r="239" spans="1:47" s="2" customFormat="1" ht="12">
      <c r="A239" s="40"/>
      <c r="B239" s="41"/>
      <c r="C239" s="42"/>
      <c r="D239" s="212" t="s">
        <v>127</v>
      </c>
      <c r="E239" s="42"/>
      <c r="F239" s="213" t="s">
        <v>438</v>
      </c>
      <c r="G239" s="42"/>
      <c r="H239" s="42"/>
      <c r="I239" s="214"/>
      <c r="J239" s="42"/>
      <c r="K239" s="42"/>
      <c r="L239" s="46"/>
      <c r="M239" s="215"/>
      <c r="N239" s="216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127</v>
      </c>
      <c r="AU239" s="19" t="s">
        <v>125</v>
      </c>
    </row>
    <row r="240" spans="1:65" s="2" customFormat="1" ht="16.5" customHeight="1">
      <c r="A240" s="40"/>
      <c r="B240" s="41"/>
      <c r="C240" s="240" t="s">
        <v>439</v>
      </c>
      <c r="D240" s="240" t="s">
        <v>206</v>
      </c>
      <c r="E240" s="241" t="s">
        <v>440</v>
      </c>
      <c r="F240" s="242" t="s">
        <v>441</v>
      </c>
      <c r="G240" s="243" t="s">
        <v>202</v>
      </c>
      <c r="H240" s="244">
        <v>1</v>
      </c>
      <c r="I240" s="245"/>
      <c r="J240" s="246">
        <f>ROUND(I240*H240,2)</f>
        <v>0</v>
      </c>
      <c r="K240" s="242" t="s">
        <v>123</v>
      </c>
      <c r="L240" s="247"/>
      <c r="M240" s="248" t="s">
        <v>19</v>
      </c>
      <c r="N240" s="249" t="s">
        <v>43</v>
      </c>
      <c r="O240" s="86"/>
      <c r="P240" s="208">
        <f>O240*H240</f>
        <v>0</v>
      </c>
      <c r="Q240" s="208">
        <v>0.0015</v>
      </c>
      <c r="R240" s="208">
        <f>Q240*H240</f>
        <v>0.0015</v>
      </c>
      <c r="S240" s="208">
        <v>0</v>
      </c>
      <c r="T240" s="209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0" t="s">
        <v>311</v>
      </c>
      <c r="AT240" s="210" t="s">
        <v>206</v>
      </c>
      <c r="AU240" s="210" t="s">
        <v>125</v>
      </c>
      <c r="AY240" s="19" t="s">
        <v>116</v>
      </c>
      <c r="BE240" s="211">
        <f>IF(N240="základní",J240,0)</f>
        <v>0</v>
      </c>
      <c r="BF240" s="211">
        <f>IF(N240="snížená",J240,0)</f>
        <v>0</v>
      </c>
      <c r="BG240" s="211">
        <f>IF(N240="zákl. přenesená",J240,0)</f>
        <v>0</v>
      </c>
      <c r="BH240" s="211">
        <f>IF(N240="sníž. přenesená",J240,0)</f>
        <v>0</v>
      </c>
      <c r="BI240" s="211">
        <f>IF(N240="nulová",J240,0)</f>
        <v>0</v>
      </c>
      <c r="BJ240" s="19" t="s">
        <v>125</v>
      </c>
      <c r="BK240" s="211">
        <f>ROUND(I240*H240,2)</f>
        <v>0</v>
      </c>
      <c r="BL240" s="19" t="s">
        <v>171</v>
      </c>
      <c r="BM240" s="210" t="s">
        <v>442</v>
      </c>
    </row>
    <row r="241" spans="1:65" s="2" customFormat="1" ht="16.5" customHeight="1">
      <c r="A241" s="40"/>
      <c r="B241" s="41"/>
      <c r="C241" s="199" t="s">
        <v>443</v>
      </c>
      <c r="D241" s="199" t="s">
        <v>119</v>
      </c>
      <c r="E241" s="200" t="s">
        <v>444</v>
      </c>
      <c r="F241" s="201" t="s">
        <v>445</v>
      </c>
      <c r="G241" s="202" t="s">
        <v>202</v>
      </c>
      <c r="H241" s="203">
        <v>1</v>
      </c>
      <c r="I241" s="204"/>
      <c r="J241" s="205">
        <f>ROUND(I241*H241,2)</f>
        <v>0</v>
      </c>
      <c r="K241" s="201" t="s">
        <v>123</v>
      </c>
      <c r="L241" s="46"/>
      <c r="M241" s="206" t="s">
        <v>19</v>
      </c>
      <c r="N241" s="207" t="s">
        <v>43</v>
      </c>
      <c r="O241" s="86"/>
      <c r="P241" s="208">
        <f>O241*H241</f>
        <v>0</v>
      </c>
      <c r="Q241" s="208">
        <v>0.00012</v>
      </c>
      <c r="R241" s="208">
        <f>Q241*H241</f>
        <v>0.00012</v>
      </c>
      <c r="S241" s="208">
        <v>0</v>
      </c>
      <c r="T241" s="20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0" t="s">
        <v>171</v>
      </c>
      <c r="AT241" s="210" t="s">
        <v>119</v>
      </c>
      <c r="AU241" s="210" t="s">
        <v>125</v>
      </c>
      <c r="AY241" s="19" t="s">
        <v>116</v>
      </c>
      <c r="BE241" s="211">
        <f>IF(N241="základní",J241,0)</f>
        <v>0</v>
      </c>
      <c r="BF241" s="211">
        <f>IF(N241="snížená",J241,0)</f>
        <v>0</v>
      </c>
      <c r="BG241" s="211">
        <f>IF(N241="zákl. přenesená",J241,0)</f>
        <v>0</v>
      </c>
      <c r="BH241" s="211">
        <f>IF(N241="sníž. přenesená",J241,0)</f>
        <v>0</v>
      </c>
      <c r="BI241" s="211">
        <f>IF(N241="nulová",J241,0)</f>
        <v>0</v>
      </c>
      <c r="BJ241" s="19" t="s">
        <v>125</v>
      </c>
      <c r="BK241" s="211">
        <f>ROUND(I241*H241,2)</f>
        <v>0</v>
      </c>
      <c r="BL241" s="19" t="s">
        <v>171</v>
      </c>
      <c r="BM241" s="210" t="s">
        <v>446</v>
      </c>
    </row>
    <row r="242" spans="1:47" s="2" customFormat="1" ht="12">
      <c r="A242" s="40"/>
      <c r="B242" s="41"/>
      <c r="C242" s="42"/>
      <c r="D242" s="212" t="s">
        <v>127</v>
      </c>
      <c r="E242" s="42"/>
      <c r="F242" s="213" t="s">
        <v>447</v>
      </c>
      <c r="G242" s="42"/>
      <c r="H242" s="42"/>
      <c r="I242" s="214"/>
      <c r="J242" s="42"/>
      <c r="K242" s="42"/>
      <c r="L242" s="46"/>
      <c r="M242" s="215"/>
      <c r="N242" s="216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127</v>
      </c>
      <c r="AU242" s="19" t="s">
        <v>125</v>
      </c>
    </row>
    <row r="243" spans="1:65" s="2" customFormat="1" ht="16.5" customHeight="1">
      <c r="A243" s="40"/>
      <c r="B243" s="41"/>
      <c r="C243" s="240" t="s">
        <v>448</v>
      </c>
      <c r="D243" s="240" t="s">
        <v>206</v>
      </c>
      <c r="E243" s="241" t="s">
        <v>449</v>
      </c>
      <c r="F243" s="242" t="s">
        <v>450</v>
      </c>
      <c r="G243" s="243" t="s">
        <v>202</v>
      </c>
      <c r="H243" s="244">
        <v>1</v>
      </c>
      <c r="I243" s="245"/>
      <c r="J243" s="246">
        <f>ROUND(I243*H243,2)</f>
        <v>0</v>
      </c>
      <c r="K243" s="242" t="s">
        <v>123</v>
      </c>
      <c r="L243" s="247"/>
      <c r="M243" s="248" t="s">
        <v>19</v>
      </c>
      <c r="N243" s="249" t="s">
        <v>43</v>
      </c>
      <c r="O243" s="86"/>
      <c r="P243" s="208">
        <f>O243*H243</f>
        <v>0</v>
      </c>
      <c r="Q243" s="208">
        <v>0.0021</v>
      </c>
      <c r="R243" s="208">
        <f>Q243*H243</f>
        <v>0.0021</v>
      </c>
      <c r="S243" s="208">
        <v>0</v>
      </c>
      <c r="T243" s="20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0" t="s">
        <v>311</v>
      </c>
      <c r="AT243" s="210" t="s">
        <v>206</v>
      </c>
      <c r="AU243" s="210" t="s">
        <v>125</v>
      </c>
      <c r="AY243" s="19" t="s">
        <v>116</v>
      </c>
      <c r="BE243" s="211">
        <f>IF(N243="základní",J243,0)</f>
        <v>0</v>
      </c>
      <c r="BF243" s="211">
        <f>IF(N243="snížená",J243,0)</f>
        <v>0</v>
      </c>
      <c r="BG243" s="211">
        <f>IF(N243="zákl. přenesená",J243,0)</f>
        <v>0</v>
      </c>
      <c r="BH243" s="211">
        <f>IF(N243="sníž. přenesená",J243,0)</f>
        <v>0</v>
      </c>
      <c r="BI243" s="211">
        <f>IF(N243="nulová",J243,0)</f>
        <v>0</v>
      </c>
      <c r="BJ243" s="19" t="s">
        <v>125</v>
      </c>
      <c r="BK243" s="211">
        <f>ROUND(I243*H243,2)</f>
        <v>0</v>
      </c>
      <c r="BL243" s="19" t="s">
        <v>171</v>
      </c>
      <c r="BM243" s="210" t="s">
        <v>451</v>
      </c>
    </row>
    <row r="244" spans="1:65" s="2" customFormat="1" ht="16.5" customHeight="1">
      <c r="A244" s="40"/>
      <c r="B244" s="41"/>
      <c r="C244" s="240" t="s">
        <v>452</v>
      </c>
      <c r="D244" s="240" t="s">
        <v>206</v>
      </c>
      <c r="E244" s="241" t="s">
        <v>453</v>
      </c>
      <c r="F244" s="242" t="s">
        <v>454</v>
      </c>
      <c r="G244" s="243" t="s">
        <v>455</v>
      </c>
      <c r="H244" s="244">
        <v>1</v>
      </c>
      <c r="I244" s="245"/>
      <c r="J244" s="246">
        <f>ROUND(I244*H244,2)</f>
        <v>0</v>
      </c>
      <c r="K244" s="242" t="s">
        <v>123</v>
      </c>
      <c r="L244" s="247"/>
      <c r="M244" s="248" t="s">
        <v>19</v>
      </c>
      <c r="N244" s="249" t="s">
        <v>43</v>
      </c>
      <c r="O244" s="86"/>
      <c r="P244" s="208">
        <f>O244*H244</f>
        <v>0</v>
      </c>
      <c r="Q244" s="208">
        <v>0.00098</v>
      </c>
      <c r="R244" s="208">
        <f>Q244*H244</f>
        <v>0.00098</v>
      </c>
      <c r="S244" s="208">
        <v>0</v>
      </c>
      <c r="T244" s="209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0" t="s">
        <v>311</v>
      </c>
      <c r="AT244" s="210" t="s">
        <v>206</v>
      </c>
      <c r="AU244" s="210" t="s">
        <v>125</v>
      </c>
      <c r="AY244" s="19" t="s">
        <v>116</v>
      </c>
      <c r="BE244" s="211">
        <f>IF(N244="základní",J244,0)</f>
        <v>0</v>
      </c>
      <c r="BF244" s="211">
        <f>IF(N244="snížená",J244,0)</f>
        <v>0</v>
      </c>
      <c r="BG244" s="211">
        <f>IF(N244="zákl. přenesená",J244,0)</f>
        <v>0</v>
      </c>
      <c r="BH244" s="211">
        <f>IF(N244="sníž. přenesená",J244,0)</f>
        <v>0</v>
      </c>
      <c r="BI244" s="211">
        <f>IF(N244="nulová",J244,0)</f>
        <v>0</v>
      </c>
      <c r="BJ244" s="19" t="s">
        <v>125</v>
      </c>
      <c r="BK244" s="211">
        <f>ROUND(I244*H244,2)</f>
        <v>0</v>
      </c>
      <c r="BL244" s="19" t="s">
        <v>171</v>
      </c>
      <c r="BM244" s="210" t="s">
        <v>456</v>
      </c>
    </row>
    <row r="245" spans="1:65" s="2" customFormat="1" ht="21.75" customHeight="1">
      <c r="A245" s="40"/>
      <c r="B245" s="41"/>
      <c r="C245" s="199" t="s">
        <v>457</v>
      </c>
      <c r="D245" s="199" t="s">
        <v>119</v>
      </c>
      <c r="E245" s="200" t="s">
        <v>458</v>
      </c>
      <c r="F245" s="201" t="s">
        <v>459</v>
      </c>
      <c r="G245" s="202" t="s">
        <v>202</v>
      </c>
      <c r="H245" s="203">
        <v>1</v>
      </c>
      <c r="I245" s="204"/>
      <c r="J245" s="205">
        <f>ROUND(I245*H245,2)</f>
        <v>0</v>
      </c>
      <c r="K245" s="201" t="s">
        <v>123</v>
      </c>
      <c r="L245" s="46"/>
      <c r="M245" s="206" t="s">
        <v>19</v>
      </c>
      <c r="N245" s="207" t="s">
        <v>43</v>
      </c>
      <c r="O245" s="86"/>
      <c r="P245" s="208">
        <f>O245*H245</f>
        <v>0</v>
      </c>
      <c r="Q245" s="208">
        <v>0.00047</v>
      </c>
      <c r="R245" s="208">
        <f>Q245*H245</f>
        <v>0.00047</v>
      </c>
      <c r="S245" s="208">
        <v>0</v>
      </c>
      <c r="T245" s="209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0" t="s">
        <v>171</v>
      </c>
      <c r="AT245" s="210" t="s">
        <v>119</v>
      </c>
      <c r="AU245" s="210" t="s">
        <v>125</v>
      </c>
      <c r="AY245" s="19" t="s">
        <v>116</v>
      </c>
      <c r="BE245" s="211">
        <f>IF(N245="základní",J245,0)</f>
        <v>0</v>
      </c>
      <c r="BF245" s="211">
        <f>IF(N245="snížená",J245,0)</f>
        <v>0</v>
      </c>
      <c r="BG245" s="211">
        <f>IF(N245="zákl. přenesená",J245,0)</f>
        <v>0</v>
      </c>
      <c r="BH245" s="211">
        <f>IF(N245="sníž. přenesená",J245,0)</f>
        <v>0</v>
      </c>
      <c r="BI245" s="211">
        <f>IF(N245="nulová",J245,0)</f>
        <v>0</v>
      </c>
      <c r="BJ245" s="19" t="s">
        <v>125</v>
      </c>
      <c r="BK245" s="211">
        <f>ROUND(I245*H245,2)</f>
        <v>0</v>
      </c>
      <c r="BL245" s="19" t="s">
        <v>171</v>
      </c>
      <c r="BM245" s="210" t="s">
        <v>460</v>
      </c>
    </row>
    <row r="246" spans="1:47" s="2" customFormat="1" ht="12">
      <c r="A246" s="40"/>
      <c r="B246" s="41"/>
      <c r="C246" s="42"/>
      <c r="D246" s="212" t="s">
        <v>127</v>
      </c>
      <c r="E246" s="42"/>
      <c r="F246" s="213" t="s">
        <v>461</v>
      </c>
      <c r="G246" s="42"/>
      <c r="H246" s="42"/>
      <c r="I246" s="214"/>
      <c r="J246" s="42"/>
      <c r="K246" s="42"/>
      <c r="L246" s="46"/>
      <c r="M246" s="215"/>
      <c r="N246" s="216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127</v>
      </c>
      <c r="AU246" s="19" t="s">
        <v>125</v>
      </c>
    </row>
    <row r="247" spans="1:65" s="2" customFormat="1" ht="24.15" customHeight="1">
      <c r="A247" s="40"/>
      <c r="B247" s="41"/>
      <c r="C247" s="199" t="s">
        <v>462</v>
      </c>
      <c r="D247" s="199" t="s">
        <v>119</v>
      </c>
      <c r="E247" s="200" t="s">
        <v>463</v>
      </c>
      <c r="F247" s="201" t="s">
        <v>464</v>
      </c>
      <c r="G247" s="202" t="s">
        <v>143</v>
      </c>
      <c r="H247" s="203">
        <v>0.0845</v>
      </c>
      <c r="I247" s="204"/>
      <c r="J247" s="205">
        <f>ROUND(I247*H247,2)</f>
        <v>0</v>
      </c>
      <c r="K247" s="201" t="s">
        <v>123</v>
      </c>
      <c r="L247" s="46"/>
      <c r="M247" s="206" t="s">
        <v>19</v>
      </c>
      <c r="N247" s="207" t="s">
        <v>43</v>
      </c>
      <c r="O247" s="86"/>
      <c r="P247" s="208">
        <f>O247*H247</f>
        <v>0</v>
      </c>
      <c r="Q247" s="208">
        <v>0</v>
      </c>
      <c r="R247" s="208">
        <f>Q247*H247</f>
        <v>0</v>
      </c>
      <c r="S247" s="208">
        <v>0</v>
      </c>
      <c r="T247" s="209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0" t="s">
        <v>171</v>
      </c>
      <c r="AT247" s="210" t="s">
        <v>119</v>
      </c>
      <c r="AU247" s="210" t="s">
        <v>125</v>
      </c>
      <c r="AY247" s="19" t="s">
        <v>116</v>
      </c>
      <c r="BE247" s="211">
        <f>IF(N247="základní",J247,0)</f>
        <v>0</v>
      </c>
      <c r="BF247" s="211">
        <f>IF(N247="snížená",J247,0)</f>
        <v>0</v>
      </c>
      <c r="BG247" s="211">
        <f>IF(N247="zákl. přenesená",J247,0)</f>
        <v>0</v>
      </c>
      <c r="BH247" s="211">
        <f>IF(N247="sníž. přenesená",J247,0)</f>
        <v>0</v>
      </c>
      <c r="BI247" s="211">
        <f>IF(N247="nulová",J247,0)</f>
        <v>0</v>
      </c>
      <c r="BJ247" s="19" t="s">
        <v>125</v>
      </c>
      <c r="BK247" s="211">
        <f>ROUND(I247*H247,2)</f>
        <v>0</v>
      </c>
      <c r="BL247" s="19" t="s">
        <v>171</v>
      </c>
      <c r="BM247" s="210" t="s">
        <v>465</v>
      </c>
    </row>
    <row r="248" spans="1:47" s="2" customFormat="1" ht="12">
      <c r="A248" s="40"/>
      <c r="B248" s="41"/>
      <c r="C248" s="42"/>
      <c r="D248" s="212" t="s">
        <v>127</v>
      </c>
      <c r="E248" s="42"/>
      <c r="F248" s="213" t="s">
        <v>466</v>
      </c>
      <c r="G248" s="42"/>
      <c r="H248" s="42"/>
      <c r="I248" s="214"/>
      <c r="J248" s="42"/>
      <c r="K248" s="42"/>
      <c r="L248" s="46"/>
      <c r="M248" s="215"/>
      <c r="N248" s="216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127</v>
      </c>
      <c r="AU248" s="19" t="s">
        <v>125</v>
      </c>
    </row>
    <row r="249" spans="1:63" s="12" customFormat="1" ht="22.8" customHeight="1">
      <c r="A249" s="12"/>
      <c r="B249" s="183"/>
      <c r="C249" s="184"/>
      <c r="D249" s="185" t="s">
        <v>70</v>
      </c>
      <c r="E249" s="197" t="s">
        <v>467</v>
      </c>
      <c r="F249" s="197" t="s">
        <v>468</v>
      </c>
      <c r="G249" s="184"/>
      <c r="H249" s="184"/>
      <c r="I249" s="187"/>
      <c r="J249" s="198">
        <f>BK249</f>
        <v>0</v>
      </c>
      <c r="K249" s="184"/>
      <c r="L249" s="189"/>
      <c r="M249" s="190"/>
      <c r="N249" s="191"/>
      <c r="O249" s="191"/>
      <c r="P249" s="192">
        <f>SUM(P250:P291)</f>
        <v>0</v>
      </c>
      <c r="Q249" s="191"/>
      <c r="R249" s="192">
        <f>SUM(R250:R291)</f>
        <v>0.35973186</v>
      </c>
      <c r="S249" s="191"/>
      <c r="T249" s="193">
        <f>SUM(T250:T291)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194" t="s">
        <v>125</v>
      </c>
      <c r="AT249" s="195" t="s">
        <v>70</v>
      </c>
      <c r="AU249" s="195" t="s">
        <v>76</v>
      </c>
      <c r="AY249" s="194" t="s">
        <v>116</v>
      </c>
      <c r="BK249" s="196">
        <f>SUM(BK250:BK291)</f>
        <v>0</v>
      </c>
    </row>
    <row r="250" spans="1:65" s="2" customFormat="1" ht="33" customHeight="1">
      <c r="A250" s="40"/>
      <c r="B250" s="41"/>
      <c r="C250" s="199" t="s">
        <v>469</v>
      </c>
      <c r="D250" s="199" t="s">
        <v>119</v>
      </c>
      <c r="E250" s="200" t="s">
        <v>470</v>
      </c>
      <c r="F250" s="201" t="s">
        <v>471</v>
      </c>
      <c r="G250" s="202" t="s">
        <v>133</v>
      </c>
      <c r="H250" s="203">
        <v>5.016</v>
      </c>
      <c r="I250" s="204"/>
      <c r="J250" s="205">
        <f>ROUND(I250*H250,2)</f>
        <v>0</v>
      </c>
      <c r="K250" s="201" t="s">
        <v>123</v>
      </c>
      <c r="L250" s="46"/>
      <c r="M250" s="206" t="s">
        <v>19</v>
      </c>
      <c r="N250" s="207" t="s">
        <v>43</v>
      </c>
      <c r="O250" s="86"/>
      <c r="P250" s="208">
        <f>O250*H250</f>
        <v>0</v>
      </c>
      <c r="Q250" s="208">
        <v>0.02539</v>
      </c>
      <c r="R250" s="208">
        <f>Q250*H250</f>
        <v>0.12735624</v>
      </c>
      <c r="S250" s="208">
        <v>0</v>
      </c>
      <c r="T250" s="209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0" t="s">
        <v>171</v>
      </c>
      <c r="AT250" s="210" t="s">
        <v>119</v>
      </c>
      <c r="AU250" s="210" t="s">
        <v>125</v>
      </c>
      <c r="AY250" s="19" t="s">
        <v>116</v>
      </c>
      <c r="BE250" s="211">
        <f>IF(N250="základní",J250,0)</f>
        <v>0</v>
      </c>
      <c r="BF250" s="211">
        <f>IF(N250="snížená",J250,0)</f>
        <v>0</v>
      </c>
      <c r="BG250" s="211">
        <f>IF(N250="zákl. přenesená",J250,0)</f>
        <v>0</v>
      </c>
      <c r="BH250" s="211">
        <f>IF(N250="sníž. přenesená",J250,0)</f>
        <v>0</v>
      </c>
      <c r="BI250" s="211">
        <f>IF(N250="nulová",J250,0)</f>
        <v>0</v>
      </c>
      <c r="BJ250" s="19" t="s">
        <v>125</v>
      </c>
      <c r="BK250" s="211">
        <f>ROUND(I250*H250,2)</f>
        <v>0</v>
      </c>
      <c r="BL250" s="19" t="s">
        <v>171</v>
      </c>
      <c r="BM250" s="210" t="s">
        <v>472</v>
      </c>
    </row>
    <row r="251" spans="1:47" s="2" customFormat="1" ht="12">
      <c r="A251" s="40"/>
      <c r="B251" s="41"/>
      <c r="C251" s="42"/>
      <c r="D251" s="212" t="s">
        <v>127</v>
      </c>
      <c r="E251" s="42"/>
      <c r="F251" s="213" t="s">
        <v>473</v>
      </c>
      <c r="G251" s="42"/>
      <c r="H251" s="42"/>
      <c r="I251" s="214"/>
      <c r="J251" s="42"/>
      <c r="K251" s="42"/>
      <c r="L251" s="46"/>
      <c r="M251" s="215"/>
      <c r="N251" s="216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127</v>
      </c>
      <c r="AU251" s="19" t="s">
        <v>125</v>
      </c>
    </row>
    <row r="252" spans="1:51" s="13" customFormat="1" ht="12">
      <c r="A252" s="13"/>
      <c r="B252" s="217"/>
      <c r="C252" s="218"/>
      <c r="D252" s="219" t="s">
        <v>129</v>
      </c>
      <c r="E252" s="220" t="s">
        <v>19</v>
      </c>
      <c r="F252" s="221" t="s">
        <v>474</v>
      </c>
      <c r="G252" s="218"/>
      <c r="H252" s="222">
        <v>5.016</v>
      </c>
      <c r="I252" s="223"/>
      <c r="J252" s="218"/>
      <c r="K252" s="218"/>
      <c r="L252" s="224"/>
      <c r="M252" s="225"/>
      <c r="N252" s="226"/>
      <c r="O252" s="226"/>
      <c r="P252" s="226"/>
      <c r="Q252" s="226"/>
      <c r="R252" s="226"/>
      <c r="S252" s="226"/>
      <c r="T252" s="22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28" t="s">
        <v>129</v>
      </c>
      <c r="AU252" s="228" t="s">
        <v>125</v>
      </c>
      <c r="AV252" s="13" t="s">
        <v>125</v>
      </c>
      <c r="AW252" s="13" t="s">
        <v>33</v>
      </c>
      <c r="AX252" s="13" t="s">
        <v>76</v>
      </c>
      <c r="AY252" s="228" t="s">
        <v>116</v>
      </c>
    </row>
    <row r="253" spans="1:65" s="2" customFormat="1" ht="24.15" customHeight="1">
      <c r="A253" s="40"/>
      <c r="B253" s="41"/>
      <c r="C253" s="199" t="s">
        <v>475</v>
      </c>
      <c r="D253" s="199" t="s">
        <v>119</v>
      </c>
      <c r="E253" s="200" t="s">
        <v>476</v>
      </c>
      <c r="F253" s="201" t="s">
        <v>477</v>
      </c>
      <c r="G253" s="202" t="s">
        <v>273</v>
      </c>
      <c r="H253" s="203">
        <v>1.9</v>
      </c>
      <c r="I253" s="204"/>
      <c r="J253" s="205">
        <f>ROUND(I253*H253,2)</f>
        <v>0</v>
      </c>
      <c r="K253" s="201" t="s">
        <v>123</v>
      </c>
      <c r="L253" s="46"/>
      <c r="M253" s="206" t="s">
        <v>19</v>
      </c>
      <c r="N253" s="207" t="s">
        <v>43</v>
      </c>
      <c r="O253" s="86"/>
      <c r="P253" s="208">
        <f>O253*H253</f>
        <v>0</v>
      </c>
      <c r="Q253" s="208">
        <v>1E-05</v>
      </c>
      <c r="R253" s="208">
        <f>Q253*H253</f>
        <v>1.9E-05</v>
      </c>
      <c r="S253" s="208">
        <v>0</v>
      </c>
      <c r="T253" s="209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0" t="s">
        <v>171</v>
      </c>
      <c r="AT253" s="210" t="s">
        <v>119</v>
      </c>
      <c r="AU253" s="210" t="s">
        <v>125</v>
      </c>
      <c r="AY253" s="19" t="s">
        <v>116</v>
      </c>
      <c r="BE253" s="211">
        <f>IF(N253="základní",J253,0)</f>
        <v>0</v>
      </c>
      <c r="BF253" s="211">
        <f>IF(N253="snížená",J253,0)</f>
        <v>0</v>
      </c>
      <c r="BG253" s="211">
        <f>IF(N253="zákl. přenesená",J253,0)</f>
        <v>0</v>
      </c>
      <c r="BH253" s="211">
        <f>IF(N253="sníž. přenesená",J253,0)</f>
        <v>0</v>
      </c>
      <c r="BI253" s="211">
        <f>IF(N253="nulová",J253,0)</f>
        <v>0</v>
      </c>
      <c r="BJ253" s="19" t="s">
        <v>125</v>
      </c>
      <c r="BK253" s="211">
        <f>ROUND(I253*H253,2)</f>
        <v>0</v>
      </c>
      <c r="BL253" s="19" t="s">
        <v>171</v>
      </c>
      <c r="BM253" s="210" t="s">
        <v>478</v>
      </c>
    </row>
    <row r="254" spans="1:47" s="2" customFormat="1" ht="12">
      <c r="A254" s="40"/>
      <c r="B254" s="41"/>
      <c r="C254" s="42"/>
      <c r="D254" s="212" t="s">
        <v>127</v>
      </c>
      <c r="E254" s="42"/>
      <c r="F254" s="213" t="s">
        <v>479</v>
      </c>
      <c r="G254" s="42"/>
      <c r="H254" s="42"/>
      <c r="I254" s="214"/>
      <c r="J254" s="42"/>
      <c r="K254" s="42"/>
      <c r="L254" s="46"/>
      <c r="M254" s="215"/>
      <c r="N254" s="216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127</v>
      </c>
      <c r="AU254" s="19" t="s">
        <v>125</v>
      </c>
    </row>
    <row r="255" spans="1:65" s="2" customFormat="1" ht="24.15" customHeight="1">
      <c r="A255" s="40"/>
      <c r="B255" s="41"/>
      <c r="C255" s="199" t="s">
        <v>480</v>
      </c>
      <c r="D255" s="199" t="s">
        <v>119</v>
      </c>
      <c r="E255" s="200" t="s">
        <v>481</v>
      </c>
      <c r="F255" s="201" t="s">
        <v>482</v>
      </c>
      <c r="G255" s="202" t="s">
        <v>133</v>
      </c>
      <c r="H255" s="203">
        <v>5.016</v>
      </c>
      <c r="I255" s="204"/>
      <c r="J255" s="205">
        <f>ROUND(I255*H255,2)</f>
        <v>0</v>
      </c>
      <c r="K255" s="201" t="s">
        <v>123</v>
      </c>
      <c r="L255" s="46"/>
      <c r="M255" s="206" t="s">
        <v>19</v>
      </c>
      <c r="N255" s="207" t="s">
        <v>43</v>
      </c>
      <c r="O255" s="86"/>
      <c r="P255" s="208">
        <f>O255*H255</f>
        <v>0</v>
      </c>
      <c r="Q255" s="208">
        <v>0.0002</v>
      </c>
      <c r="R255" s="208">
        <f>Q255*H255</f>
        <v>0.0010032</v>
      </c>
      <c r="S255" s="208">
        <v>0</v>
      </c>
      <c r="T255" s="209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0" t="s">
        <v>171</v>
      </c>
      <c r="AT255" s="210" t="s">
        <v>119</v>
      </c>
      <c r="AU255" s="210" t="s">
        <v>125</v>
      </c>
      <c r="AY255" s="19" t="s">
        <v>116</v>
      </c>
      <c r="BE255" s="211">
        <f>IF(N255="základní",J255,0)</f>
        <v>0</v>
      </c>
      <c r="BF255" s="211">
        <f>IF(N255="snížená",J255,0)</f>
        <v>0</v>
      </c>
      <c r="BG255" s="211">
        <f>IF(N255="zákl. přenesená",J255,0)</f>
        <v>0</v>
      </c>
      <c r="BH255" s="211">
        <f>IF(N255="sníž. přenesená",J255,0)</f>
        <v>0</v>
      </c>
      <c r="BI255" s="211">
        <f>IF(N255="nulová",J255,0)</f>
        <v>0</v>
      </c>
      <c r="BJ255" s="19" t="s">
        <v>125</v>
      </c>
      <c r="BK255" s="211">
        <f>ROUND(I255*H255,2)</f>
        <v>0</v>
      </c>
      <c r="BL255" s="19" t="s">
        <v>171</v>
      </c>
      <c r="BM255" s="210" t="s">
        <v>483</v>
      </c>
    </row>
    <row r="256" spans="1:47" s="2" customFormat="1" ht="12">
      <c r="A256" s="40"/>
      <c r="B256" s="41"/>
      <c r="C256" s="42"/>
      <c r="D256" s="212" t="s">
        <v>127</v>
      </c>
      <c r="E256" s="42"/>
      <c r="F256" s="213" t="s">
        <v>484</v>
      </c>
      <c r="G256" s="42"/>
      <c r="H256" s="42"/>
      <c r="I256" s="214"/>
      <c r="J256" s="42"/>
      <c r="K256" s="42"/>
      <c r="L256" s="46"/>
      <c r="M256" s="215"/>
      <c r="N256" s="216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127</v>
      </c>
      <c r="AU256" s="19" t="s">
        <v>125</v>
      </c>
    </row>
    <row r="257" spans="1:65" s="2" customFormat="1" ht="24.15" customHeight="1">
      <c r="A257" s="40"/>
      <c r="B257" s="41"/>
      <c r="C257" s="199" t="s">
        <v>485</v>
      </c>
      <c r="D257" s="199" t="s">
        <v>119</v>
      </c>
      <c r="E257" s="200" t="s">
        <v>486</v>
      </c>
      <c r="F257" s="201" t="s">
        <v>487</v>
      </c>
      <c r="G257" s="202" t="s">
        <v>273</v>
      </c>
      <c r="H257" s="203">
        <v>1.9</v>
      </c>
      <c r="I257" s="204"/>
      <c r="J257" s="205">
        <f>ROUND(I257*H257,2)</f>
        <v>0</v>
      </c>
      <c r="K257" s="201" t="s">
        <v>123</v>
      </c>
      <c r="L257" s="46"/>
      <c r="M257" s="206" t="s">
        <v>19</v>
      </c>
      <c r="N257" s="207" t="s">
        <v>43</v>
      </c>
      <c r="O257" s="86"/>
      <c r="P257" s="208">
        <f>O257*H257</f>
        <v>0</v>
      </c>
      <c r="Q257" s="208">
        <v>0.00022</v>
      </c>
      <c r="R257" s="208">
        <f>Q257*H257</f>
        <v>0.00041799999999999997</v>
      </c>
      <c r="S257" s="208">
        <v>0</v>
      </c>
      <c r="T257" s="209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0" t="s">
        <v>171</v>
      </c>
      <c r="AT257" s="210" t="s">
        <v>119</v>
      </c>
      <c r="AU257" s="210" t="s">
        <v>125</v>
      </c>
      <c r="AY257" s="19" t="s">
        <v>116</v>
      </c>
      <c r="BE257" s="211">
        <f>IF(N257="základní",J257,0)</f>
        <v>0</v>
      </c>
      <c r="BF257" s="211">
        <f>IF(N257="snížená",J257,0)</f>
        <v>0</v>
      </c>
      <c r="BG257" s="211">
        <f>IF(N257="zákl. přenesená",J257,0)</f>
        <v>0</v>
      </c>
      <c r="BH257" s="211">
        <f>IF(N257="sníž. přenesená",J257,0)</f>
        <v>0</v>
      </c>
      <c r="BI257" s="211">
        <f>IF(N257="nulová",J257,0)</f>
        <v>0</v>
      </c>
      <c r="BJ257" s="19" t="s">
        <v>125</v>
      </c>
      <c r="BK257" s="211">
        <f>ROUND(I257*H257,2)</f>
        <v>0</v>
      </c>
      <c r="BL257" s="19" t="s">
        <v>171</v>
      </c>
      <c r="BM257" s="210" t="s">
        <v>488</v>
      </c>
    </row>
    <row r="258" spans="1:47" s="2" customFormat="1" ht="12">
      <c r="A258" s="40"/>
      <c r="B258" s="41"/>
      <c r="C258" s="42"/>
      <c r="D258" s="212" t="s">
        <v>127</v>
      </c>
      <c r="E258" s="42"/>
      <c r="F258" s="213" t="s">
        <v>489</v>
      </c>
      <c r="G258" s="42"/>
      <c r="H258" s="42"/>
      <c r="I258" s="214"/>
      <c r="J258" s="42"/>
      <c r="K258" s="42"/>
      <c r="L258" s="46"/>
      <c r="M258" s="215"/>
      <c r="N258" s="216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127</v>
      </c>
      <c r="AU258" s="19" t="s">
        <v>125</v>
      </c>
    </row>
    <row r="259" spans="1:65" s="2" customFormat="1" ht="16.5" customHeight="1">
      <c r="A259" s="40"/>
      <c r="B259" s="41"/>
      <c r="C259" s="199" t="s">
        <v>490</v>
      </c>
      <c r="D259" s="199" t="s">
        <v>119</v>
      </c>
      <c r="E259" s="200" t="s">
        <v>491</v>
      </c>
      <c r="F259" s="201" t="s">
        <v>492</v>
      </c>
      <c r="G259" s="202" t="s">
        <v>133</v>
      </c>
      <c r="H259" s="203">
        <v>5.016</v>
      </c>
      <c r="I259" s="204"/>
      <c r="J259" s="205">
        <f>ROUND(I259*H259,2)</f>
        <v>0</v>
      </c>
      <c r="K259" s="201" t="s">
        <v>123</v>
      </c>
      <c r="L259" s="46"/>
      <c r="M259" s="206" t="s">
        <v>19</v>
      </c>
      <c r="N259" s="207" t="s">
        <v>43</v>
      </c>
      <c r="O259" s="86"/>
      <c r="P259" s="208">
        <f>O259*H259</f>
        <v>0</v>
      </c>
      <c r="Q259" s="208">
        <v>0</v>
      </c>
      <c r="R259" s="208">
        <f>Q259*H259</f>
        <v>0</v>
      </c>
      <c r="S259" s="208">
        <v>0</v>
      </c>
      <c r="T259" s="209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0" t="s">
        <v>171</v>
      </c>
      <c r="AT259" s="210" t="s">
        <v>119</v>
      </c>
      <c r="AU259" s="210" t="s">
        <v>125</v>
      </c>
      <c r="AY259" s="19" t="s">
        <v>116</v>
      </c>
      <c r="BE259" s="211">
        <f>IF(N259="základní",J259,0)</f>
        <v>0</v>
      </c>
      <c r="BF259" s="211">
        <f>IF(N259="snížená",J259,0)</f>
        <v>0</v>
      </c>
      <c r="BG259" s="211">
        <f>IF(N259="zákl. přenesená",J259,0)</f>
        <v>0</v>
      </c>
      <c r="BH259" s="211">
        <f>IF(N259="sníž. přenesená",J259,0)</f>
        <v>0</v>
      </c>
      <c r="BI259" s="211">
        <f>IF(N259="nulová",J259,0)</f>
        <v>0</v>
      </c>
      <c r="BJ259" s="19" t="s">
        <v>125</v>
      </c>
      <c r="BK259" s="211">
        <f>ROUND(I259*H259,2)</f>
        <v>0</v>
      </c>
      <c r="BL259" s="19" t="s">
        <v>171</v>
      </c>
      <c r="BM259" s="210" t="s">
        <v>493</v>
      </c>
    </row>
    <row r="260" spans="1:47" s="2" customFormat="1" ht="12">
      <c r="A260" s="40"/>
      <c r="B260" s="41"/>
      <c r="C260" s="42"/>
      <c r="D260" s="212" t="s">
        <v>127</v>
      </c>
      <c r="E260" s="42"/>
      <c r="F260" s="213" t="s">
        <v>494</v>
      </c>
      <c r="G260" s="42"/>
      <c r="H260" s="42"/>
      <c r="I260" s="214"/>
      <c r="J260" s="42"/>
      <c r="K260" s="42"/>
      <c r="L260" s="46"/>
      <c r="M260" s="215"/>
      <c r="N260" s="216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127</v>
      </c>
      <c r="AU260" s="19" t="s">
        <v>125</v>
      </c>
    </row>
    <row r="261" spans="1:51" s="13" customFormat="1" ht="12">
      <c r="A261" s="13"/>
      <c r="B261" s="217"/>
      <c r="C261" s="218"/>
      <c r="D261" s="219" t="s">
        <v>129</v>
      </c>
      <c r="E261" s="220" t="s">
        <v>19</v>
      </c>
      <c r="F261" s="221" t="s">
        <v>474</v>
      </c>
      <c r="G261" s="218"/>
      <c r="H261" s="222">
        <v>5.016</v>
      </c>
      <c r="I261" s="223"/>
      <c r="J261" s="218"/>
      <c r="K261" s="218"/>
      <c r="L261" s="224"/>
      <c r="M261" s="225"/>
      <c r="N261" s="226"/>
      <c r="O261" s="226"/>
      <c r="P261" s="226"/>
      <c r="Q261" s="226"/>
      <c r="R261" s="226"/>
      <c r="S261" s="226"/>
      <c r="T261" s="22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8" t="s">
        <v>129</v>
      </c>
      <c r="AU261" s="228" t="s">
        <v>125</v>
      </c>
      <c r="AV261" s="13" t="s">
        <v>125</v>
      </c>
      <c r="AW261" s="13" t="s">
        <v>33</v>
      </c>
      <c r="AX261" s="13" t="s">
        <v>76</v>
      </c>
      <c r="AY261" s="228" t="s">
        <v>116</v>
      </c>
    </row>
    <row r="262" spans="1:65" s="2" customFormat="1" ht="24.15" customHeight="1">
      <c r="A262" s="40"/>
      <c r="B262" s="41"/>
      <c r="C262" s="199" t="s">
        <v>495</v>
      </c>
      <c r="D262" s="199" t="s">
        <v>119</v>
      </c>
      <c r="E262" s="200" t="s">
        <v>496</v>
      </c>
      <c r="F262" s="201" t="s">
        <v>497</v>
      </c>
      <c r="G262" s="202" t="s">
        <v>133</v>
      </c>
      <c r="H262" s="203">
        <v>5.016</v>
      </c>
      <c r="I262" s="204"/>
      <c r="J262" s="205">
        <f>ROUND(I262*H262,2)</f>
        <v>0</v>
      </c>
      <c r="K262" s="201" t="s">
        <v>123</v>
      </c>
      <c r="L262" s="46"/>
      <c r="M262" s="206" t="s">
        <v>19</v>
      </c>
      <c r="N262" s="207" t="s">
        <v>43</v>
      </c>
      <c r="O262" s="86"/>
      <c r="P262" s="208">
        <f>O262*H262</f>
        <v>0</v>
      </c>
      <c r="Q262" s="208">
        <v>0.0007</v>
      </c>
      <c r="R262" s="208">
        <f>Q262*H262</f>
        <v>0.0035112</v>
      </c>
      <c r="S262" s="208">
        <v>0</v>
      </c>
      <c r="T262" s="209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0" t="s">
        <v>171</v>
      </c>
      <c r="AT262" s="210" t="s">
        <v>119</v>
      </c>
      <c r="AU262" s="210" t="s">
        <v>125</v>
      </c>
      <c r="AY262" s="19" t="s">
        <v>116</v>
      </c>
      <c r="BE262" s="211">
        <f>IF(N262="základní",J262,0)</f>
        <v>0</v>
      </c>
      <c r="BF262" s="211">
        <f>IF(N262="snížená",J262,0)</f>
        <v>0</v>
      </c>
      <c r="BG262" s="211">
        <f>IF(N262="zákl. přenesená",J262,0)</f>
        <v>0</v>
      </c>
      <c r="BH262" s="211">
        <f>IF(N262="sníž. přenesená",J262,0)</f>
        <v>0</v>
      </c>
      <c r="BI262" s="211">
        <f>IF(N262="nulová",J262,0)</f>
        <v>0</v>
      </c>
      <c r="BJ262" s="19" t="s">
        <v>125</v>
      </c>
      <c r="BK262" s="211">
        <f>ROUND(I262*H262,2)</f>
        <v>0</v>
      </c>
      <c r="BL262" s="19" t="s">
        <v>171</v>
      </c>
      <c r="BM262" s="210" t="s">
        <v>498</v>
      </c>
    </row>
    <row r="263" spans="1:47" s="2" customFormat="1" ht="12">
      <c r="A263" s="40"/>
      <c r="B263" s="41"/>
      <c r="C263" s="42"/>
      <c r="D263" s="212" t="s">
        <v>127</v>
      </c>
      <c r="E263" s="42"/>
      <c r="F263" s="213" t="s">
        <v>499</v>
      </c>
      <c r="G263" s="42"/>
      <c r="H263" s="42"/>
      <c r="I263" s="214"/>
      <c r="J263" s="42"/>
      <c r="K263" s="42"/>
      <c r="L263" s="46"/>
      <c r="M263" s="215"/>
      <c r="N263" s="216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127</v>
      </c>
      <c r="AU263" s="19" t="s">
        <v>125</v>
      </c>
    </row>
    <row r="264" spans="1:65" s="2" customFormat="1" ht="33" customHeight="1">
      <c r="A264" s="40"/>
      <c r="B264" s="41"/>
      <c r="C264" s="199" t="s">
        <v>500</v>
      </c>
      <c r="D264" s="199" t="s">
        <v>119</v>
      </c>
      <c r="E264" s="200" t="s">
        <v>501</v>
      </c>
      <c r="F264" s="201" t="s">
        <v>502</v>
      </c>
      <c r="G264" s="202" t="s">
        <v>133</v>
      </c>
      <c r="H264" s="203">
        <v>12.804</v>
      </c>
      <c r="I264" s="204"/>
      <c r="J264" s="205">
        <f>ROUND(I264*H264,2)</f>
        <v>0</v>
      </c>
      <c r="K264" s="201" t="s">
        <v>123</v>
      </c>
      <c r="L264" s="46"/>
      <c r="M264" s="206" t="s">
        <v>19</v>
      </c>
      <c r="N264" s="207" t="s">
        <v>43</v>
      </c>
      <c r="O264" s="86"/>
      <c r="P264" s="208">
        <f>O264*H264</f>
        <v>0</v>
      </c>
      <c r="Q264" s="208">
        <v>0.01213</v>
      </c>
      <c r="R264" s="208">
        <f>Q264*H264</f>
        <v>0.15531252</v>
      </c>
      <c r="S264" s="208">
        <v>0</v>
      </c>
      <c r="T264" s="209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0" t="s">
        <v>171</v>
      </c>
      <c r="AT264" s="210" t="s">
        <v>119</v>
      </c>
      <c r="AU264" s="210" t="s">
        <v>125</v>
      </c>
      <c r="AY264" s="19" t="s">
        <v>116</v>
      </c>
      <c r="BE264" s="211">
        <f>IF(N264="základní",J264,0)</f>
        <v>0</v>
      </c>
      <c r="BF264" s="211">
        <f>IF(N264="snížená",J264,0)</f>
        <v>0</v>
      </c>
      <c r="BG264" s="211">
        <f>IF(N264="zákl. přenesená",J264,0)</f>
        <v>0</v>
      </c>
      <c r="BH264" s="211">
        <f>IF(N264="sníž. přenesená",J264,0)</f>
        <v>0</v>
      </c>
      <c r="BI264" s="211">
        <f>IF(N264="nulová",J264,0)</f>
        <v>0</v>
      </c>
      <c r="BJ264" s="19" t="s">
        <v>125</v>
      </c>
      <c r="BK264" s="211">
        <f>ROUND(I264*H264,2)</f>
        <v>0</v>
      </c>
      <c r="BL264" s="19" t="s">
        <v>171</v>
      </c>
      <c r="BM264" s="210" t="s">
        <v>503</v>
      </c>
    </row>
    <row r="265" spans="1:47" s="2" customFormat="1" ht="12">
      <c r="A265" s="40"/>
      <c r="B265" s="41"/>
      <c r="C265" s="42"/>
      <c r="D265" s="212" t="s">
        <v>127</v>
      </c>
      <c r="E265" s="42"/>
      <c r="F265" s="213" t="s">
        <v>504</v>
      </c>
      <c r="G265" s="42"/>
      <c r="H265" s="42"/>
      <c r="I265" s="214"/>
      <c r="J265" s="42"/>
      <c r="K265" s="42"/>
      <c r="L265" s="46"/>
      <c r="M265" s="215"/>
      <c r="N265" s="216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127</v>
      </c>
      <c r="AU265" s="19" t="s">
        <v>125</v>
      </c>
    </row>
    <row r="266" spans="1:51" s="13" customFormat="1" ht="12">
      <c r="A266" s="13"/>
      <c r="B266" s="217"/>
      <c r="C266" s="218"/>
      <c r="D266" s="219" t="s">
        <v>129</v>
      </c>
      <c r="E266" s="220" t="s">
        <v>19</v>
      </c>
      <c r="F266" s="221" t="s">
        <v>505</v>
      </c>
      <c r="G266" s="218"/>
      <c r="H266" s="222">
        <v>12.804</v>
      </c>
      <c r="I266" s="223"/>
      <c r="J266" s="218"/>
      <c r="K266" s="218"/>
      <c r="L266" s="224"/>
      <c r="M266" s="225"/>
      <c r="N266" s="226"/>
      <c r="O266" s="226"/>
      <c r="P266" s="226"/>
      <c r="Q266" s="226"/>
      <c r="R266" s="226"/>
      <c r="S266" s="226"/>
      <c r="T266" s="22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8" t="s">
        <v>129</v>
      </c>
      <c r="AU266" s="228" t="s">
        <v>125</v>
      </c>
      <c r="AV266" s="13" t="s">
        <v>125</v>
      </c>
      <c r="AW266" s="13" t="s">
        <v>33</v>
      </c>
      <c r="AX266" s="13" t="s">
        <v>76</v>
      </c>
      <c r="AY266" s="228" t="s">
        <v>116</v>
      </c>
    </row>
    <row r="267" spans="1:65" s="2" customFormat="1" ht="24.15" customHeight="1">
      <c r="A267" s="40"/>
      <c r="B267" s="41"/>
      <c r="C267" s="199" t="s">
        <v>506</v>
      </c>
      <c r="D267" s="199" t="s">
        <v>119</v>
      </c>
      <c r="E267" s="200" t="s">
        <v>507</v>
      </c>
      <c r="F267" s="201" t="s">
        <v>508</v>
      </c>
      <c r="G267" s="202" t="s">
        <v>273</v>
      </c>
      <c r="H267" s="203">
        <v>5.28</v>
      </c>
      <c r="I267" s="204"/>
      <c r="J267" s="205">
        <f>ROUND(I267*H267,2)</f>
        <v>0</v>
      </c>
      <c r="K267" s="201" t="s">
        <v>123</v>
      </c>
      <c r="L267" s="46"/>
      <c r="M267" s="206" t="s">
        <v>19</v>
      </c>
      <c r="N267" s="207" t="s">
        <v>43</v>
      </c>
      <c r="O267" s="86"/>
      <c r="P267" s="208">
        <f>O267*H267</f>
        <v>0</v>
      </c>
      <c r="Q267" s="208">
        <v>0.00052</v>
      </c>
      <c r="R267" s="208">
        <f>Q267*H267</f>
        <v>0.0027456</v>
      </c>
      <c r="S267" s="208">
        <v>0</v>
      </c>
      <c r="T267" s="209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0" t="s">
        <v>171</v>
      </c>
      <c r="AT267" s="210" t="s">
        <v>119</v>
      </c>
      <c r="AU267" s="210" t="s">
        <v>125</v>
      </c>
      <c r="AY267" s="19" t="s">
        <v>116</v>
      </c>
      <c r="BE267" s="211">
        <f>IF(N267="základní",J267,0)</f>
        <v>0</v>
      </c>
      <c r="BF267" s="211">
        <f>IF(N267="snížená",J267,0)</f>
        <v>0</v>
      </c>
      <c r="BG267" s="211">
        <f>IF(N267="zákl. přenesená",J267,0)</f>
        <v>0</v>
      </c>
      <c r="BH267" s="211">
        <f>IF(N267="sníž. přenesená",J267,0)</f>
        <v>0</v>
      </c>
      <c r="BI267" s="211">
        <f>IF(N267="nulová",J267,0)</f>
        <v>0</v>
      </c>
      <c r="BJ267" s="19" t="s">
        <v>125</v>
      </c>
      <c r="BK267" s="211">
        <f>ROUND(I267*H267,2)</f>
        <v>0</v>
      </c>
      <c r="BL267" s="19" t="s">
        <v>171</v>
      </c>
      <c r="BM267" s="210" t="s">
        <v>509</v>
      </c>
    </row>
    <row r="268" spans="1:47" s="2" customFormat="1" ht="12">
      <c r="A268" s="40"/>
      <c r="B268" s="41"/>
      <c r="C268" s="42"/>
      <c r="D268" s="212" t="s">
        <v>127</v>
      </c>
      <c r="E268" s="42"/>
      <c r="F268" s="213" t="s">
        <v>510</v>
      </c>
      <c r="G268" s="42"/>
      <c r="H268" s="42"/>
      <c r="I268" s="214"/>
      <c r="J268" s="42"/>
      <c r="K268" s="42"/>
      <c r="L268" s="46"/>
      <c r="M268" s="215"/>
      <c r="N268" s="216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127</v>
      </c>
      <c r="AU268" s="19" t="s">
        <v>125</v>
      </c>
    </row>
    <row r="269" spans="1:51" s="13" customFormat="1" ht="12">
      <c r="A269" s="13"/>
      <c r="B269" s="217"/>
      <c r="C269" s="218"/>
      <c r="D269" s="219" t="s">
        <v>129</v>
      </c>
      <c r="E269" s="220" t="s">
        <v>19</v>
      </c>
      <c r="F269" s="221" t="s">
        <v>511</v>
      </c>
      <c r="G269" s="218"/>
      <c r="H269" s="222">
        <v>5.28</v>
      </c>
      <c r="I269" s="223"/>
      <c r="J269" s="218"/>
      <c r="K269" s="218"/>
      <c r="L269" s="224"/>
      <c r="M269" s="225"/>
      <c r="N269" s="226"/>
      <c r="O269" s="226"/>
      <c r="P269" s="226"/>
      <c r="Q269" s="226"/>
      <c r="R269" s="226"/>
      <c r="S269" s="226"/>
      <c r="T269" s="22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8" t="s">
        <v>129</v>
      </c>
      <c r="AU269" s="228" t="s">
        <v>125</v>
      </c>
      <c r="AV269" s="13" t="s">
        <v>125</v>
      </c>
      <c r="AW269" s="13" t="s">
        <v>33</v>
      </c>
      <c r="AX269" s="13" t="s">
        <v>76</v>
      </c>
      <c r="AY269" s="228" t="s">
        <v>116</v>
      </c>
    </row>
    <row r="270" spans="1:65" s="2" customFormat="1" ht="24.15" customHeight="1">
      <c r="A270" s="40"/>
      <c r="B270" s="41"/>
      <c r="C270" s="199" t="s">
        <v>512</v>
      </c>
      <c r="D270" s="199" t="s">
        <v>119</v>
      </c>
      <c r="E270" s="200" t="s">
        <v>513</v>
      </c>
      <c r="F270" s="201" t="s">
        <v>514</v>
      </c>
      <c r="G270" s="202" t="s">
        <v>133</v>
      </c>
      <c r="H270" s="203">
        <v>12.804</v>
      </c>
      <c r="I270" s="204"/>
      <c r="J270" s="205">
        <f>ROUND(I270*H270,2)</f>
        <v>0</v>
      </c>
      <c r="K270" s="201" t="s">
        <v>123</v>
      </c>
      <c r="L270" s="46"/>
      <c r="M270" s="206" t="s">
        <v>19</v>
      </c>
      <c r="N270" s="207" t="s">
        <v>43</v>
      </c>
      <c r="O270" s="86"/>
      <c r="P270" s="208">
        <f>O270*H270</f>
        <v>0</v>
      </c>
      <c r="Q270" s="208">
        <v>0.0001</v>
      </c>
      <c r="R270" s="208">
        <f>Q270*H270</f>
        <v>0.0012804000000000001</v>
      </c>
      <c r="S270" s="208">
        <v>0</v>
      </c>
      <c r="T270" s="209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0" t="s">
        <v>171</v>
      </c>
      <c r="AT270" s="210" t="s">
        <v>119</v>
      </c>
      <c r="AU270" s="210" t="s">
        <v>125</v>
      </c>
      <c r="AY270" s="19" t="s">
        <v>116</v>
      </c>
      <c r="BE270" s="211">
        <f>IF(N270="základní",J270,0)</f>
        <v>0</v>
      </c>
      <c r="BF270" s="211">
        <f>IF(N270="snížená",J270,0)</f>
        <v>0</v>
      </c>
      <c r="BG270" s="211">
        <f>IF(N270="zákl. přenesená",J270,0)</f>
        <v>0</v>
      </c>
      <c r="BH270" s="211">
        <f>IF(N270="sníž. přenesená",J270,0)</f>
        <v>0</v>
      </c>
      <c r="BI270" s="211">
        <f>IF(N270="nulová",J270,0)</f>
        <v>0</v>
      </c>
      <c r="BJ270" s="19" t="s">
        <v>125</v>
      </c>
      <c r="BK270" s="211">
        <f>ROUND(I270*H270,2)</f>
        <v>0</v>
      </c>
      <c r="BL270" s="19" t="s">
        <v>171</v>
      </c>
      <c r="BM270" s="210" t="s">
        <v>515</v>
      </c>
    </row>
    <row r="271" spans="1:47" s="2" customFormat="1" ht="12">
      <c r="A271" s="40"/>
      <c r="B271" s="41"/>
      <c r="C271" s="42"/>
      <c r="D271" s="212" t="s">
        <v>127</v>
      </c>
      <c r="E271" s="42"/>
      <c r="F271" s="213" t="s">
        <v>516</v>
      </c>
      <c r="G271" s="42"/>
      <c r="H271" s="42"/>
      <c r="I271" s="214"/>
      <c r="J271" s="42"/>
      <c r="K271" s="42"/>
      <c r="L271" s="46"/>
      <c r="M271" s="215"/>
      <c r="N271" s="216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127</v>
      </c>
      <c r="AU271" s="19" t="s">
        <v>125</v>
      </c>
    </row>
    <row r="272" spans="1:65" s="2" customFormat="1" ht="16.5" customHeight="1">
      <c r="A272" s="40"/>
      <c r="B272" s="41"/>
      <c r="C272" s="199" t="s">
        <v>517</v>
      </c>
      <c r="D272" s="199" t="s">
        <v>119</v>
      </c>
      <c r="E272" s="200" t="s">
        <v>518</v>
      </c>
      <c r="F272" s="201" t="s">
        <v>519</v>
      </c>
      <c r="G272" s="202" t="s">
        <v>133</v>
      </c>
      <c r="H272" s="203">
        <v>12.804</v>
      </c>
      <c r="I272" s="204"/>
      <c r="J272" s="205">
        <f>ROUND(I272*H272,2)</f>
        <v>0</v>
      </c>
      <c r="K272" s="201" t="s">
        <v>123</v>
      </c>
      <c r="L272" s="46"/>
      <c r="M272" s="206" t="s">
        <v>19</v>
      </c>
      <c r="N272" s="207" t="s">
        <v>43</v>
      </c>
      <c r="O272" s="86"/>
      <c r="P272" s="208">
        <f>O272*H272</f>
        <v>0</v>
      </c>
      <c r="Q272" s="208">
        <v>0</v>
      </c>
      <c r="R272" s="208">
        <f>Q272*H272</f>
        <v>0</v>
      </c>
      <c r="S272" s="208">
        <v>0</v>
      </c>
      <c r="T272" s="209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0" t="s">
        <v>171</v>
      </c>
      <c r="AT272" s="210" t="s">
        <v>119</v>
      </c>
      <c r="AU272" s="210" t="s">
        <v>125</v>
      </c>
      <c r="AY272" s="19" t="s">
        <v>116</v>
      </c>
      <c r="BE272" s="211">
        <f>IF(N272="základní",J272,0)</f>
        <v>0</v>
      </c>
      <c r="BF272" s="211">
        <f>IF(N272="snížená",J272,0)</f>
        <v>0</v>
      </c>
      <c r="BG272" s="211">
        <f>IF(N272="zákl. přenesená",J272,0)</f>
        <v>0</v>
      </c>
      <c r="BH272" s="211">
        <f>IF(N272="sníž. přenesená",J272,0)</f>
        <v>0</v>
      </c>
      <c r="BI272" s="211">
        <f>IF(N272="nulová",J272,0)</f>
        <v>0</v>
      </c>
      <c r="BJ272" s="19" t="s">
        <v>125</v>
      </c>
      <c r="BK272" s="211">
        <f>ROUND(I272*H272,2)</f>
        <v>0</v>
      </c>
      <c r="BL272" s="19" t="s">
        <v>171</v>
      </c>
      <c r="BM272" s="210" t="s">
        <v>520</v>
      </c>
    </row>
    <row r="273" spans="1:47" s="2" customFormat="1" ht="12">
      <c r="A273" s="40"/>
      <c r="B273" s="41"/>
      <c r="C273" s="42"/>
      <c r="D273" s="212" t="s">
        <v>127</v>
      </c>
      <c r="E273" s="42"/>
      <c r="F273" s="213" t="s">
        <v>521</v>
      </c>
      <c r="G273" s="42"/>
      <c r="H273" s="42"/>
      <c r="I273" s="214"/>
      <c r="J273" s="42"/>
      <c r="K273" s="42"/>
      <c r="L273" s="46"/>
      <c r="M273" s="215"/>
      <c r="N273" s="216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127</v>
      </c>
      <c r="AU273" s="19" t="s">
        <v>125</v>
      </c>
    </row>
    <row r="274" spans="1:65" s="2" customFormat="1" ht="24.15" customHeight="1">
      <c r="A274" s="40"/>
      <c r="B274" s="41"/>
      <c r="C274" s="199" t="s">
        <v>522</v>
      </c>
      <c r="D274" s="199" t="s">
        <v>119</v>
      </c>
      <c r="E274" s="200" t="s">
        <v>523</v>
      </c>
      <c r="F274" s="201" t="s">
        <v>524</v>
      </c>
      <c r="G274" s="202" t="s">
        <v>133</v>
      </c>
      <c r="H274" s="203">
        <v>3.53</v>
      </c>
      <c r="I274" s="204"/>
      <c r="J274" s="205">
        <f>ROUND(I274*H274,2)</f>
        <v>0</v>
      </c>
      <c r="K274" s="201" t="s">
        <v>123</v>
      </c>
      <c r="L274" s="46"/>
      <c r="M274" s="206" t="s">
        <v>19</v>
      </c>
      <c r="N274" s="207" t="s">
        <v>43</v>
      </c>
      <c r="O274" s="86"/>
      <c r="P274" s="208">
        <f>O274*H274</f>
        <v>0</v>
      </c>
      <c r="Q274" s="208">
        <v>0.01259</v>
      </c>
      <c r="R274" s="208">
        <f>Q274*H274</f>
        <v>0.0444427</v>
      </c>
      <c r="S274" s="208">
        <v>0</v>
      </c>
      <c r="T274" s="209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0" t="s">
        <v>171</v>
      </c>
      <c r="AT274" s="210" t="s">
        <v>119</v>
      </c>
      <c r="AU274" s="210" t="s">
        <v>125</v>
      </c>
      <c r="AY274" s="19" t="s">
        <v>116</v>
      </c>
      <c r="BE274" s="211">
        <f>IF(N274="základní",J274,0)</f>
        <v>0</v>
      </c>
      <c r="BF274" s="211">
        <f>IF(N274="snížená",J274,0)</f>
        <v>0</v>
      </c>
      <c r="BG274" s="211">
        <f>IF(N274="zákl. přenesená",J274,0)</f>
        <v>0</v>
      </c>
      <c r="BH274" s="211">
        <f>IF(N274="sníž. přenesená",J274,0)</f>
        <v>0</v>
      </c>
      <c r="BI274" s="211">
        <f>IF(N274="nulová",J274,0)</f>
        <v>0</v>
      </c>
      <c r="BJ274" s="19" t="s">
        <v>125</v>
      </c>
      <c r="BK274" s="211">
        <f>ROUND(I274*H274,2)</f>
        <v>0</v>
      </c>
      <c r="BL274" s="19" t="s">
        <v>171</v>
      </c>
      <c r="BM274" s="210" t="s">
        <v>525</v>
      </c>
    </row>
    <row r="275" spans="1:47" s="2" customFormat="1" ht="12">
      <c r="A275" s="40"/>
      <c r="B275" s="41"/>
      <c r="C275" s="42"/>
      <c r="D275" s="212" t="s">
        <v>127</v>
      </c>
      <c r="E275" s="42"/>
      <c r="F275" s="213" t="s">
        <v>526</v>
      </c>
      <c r="G275" s="42"/>
      <c r="H275" s="42"/>
      <c r="I275" s="214"/>
      <c r="J275" s="42"/>
      <c r="K275" s="42"/>
      <c r="L275" s="46"/>
      <c r="M275" s="215"/>
      <c r="N275" s="216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127</v>
      </c>
      <c r="AU275" s="19" t="s">
        <v>125</v>
      </c>
    </row>
    <row r="276" spans="1:51" s="13" customFormat="1" ht="12">
      <c r="A276" s="13"/>
      <c r="B276" s="217"/>
      <c r="C276" s="218"/>
      <c r="D276" s="219" t="s">
        <v>129</v>
      </c>
      <c r="E276" s="220" t="s">
        <v>19</v>
      </c>
      <c r="F276" s="221" t="s">
        <v>527</v>
      </c>
      <c r="G276" s="218"/>
      <c r="H276" s="222">
        <v>3.53</v>
      </c>
      <c r="I276" s="223"/>
      <c r="J276" s="218"/>
      <c r="K276" s="218"/>
      <c r="L276" s="224"/>
      <c r="M276" s="225"/>
      <c r="N276" s="226"/>
      <c r="O276" s="226"/>
      <c r="P276" s="226"/>
      <c r="Q276" s="226"/>
      <c r="R276" s="226"/>
      <c r="S276" s="226"/>
      <c r="T276" s="22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28" t="s">
        <v>129</v>
      </c>
      <c r="AU276" s="228" t="s">
        <v>125</v>
      </c>
      <c r="AV276" s="13" t="s">
        <v>125</v>
      </c>
      <c r="AW276" s="13" t="s">
        <v>33</v>
      </c>
      <c r="AX276" s="13" t="s">
        <v>76</v>
      </c>
      <c r="AY276" s="228" t="s">
        <v>116</v>
      </c>
    </row>
    <row r="277" spans="1:65" s="2" customFormat="1" ht="24.15" customHeight="1">
      <c r="A277" s="40"/>
      <c r="B277" s="41"/>
      <c r="C277" s="199" t="s">
        <v>528</v>
      </c>
      <c r="D277" s="199" t="s">
        <v>119</v>
      </c>
      <c r="E277" s="200" t="s">
        <v>529</v>
      </c>
      <c r="F277" s="201" t="s">
        <v>530</v>
      </c>
      <c r="G277" s="202" t="s">
        <v>273</v>
      </c>
      <c r="H277" s="203">
        <v>8</v>
      </c>
      <c r="I277" s="204"/>
      <c r="J277" s="205">
        <f>ROUND(I277*H277,2)</f>
        <v>0</v>
      </c>
      <c r="K277" s="201" t="s">
        <v>123</v>
      </c>
      <c r="L277" s="46"/>
      <c r="M277" s="206" t="s">
        <v>19</v>
      </c>
      <c r="N277" s="207" t="s">
        <v>43</v>
      </c>
      <c r="O277" s="86"/>
      <c r="P277" s="208">
        <f>O277*H277</f>
        <v>0</v>
      </c>
      <c r="Q277" s="208">
        <v>0.00052</v>
      </c>
      <c r="R277" s="208">
        <f>Q277*H277</f>
        <v>0.00416</v>
      </c>
      <c r="S277" s="208">
        <v>0</v>
      </c>
      <c r="T277" s="209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0" t="s">
        <v>171</v>
      </c>
      <c r="AT277" s="210" t="s">
        <v>119</v>
      </c>
      <c r="AU277" s="210" t="s">
        <v>125</v>
      </c>
      <c r="AY277" s="19" t="s">
        <v>116</v>
      </c>
      <c r="BE277" s="211">
        <f>IF(N277="základní",J277,0)</f>
        <v>0</v>
      </c>
      <c r="BF277" s="211">
        <f>IF(N277="snížená",J277,0)</f>
        <v>0</v>
      </c>
      <c r="BG277" s="211">
        <f>IF(N277="zákl. přenesená",J277,0)</f>
        <v>0</v>
      </c>
      <c r="BH277" s="211">
        <f>IF(N277="sníž. přenesená",J277,0)</f>
        <v>0</v>
      </c>
      <c r="BI277" s="211">
        <f>IF(N277="nulová",J277,0)</f>
        <v>0</v>
      </c>
      <c r="BJ277" s="19" t="s">
        <v>125</v>
      </c>
      <c r="BK277" s="211">
        <f>ROUND(I277*H277,2)</f>
        <v>0</v>
      </c>
      <c r="BL277" s="19" t="s">
        <v>171</v>
      </c>
      <c r="BM277" s="210" t="s">
        <v>531</v>
      </c>
    </row>
    <row r="278" spans="1:47" s="2" customFormat="1" ht="12">
      <c r="A278" s="40"/>
      <c r="B278" s="41"/>
      <c r="C278" s="42"/>
      <c r="D278" s="212" t="s">
        <v>127</v>
      </c>
      <c r="E278" s="42"/>
      <c r="F278" s="213" t="s">
        <v>532</v>
      </c>
      <c r="G278" s="42"/>
      <c r="H278" s="42"/>
      <c r="I278" s="214"/>
      <c r="J278" s="42"/>
      <c r="K278" s="42"/>
      <c r="L278" s="46"/>
      <c r="M278" s="215"/>
      <c r="N278" s="216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127</v>
      </c>
      <c r="AU278" s="19" t="s">
        <v>125</v>
      </c>
    </row>
    <row r="279" spans="1:51" s="13" customFormat="1" ht="12">
      <c r="A279" s="13"/>
      <c r="B279" s="217"/>
      <c r="C279" s="218"/>
      <c r="D279" s="219" t="s">
        <v>129</v>
      </c>
      <c r="E279" s="220" t="s">
        <v>19</v>
      </c>
      <c r="F279" s="221" t="s">
        <v>533</v>
      </c>
      <c r="G279" s="218"/>
      <c r="H279" s="222">
        <v>8</v>
      </c>
      <c r="I279" s="223"/>
      <c r="J279" s="218"/>
      <c r="K279" s="218"/>
      <c r="L279" s="224"/>
      <c r="M279" s="225"/>
      <c r="N279" s="226"/>
      <c r="O279" s="226"/>
      <c r="P279" s="226"/>
      <c r="Q279" s="226"/>
      <c r="R279" s="226"/>
      <c r="S279" s="226"/>
      <c r="T279" s="22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28" t="s">
        <v>129</v>
      </c>
      <c r="AU279" s="228" t="s">
        <v>125</v>
      </c>
      <c r="AV279" s="13" t="s">
        <v>125</v>
      </c>
      <c r="AW279" s="13" t="s">
        <v>33</v>
      </c>
      <c r="AX279" s="13" t="s">
        <v>76</v>
      </c>
      <c r="AY279" s="228" t="s">
        <v>116</v>
      </c>
    </row>
    <row r="280" spans="1:65" s="2" customFormat="1" ht="24.15" customHeight="1">
      <c r="A280" s="40"/>
      <c r="B280" s="41"/>
      <c r="C280" s="199" t="s">
        <v>534</v>
      </c>
      <c r="D280" s="199" t="s">
        <v>119</v>
      </c>
      <c r="E280" s="200" t="s">
        <v>535</v>
      </c>
      <c r="F280" s="201" t="s">
        <v>536</v>
      </c>
      <c r="G280" s="202" t="s">
        <v>133</v>
      </c>
      <c r="H280" s="203">
        <v>3.53</v>
      </c>
      <c r="I280" s="204"/>
      <c r="J280" s="205">
        <f>ROUND(I280*H280,2)</f>
        <v>0</v>
      </c>
      <c r="K280" s="201" t="s">
        <v>123</v>
      </c>
      <c r="L280" s="46"/>
      <c r="M280" s="206" t="s">
        <v>19</v>
      </c>
      <c r="N280" s="207" t="s">
        <v>43</v>
      </c>
      <c r="O280" s="86"/>
      <c r="P280" s="208">
        <f>O280*H280</f>
        <v>0</v>
      </c>
      <c r="Q280" s="208">
        <v>0.0001</v>
      </c>
      <c r="R280" s="208">
        <f>Q280*H280</f>
        <v>0.000353</v>
      </c>
      <c r="S280" s="208">
        <v>0</v>
      </c>
      <c r="T280" s="209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0" t="s">
        <v>171</v>
      </c>
      <c r="AT280" s="210" t="s">
        <v>119</v>
      </c>
      <c r="AU280" s="210" t="s">
        <v>125</v>
      </c>
      <c r="AY280" s="19" t="s">
        <v>116</v>
      </c>
      <c r="BE280" s="211">
        <f>IF(N280="základní",J280,0)</f>
        <v>0</v>
      </c>
      <c r="BF280" s="211">
        <f>IF(N280="snížená",J280,0)</f>
        <v>0</v>
      </c>
      <c r="BG280" s="211">
        <f>IF(N280="zákl. přenesená",J280,0)</f>
        <v>0</v>
      </c>
      <c r="BH280" s="211">
        <f>IF(N280="sníž. přenesená",J280,0)</f>
        <v>0</v>
      </c>
      <c r="BI280" s="211">
        <f>IF(N280="nulová",J280,0)</f>
        <v>0</v>
      </c>
      <c r="BJ280" s="19" t="s">
        <v>125</v>
      </c>
      <c r="BK280" s="211">
        <f>ROUND(I280*H280,2)</f>
        <v>0</v>
      </c>
      <c r="BL280" s="19" t="s">
        <v>171</v>
      </c>
      <c r="BM280" s="210" t="s">
        <v>537</v>
      </c>
    </row>
    <row r="281" spans="1:47" s="2" customFormat="1" ht="12">
      <c r="A281" s="40"/>
      <c r="B281" s="41"/>
      <c r="C281" s="42"/>
      <c r="D281" s="212" t="s">
        <v>127</v>
      </c>
      <c r="E281" s="42"/>
      <c r="F281" s="213" t="s">
        <v>538</v>
      </c>
      <c r="G281" s="42"/>
      <c r="H281" s="42"/>
      <c r="I281" s="214"/>
      <c r="J281" s="42"/>
      <c r="K281" s="42"/>
      <c r="L281" s="46"/>
      <c r="M281" s="215"/>
      <c r="N281" s="216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127</v>
      </c>
      <c r="AU281" s="19" t="s">
        <v>125</v>
      </c>
    </row>
    <row r="282" spans="1:65" s="2" customFormat="1" ht="24.15" customHeight="1">
      <c r="A282" s="40"/>
      <c r="B282" s="41"/>
      <c r="C282" s="199" t="s">
        <v>539</v>
      </c>
      <c r="D282" s="199" t="s">
        <v>119</v>
      </c>
      <c r="E282" s="200" t="s">
        <v>540</v>
      </c>
      <c r="F282" s="201" t="s">
        <v>541</v>
      </c>
      <c r="G282" s="202" t="s">
        <v>202</v>
      </c>
      <c r="H282" s="203">
        <v>1</v>
      </c>
      <c r="I282" s="204"/>
      <c r="J282" s="205">
        <f>ROUND(I282*H282,2)</f>
        <v>0</v>
      </c>
      <c r="K282" s="201" t="s">
        <v>123</v>
      </c>
      <c r="L282" s="46"/>
      <c r="M282" s="206" t="s">
        <v>19</v>
      </c>
      <c r="N282" s="207" t="s">
        <v>43</v>
      </c>
      <c r="O282" s="86"/>
      <c r="P282" s="208">
        <f>O282*H282</f>
        <v>0</v>
      </c>
      <c r="Q282" s="208">
        <v>3E-05</v>
      </c>
      <c r="R282" s="208">
        <f>Q282*H282</f>
        <v>3E-05</v>
      </c>
      <c r="S282" s="208">
        <v>0</v>
      </c>
      <c r="T282" s="209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0" t="s">
        <v>171</v>
      </c>
      <c r="AT282" s="210" t="s">
        <v>119</v>
      </c>
      <c r="AU282" s="210" t="s">
        <v>125</v>
      </c>
      <c r="AY282" s="19" t="s">
        <v>116</v>
      </c>
      <c r="BE282" s="211">
        <f>IF(N282="základní",J282,0)</f>
        <v>0</v>
      </c>
      <c r="BF282" s="211">
        <f>IF(N282="snížená",J282,0)</f>
        <v>0</v>
      </c>
      <c r="BG282" s="211">
        <f>IF(N282="zákl. přenesená",J282,0)</f>
        <v>0</v>
      </c>
      <c r="BH282" s="211">
        <f>IF(N282="sníž. přenesená",J282,0)</f>
        <v>0</v>
      </c>
      <c r="BI282" s="211">
        <f>IF(N282="nulová",J282,0)</f>
        <v>0</v>
      </c>
      <c r="BJ282" s="19" t="s">
        <v>125</v>
      </c>
      <c r="BK282" s="211">
        <f>ROUND(I282*H282,2)</f>
        <v>0</v>
      </c>
      <c r="BL282" s="19" t="s">
        <v>171</v>
      </c>
      <c r="BM282" s="210" t="s">
        <v>542</v>
      </c>
    </row>
    <row r="283" spans="1:47" s="2" customFormat="1" ht="12">
      <c r="A283" s="40"/>
      <c r="B283" s="41"/>
      <c r="C283" s="42"/>
      <c r="D283" s="212" t="s">
        <v>127</v>
      </c>
      <c r="E283" s="42"/>
      <c r="F283" s="213" t="s">
        <v>543</v>
      </c>
      <c r="G283" s="42"/>
      <c r="H283" s="42"/>
      <c r="I283" s="214"/>
      <c r="J283" s="42"/>
      <c r="K283" s="42"/>
      <c r="L283" s="46"/>
      <c r="M283" s="215"/>
      <c r="N283" s="216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127</v>
      </c>
      <c r="AU283" s="19" t="s">
        <v>125</v>
      </c>
    </row>
    <row r="284" spans="1:65" s="2" customFormat="1" ht="16.5" customHeight="1">
      <c r="A284" s="40"/>
      <c r="B284" s="41"/>
      <c r="C284" s="240" t="s">
        <v>544</v>
      </c>
      <c r="D284" s="240" t="s">
        <v>206</v>
      </c>
      <c r="E284" s="241" t="s">
        <v>545</v>
      </c>
      <c r="F284" s="242" t="s">
        <v>546</v>
      </c>
      <c r="G284" s="243" t="s">
        <v>202</v>
      </c>
      <c r="H284" s="244">
        <v>1</v>
      </c>
      <c r="I284" s="245"/>
      <c r="J284" s="246">
        <f>ROUND(I284*H284,2)</f>
        <v>0</v>
      </c>
      <c r="K284" s="242" t="s">
        <v>123</v>
      </c>
      <c r="L284" s="247"/>
      <c r="M284" s="248" t="s">
        <v>19</v>
      </c>
      <c r="N284" s="249" t="s">
        <v>43</v>
      </c>
      <c r="O284" s="86"/>
      <c r="P284" s="208">
        <f>O284*H284</f>
        <v>0</v>
      </c>
      <c r="Q284" s="208">
        <v>0.00136</v>
      </c>
      <c r="R284" s="208">
        <f>Q284*H284</f>
        <v>0.00136</v>
      </c>
      <c r="S284" s="208">
        <v>0</v>
      </c>
      <c r="T284" s="209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0" t="s">
        <v>311</v>
      </c>
      <c r="AT284" s="210" t="s">
        <v>206</v>
      </c>
      <c r="AU284" s="210" t="s">
        <v>125</v>
      </c>
      <c r="AY284" s="19" t="s">
        <v>116</v>
      </c>
      <c r="BE284" s="211">
        <f>IF(N284="základní",J284,0)</f>
        <v>0</v>
      </c>
      <c r="BF284" s="211">
        <f>IF(N284="snížená",J284,0)</f>
        <v>0</v>
      </c>
      <c r="BG284" s="211">
        <f>IF(N284="zákl. přenesená",J284,0)</f>
        <v>0</v>
      </c>
      <c r="BH284" s="211">
        <f>IF(N284="sníž. přenesená",J284,0)</f>
        <v>0</v>
      </c>
      <c r="BI284" s="211">
        <f>IF(N284="nulová",J284,0)</f>
        <v>0</v>
      </c>
      <c r="BJ284" s="19" t="s">
        <v>125</v>
      </c>
      <c r="BK284" s="211">
        <f>ROUND(I284*H284,2)</f>
        <v>0</v>
      </c>
      <c r="BL284" s="19" t="s">
        <v>171</v>
      </c>
      <c r="BM284" s="210" t="s">
        <v>547</v>
      </c>
    </row>
    <row r="285" spans="1:65" s="2" customFormat="1" ht="21.75" customHeight="1">
      <c r="A285" s="40"/>
      <c r="B285" s="41"/>
      <c r="C285" s="199" t="s">
        <v>548</v>
      </c>
      <c r="D285" s="199" t="s">
        <v>119</v>
      </c>
      <c r="E285" s="200" t="s">
        <v>549</v>
      </c>
      <c r="F285" s="201" t="s">
        <v>550</v>
      </c>
      <c r="G285" s="202" t="s">
        <v>202</v>
      </c>
      <c r="H285" s="203">
        <v>1</v>
      </c>
      <c r="I285" s="204"/>
      <c r="J285" s="205">
        <f>ROUND(I285*H285,2)</f>
        <v>0</v>
      </c>
      <c r="K285" s="201" t="s">
        <v>123</v>
      </c>
      <c r="L285" s="46"/>
      <c r="M285" s="206" t="s">
        <v>19</v>
      </c>
      <c r="N285" s="207" t="s">
        <v>43</v>
      </c>
      <c r="O285" s="86"/>
      <c r="P285" s="208">
        <f>O285*H285</f>
        <v>0</v>
      </c>
      <c r="Q285" s="208">
        <v>0.00022</v>
      </c>
      <c r="R285" s="208">
        <f>Q285*H285</f>
        <v>0.00022</v>
      </c>
      <c r="S285" s="208">
        <v>0</v>
      </c>
      <c r="T285" s="209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0" t="s">
        <v>171</v>
      </c>
      <c r="AT285" s="210" t="s">
        <v>119</v>
      </c>
      <c r="AU285" s="210" t="s">
        <v>125</v>
      </c>
      <c r="AY285" s="19" t="s">
        <v>116</v>
      </c>
      <c r="BE285" s="211">
        <f>IF(N285="základní",J285,0)</f>
        <v>0</v>
      </c>
      <c r="BF285" s="211">
        <f>IF(N285="snížená",J285,0)</f>
        <v>0</v>
      </c>
      <c r="BG285" s="211">
        <f>IF(N285="zákl. přenesená",J285,0)</f>
        <v>0</v>
      </c>
      <c r="BH285" s="211">
        <f>IF(N285="sníž. přenesená",J285,0)</f>
        <v>0</v>
      </c>
      <c r="BI285" s="211">
        <f>IF(N285="nulová",J285,0)</f>
        <v>0</v>
      </c>
      <c r="BJ285" s="19" t="s">
        <v>125</v>
      </c>
      <c r="BK285" s="211">
        <f>ROUND(I285*H285,2)</f>
        <v>0</v>
      </c>
      <c r="BL285" s="19" t="s">
        <v>171</v>
      </c>
      <c r="BM285" s="210" t="s">
        <v>551</v>
      </c>
    </row>
    <row r="286" spans="1:47" s="2" customFormat="1" ht="12">
      <c r="A286" s="40"/>
      <c r="B286" s="41"/>
      <c r="C286" s="42"/>
      <c r="D286" s="212" t="s">
        <v>127</v>
      </c>
      <c r="E286" s="42"/>
      <c r="F286" s="213" t="s">
        <v>552</v>
      </c>
      <c r="G286" s="42"/>
      <c r="H286" s="42"/>
      <c r="I286" s="214"/>
      <c r="J286" s="42"/>
      <c r="K286" s="42"/>
      <c r="L286" s="46"/>
      <c r="M286" s="215"/>
      <c r="N286" s="216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127</v>
      </c>
      <c r="AU286" s="19" t="s">
        <v>125</v>
      </c>
    </row>
    <row r="287" spans="1:65" s="2" customFormat="1" ht="21.75" customHeight="1">
      <c r="A287" s="40"/>
      <c r="B287" s="41"/>
      <c r="C287" s="240" t="s">
        <v>553</v>
      </c>
      <c r="D287" s="240" t="s">
        <v>206</v>
      </c>
      <c r="E287" s="241" t="s">
        <v>554</v>
      </c>
      <c r="F287" s="242" t="s">
        <v>555</v>
      </c>
      <c r="G287" s="243" t="s">
        <v>202</v>
      </c>
      <c r="H287" s="244">
        <v>1</v>
      </c>
      <c r="I287" s="245"/>
      <c r="J287" s="246">
        <f>ROUND(I287*H287,2)</f>
        <v>0</v>
      </c>
      <c r="K287" s="242" t="s">
        <v>123</v>
      </c>
      <c r="L287" s="247"/>
      <c r="M287" s="248" t="s">
        <v>19</v>
      </c>
      <c r="N287" s="249" t="s">
        <v>43</v>
      </c>
      <c r="O287" s="86"/>
      <c r="P287" s="208">
        <f>O287*H287</f>
        <v>0</v>
      </c>
      <c r="Q287" s="208">
        <v>0.01249</v>
      </c>
      <c r="R287" s="208">
        <f>Q287*H287</f>
        <v>0.01249</v>
      </c>
      <c r="S287" s="208">
        <v>0</v>
      </c>
      <c r="T287" s="209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0" t="s">
        <v>311</v>
      </c>
      <c r="AT287" s="210" t="s">
        <v>206</v>
      </c>
      <c r="AU287" s="210" t="s">
        <v>125</v>
      </c>
      <c r="AY287" s="19" t="s">
        <v>116</v>
      </c>
      <c r="BE287" s="211">
        <f>IF(N287="základní",J287,0)</f>
        <v>0</v>
      </c>
      <c r="BF287" s="211">
        <f>IF(N287="snížená",J287,0)</f>
        <v>0</v>
      </c>
      <c r="BG287" s="211">
        <f>IF(N287="zákl. přenesená",J287,0)</f>
        <v>0</v>
      </c>
      <c r="BH287" s="211">
        <f>IF(N287="sníž. přenesená",J287,0)</f>
        <v>0</v>
      </c>
      <c r="BI287" s="211">
        <f>IF(N287="nulová",J287,0)</f>
        <v>0</v>
      </c>
      <c r="BJ287" s="19" t="s">
        <v>125</v>
      </c>
      <c r="BK287" s="211">
        <f>ROUND(I287*H287,2)</f>
        <v>0</v>
      </c>
      <c r="BL287" s="19" t="s">
        <v>171</v>
      </c>
      <c r="BM287" s="210" t="s">
        <v>556</v>
      </c>
    </row>
    <row r="288" spans="1:65" s="2" customFormat="1" ht="24.15" customHeight="1">
      <c r="A288" s="40"/>
      <c r="B288" s="41"/>
      <c r="C288" s="199" t="s">
        <v>557</v>
      </c>
      <c r="D288" s="199" t="s">
        <v>119</v>
      </c>
      <c r="E288" s="200" t="s">
        <v>558</v>
      </c>
      <c r="F288" s="201" t="s">
        <v>559</v>
      </c>
      <c r="G288" s="202" t="s">
        <v>202</v>
      </c>
      <c r="H288" s="203">
        <v>1</v>
      </c>
      <c r="I288" s="204"/>
      <c r="J288" s="205">
        <f>ROUND(I288*H288,2)</f>
        <v>0</v>
      </c>
      <c r="K288" s="201" t="s">
        <v>123</v>
      </c>
      <c r="L288" s="46"/>
      <c r="M288" s="206" t="s">
        <v>19</v>
      </c>
      <c r="N288" s="207" t="s">
        <v>43</v>
      </c>
      <c r="O288" s="86"/>
      <c r="P288" s="208">
        <f>O288*H288</f>
        <v>0</v>
      </c>
      <c r="Q288" s="208">
        <v>0.00503</v>
      </c>
      <c r="R288" s="208">
        <f>Q288*H288</f>
        <v>0.00503</v>
      </c>
      <c r="S288" s="208">
        <v>0</v>
      </c>
      <c r="T288" s="209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0" t="s">
        <v>171</v>
      </c>
      <c r="AT288" s="210" t="s">
        <v>119</v>
      </c>
      <c r="AU288" s="210" t="s">
        <v>125</v>
      </c>
      <c r="AY288" s="19" t="s">
        <v>116</v>
      </c>
      <c r="BE288" s="211">
        <f>IF(N288="základní",J288,0)</f>
        <v>0</v>
      </c>
      <c r="BF288" s="211">
        <f>IF(N288="snížená",J288,0)</f>
        <v>0</v>
      </c>
      <c r="BG288" s="211">
        <f>IF(N288="zákl. přenesená",J288,0)</f>
        <v>0</v>
      </c>
      <c r="BH288" s="211">
        <f>IF(N288="sníž. přenesená",J288,0)</f>
        <v>0</v>
      </c>
      <c r="BI288" s="211">
        <f>IF(N288="nulová",J288,0)</f>
        <v>0</v>
      </c>
      <c r="BJ288" s="19" t="s">
        <v>125</v>
      </c>
      <c r="BK288" s="211">
        <f>ROUND(I288*H288,2)</f>
        <v>0</v>
      </c>
      <c r="BL288" s="19" t="s">
        <v>171</v>
      </c>
      <c r="BM288" s="210" t="s">
        <v>560</v>
      </c>
    </row>
    <row r="289" spans="1:47" s="2" customFormat="1" ht="12">
      <c r="A289" s="40"/>
      <c r="B289" s="41"/>
      <c r="C289" s="42"/>
      <c r="D289" s="212" t="s">
        <v>127</v>
      </c>
      <c r="E289" s="42"/>
      <c r="F289" s="213" t="s">
        <v>561</v>
      </c>
      <c r="G289" s="42"/>
      <c r="H289" s="42"/>
      <c r="I289" s="214"/>
      <c r="J289" s="42"/>
      <c r="K289" s="42"/>
      <c r="L289" s="46"/>
      <c r="M289" s="215"/>
      <c r="N289" s="216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127</v>
      </c>
      <c r="AU289" s="19" t="s">
        <v>125</v>
      </c>
    </row>
    <row r="290" spans="1:65" s="2" customFormat="1" ht="24.15" customHeight="1">
      <c r="A290" s="40"/>
      <c r="B290" s="41"/>
      <c r="C290" s="199" t="s">
        <v>562</v>
      </c>
      <c r="D290" s="199" t="s">
        <v>119</v>
      </c>
      <c r="E290" s="200" t="s">
        <v>563</v>
      </c>
      <c r="F290" s="201" t="s">
        <v>564</v>
      </c>
      <c r="G290" s="202" t="s">
        <v>143</v>
      </c>
      <c r="H290" s="203">
        <v>0.3597</v>
      </c>
      <c r="I290" s="204"/>
      <c r="J290" s="205">
        <f>ROUND(I290*H290,2)</f>
        <v>0</v>
      </c>
      <c r="K290" s="201" t="s">
        <v>123</v>
      </c>
      <c r="L290" s="46"/>
      <c r="M290" s="206" t="s">
        <v>19</v>
      </c>
      <c r="N290" s="207" t="s">
        <v>43</v>
      </c>
      <c r="O290" s="86"/>
      <c r="P290" s="208">
        <f>O290*H290</f>
        <v>0</v>
      </c>
      <c r="Q290" s="208">
        <v>0</v>
      </c>
      <c r="R290" s="208">
        <f>Q290*H290</f>
        <v>0</v>
      </c>
      <c r="S290" s="208">
        <v>0</v>
      </c>
      <c r="T290" s="209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0" t="s">
        <v>171</v>
      </c>
      <c r="AT290" s="210" t="s">
        <v>119</v>
      </c>
      <c r="AU290" s="210" t="s">
        <v>125</v>
      </c>
      <c r="AY290" s="19" t="s">
        <v>116</v>
      </c>
      <c r="BE290" s="211">
        <f>IF(N290="základní",J290,0)</f>
        <v>0</v>
      </c>
      <c r="BF290" s="211">
        <f>IF(N290="snížená",J290,0)</f>
        <v>0</v>
      </c>
      <c r="BG290" s="211">
        <f>IF(N290="zákl. přenesená",J290,0)</f>
        <v>0</v>
      </c>
      <c r="BH290" s="211">
        <f>IF(N290="sníž. přenesená",J290,0)</f>
        <v>0</v>
      </c>
      <c r="BI290" s="211">
        <f>IF(N290="nulová",J290,0)</f>
        <v>0</v>
      </c>
      <c r="BJ290" s="19" t="s">
        <v>125</v>
      </c>
      <c r="BK290" s="211">
        <f>ROUND(I290*H290,2)</f>
        <v>0</v>
      </c>
      <c r="BL290" s="19" t="s">
        <v>171</v>
      </c>
      <c r="BM290" s="210" t="s">
        <v>565</v>
      </c>
    </row>
    <row r="291" spans="1:47" s="2" customFormat="1" ht="12">
      <c r="A291" s="40"/>
      <c r="B291" s="41"/>
      <c r="C291" s="42"/>
      <c r="D291" s="212" t="s">
        <v>127</v>
      </c>
      <c r="E291" s="42"/>
      <c r="F291" s="213" t="s">
        <v>566</v>
      </c>
      <c r="G291" s="42"/>
      <c r="H291" s="42"/>
      <c r="I291" s="214"/>
      <c r="J291" s="42"/>
      <c r="K291" s="42"/>
      <c r="L291" s="46"/>
      <c r="M291" s="215"/>
      <c r="N291" s="216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127</v>
      </c>
      <c r="AU291" s="19" t="s">
        <v>125</v>
      </c>
    </row>
    <row r="292" spans="1:63" s="12" customFormat="1" ht="22.8" customHeight="1">
      <c r="A292" s="12"/>
      <c r="B292" s="183"/>
      <c r="C292" s="184"/>
      <c r="D292" s="185" t="s">
        <v>70</v>
      </c>
      <c r="E292" s="197" t="s">
        <v>567</v>
      </c>
      <c r="F292" s="197" t="s">
        <v>568</v>
      </c>
      <c r="G292" s="184"/>
      <c r="H292" s="184"/>
      <c r="I292" s="187"/>
      <c r="J292" s="198">
        <f>BK292</f>
        <v>0</v>
      </c>
      <c r="K292" s="184"/>
      <c r="L292" s="189"/>
      <c r="M292" s="190"/>
      <c r="N292" s="191"/>
      <c r="O292" s="191"/>
      <c r="P292" s="192">
        <f>SUM(P293:P326)</f>
        <v>0</v>
      </c>
      <c r="Q292" s="191"/>
      <c r="R292" s="192">
        <f>SUM(R293:R326)</f>
        <v>0.20803</v>
      </c>
      <c r="S292" s="191"/>
      <c r="T292" s="193">
        <f>SUM(T293:T326)</f>
        <v>0.5266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194" t="s">
        <v>125</v>
      </c>
      <c r="AT292" s="195" t="s">
        <v>70</v>
      </c>
      <c r="AU292" s="195" t="s">
        <v>76</v>
      </c>
      <c r="AY292" s="194" t="s">
        <v>116</v>
      </c>
      <c r="BK292" s="196">
        <f>SUM(BK293:BK326)</f>
        <v>0</v>
      </c>
    </row>
    <row r="293" spans="1:65" s="2" customFormat="1" ht="16.5" customHeight="1">
      <c r="A293" s="40"/>
      <c r="B293" s="41"/>
      <c r="C293" s="199" t="s">
        <v>569</v>
      </c>
      <c r="D293" s="199" t="s">
        <v>119</v>
      </c>
      <c r="E293" s="200" t="s">
        <v>570</v>
      </c>
      <c r="F293" s="201" t="s">
        <v>571</v>
      </c>
      <c r="G293" s="202" t="s">
        <v>202</v>
      </c>
      <c r="H293" s="203">
        <v>2</v>
      </c>
      <c r="I293" s="204"/>
      <c r="J293" s="205">
        <f>ROUND(I293*H293,2)</f>
        <v>0</v>
      </c>
      <c r="K293" s="201" t="s">
        <v>123</v>
      </c>
      <c r="L293" s="46"/>
      <c r="M293" s="206" t="s">
        <v>19</v>
      </c>
      <c r="N293" s="207" t="s">
        <v>43</v>
      </c>
      <c r="O293" s="86"/>
      <c r="P293" s="208">
        <f>O293*H293</f>
        <v>0</v>
      </c>
      <c r="Q293" s="208">
        <v>0</v>
      </c>
      <c r="R293" s="208">
        <f>Q293*H293</f>
        <v>0</v>
      </c>
      <c r="S293" s="208">
        <v>0.001</v>
      </c>
      <c r="T293" s="209">
        <f>S293*H293</f>
        <v>0.002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0" t="s">
        <v>171</v>
      </c>
      <c r="AT293" s="210" t="s">
        <v>119</v>
      </c>
      <c r="AU293" s="210" t="s">
        <v>125</v>
      </c>
      <c r="AY293" s="19" t="s">
        <v>116</v>
      </c>
      <c r="BE293" s="211">
        <f>IF(N293="základní",J293,0)</f>
        <v>0</v>
      </c>
      <c r="BF293" s="211">
        <f>IF(N293="snížená",J293,0)</f>
        <v>0</v>
      </c>
      <c r="BG293" s="211">
        <f>IF(N293="zákl. přenesená",J293,0)</f>
        <v>0</v>
      </c>
      <c r="BH293" s="211">
        <f>IF(N293="sníž. přenesená",J293,0)</f>
        <v>0</v>
      </c>
      <c r="BI293" s="211">
        <f>IF(N293="nulová",J293,0)</f>
        <v>0</v>
      </c>
      <c r="BJ293" s="19" t="s">
        <v>125</v>
      </c>
      <c r="BK293" s="211">
        <f>ROUND(I293*H293,2)</f>
        <v>0</v>
      </c>
      <c r="BL293" s="19" t="s">
        <v>171</v>
      </c>
      <c r="BM293" s="210" t="s">
        <v>572</v>
      </c>
    </row>
    <row r="294" spans="1:47" s="2" customFormat="1" ht="12">
      <c r="A294" s="40"/>
      <c r="B294" s="41"/>
      <c r="C294" s="42"/>
      <c r="D294" s="212" t="s">
        <v>127</v>
      </c>
      <c r="E294" s="42"/>
      <c r="F294" s="213" t="s">
        <v>573</v>
      </c>
      <c r="G294" s="42"/>
      <c r="H294" s="42"/>
      <c r="I294" s="214"/>
      <c r="J294" s="42"/>
      <c r="K294" s="42"/>
      <c r="L294" s="46"/>
      <c r="M294" s="215"/>
      <c r="N294" s="216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127</v>
      </c>
      <c r="AU294" s="19" t="s">
        <v>125</v>
      </c>
    </row>
    <row r="295" spans="1:51" s="13" customFormat="1" ht="12">
      <c r="A295" s="13"/>
      <c r="B295" s="217"/>
      <c r="C295" s="218"/>
      <c r="D295" s="219" t="s">
        <v>129</v>
      </c>
      <c r="E295" s="220" t="s">
        <v>19</v>
      </c>
      <c r="F295" s="221" t="s">
        <v>574</v>
      </c>
      <c r="G295" s="218"/>
      <c r="H295" s="222">
        <v>1</v>
      </c>
      <c r="I295" s="223"/>
      <c r="J295" s="218"/>
      <c r="K295" s="218"/>
      <c r="L295" s="224"/>
      <c r="M295" s="225"/>
      <c r="N295" s="226"/>
      <c r="O295" s="226"/>
      <c r="P295" s="226"/>
      <c r="Q295" s="226"/>
      <c r="R295" s="226"/>
      <c r="S295" s="226"/>
      <c r="T295" s="22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28" t="s">
        <v>129</v>
      </c>
      <c r="AU295" s="228" t="s">
        <v>125</v>
      </c>
      <c r="AV295" s="13" t="s">
        <v>125</v>
      </c>
      <c r="AW295" s="13" t="s">
        <v>33</v>
      </c>
      <c r="AX295" s="13" t="s">
        <v>71</v>
      </c>
      <c r="AY295" s="228" t="s">
        <v>116</v>
      </c>
    </row>
    <row r="296" spans="1:51" s="13" customFormat="1" ht="12">
      <c r="A296" s="13"/>
      <c r="B296" s="217"/>
      <c r="C296" s="218"/>
      <c r="D296" s="219" t="s">
        <v>129</v>
      </c>
      <c r="E296" s="220" t="s">
        <v>19</v>
      </c>
      <c r="F296" s="221" t="s">
        <v>575</v>
      </c>
      <c r="G296" s="218"/>
      <c r="H296" s="222">
        <v>1</v>
      </c>
      <c r="I296" s="223"/>
      <c r="J296" s="218"/>
      <c r="K296" s="218"/>
      <c r="L296" s="224"/>
      <c r="M296" s="225"/>
      <c r="N296" s="226"/>
      <c r="O296" s="226"/>
      <c r="P296" s="226"/>
      <c r="Q296" s="226"/>
      <c r="R296" s="226"/>
      <c r="S296" s="226"/>
      <c r="T296" s="22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28" t="s">
        <v>129</v>
      </c>
      <c r="AU296" s="228" t="s">
        <v>125</v>
      </c>
      <c r="AV296" s="13" t="s">
        <v>125</v>
      </c>
      <c r="AW296" s="13" t="s">
        <v>33</v>
      </c>
      <c r="AX296" s="13" t="s">
        <v>71</v>
      </c>
      <c r="AY296" s="228" t="s">
        <v>116</v>
      </c>
    </row>
    <row r="297" spans="1:51" s="14" customFormat="1" ht="12">
      <c r="A297" s="14"/>
      <c r="B297" s="229"/>
      <c r="C297" s="230"/>
      <c r="D297" s="219" t="s">
        <v>129</v>
      </c>
      <c r="E297" s="231" t="s">
        <v>19</v>
      </c>
      <c r="F297" s="232" t="s">
        <v>158</v>
      </c>
      <c r="G297" s="230"/>
      <c r="H297" s="233">
        <v>2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39" t="s">
        <v>129</v>
      </c>
      <c r="AU297" s="239" t="s">
        <v>125</v>
      </c>
      <c r="AV297" s="14" t="s">
        <v>124</v>
      </c>
      <c r="AW297" s="14" t="s">
        <v>33</v>
      </c>
      <c r="AX297" s="14" t="s">
        <v>76</v>
      </c>
      <c r="AY297" s="239" t="s">
        <v>116</v>
      </c>
    </row>
    <row r="298" spans="1:65" s="2" customFormat="1" ht="24.15" customHeight="1">
      <c r="A298" s="40"/>
      <c r="B298" s="41"/>
      <c r="C298" s="199" t="s">
        <v>576</v>
      </c>
      <c r="D298" s="199" t="s">
        <v>119</v>
      </c>
      <c r="E298" s="200" t="s">
        <v>577</v>
      </c>
      <c r="F298" s="201" t="s">
        <v>578</v>
      </c>
      <c r="G298" s="202" t="s">
        <v>202</v>
      </c>
      <c r="H298" s="203">
        <v>3</v>
      </c>
      <c r="I298" s="204"/>
      <c r="J298" s="205">
        <f>ROUND(I298*H298,2)</f>
        <v>0</v>
      </c>
      <c r="K298" s="201" t="s">
        <v>123</v>
      </c>
      <c r="L298" s="46"/>
      <c r="M298" s="206" t="s">
        <v>19</v>
      </c>
      <c r="N298" s="207" t="s">
        <v>43</v>
      </c>
      <c r="O298" s="86"/>
      <c r="P298" s="208">
        <f>O298*H298</f>
        <v>0</v>
      </c>
      <c r="Q298" s="208">
        <v>0</v>
      </c>
      <c r="R298" s="208">
        <f>Q298*H298</f>
        <v>0</v>
      </c>
      <c r="S298" s="208">
        <v>0</v>
      </c>
      <c r="T298" s="209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0" t="s">
        <v>171</v>
      </c>
      <c r="AT298" s="210" t="s">
        <v>119</v>
      </c>
      <c r="AU298" s="210" t="s">
        <v>125</v>
      </c>
      <c r="AY298" s="19" t="s">
        <v>116</v>
      </c>
      <c r="BE298" s="211">
        <f>IF(N298="základní",J298,0)</f>
        <v>0</v>
      </c>
      <c r="BF298" s="211">
        <f>IF(N298="snížená",J298,0)</f>
        <v>0</v>
      </c>
      <c r="BG298" s="211">
        <f>IF(N298="zákl. přenesená",J298,0)</f>
        <v>0</v>
      </c>
      <c r="BH298" s="211">
        <f>IF(N298="sníž. přenesená",J298,0)</f>
        <v>0</v>
      </c>
      <c r="BI298" s="211">
        <f>IF(N298="nulová",J298,0)</f>
        <v>0</v>
      </c>
      <c r="BJ298" s="19" t="s">
        <v>125</v>
      </c>
      <c r="BK298" s="211">
        <f>ROUND(I298*H298,2)</f>
        <v>0</v>
      </c>
      <c r="BL298" s="19" t="s">
        <v>171</v>
      </c>
      <c r="BM298" s="210" t="s">
        <v>579</v>
      </c>
    </row>
    <row r="299" spans="1:47" s="2" customFormat="1" ht="12">
      <c r="A299" s="40"/>
      <c r="B299" s="41"/>
      <c r="C299" s="42"/>
      <c r="D299" s="212" t="s">
        <v>127</v>
      </c>
      <c r="E299" s="42"/>
      <c r="F299" s="213" t="s">
        <v>580</v>
      </c>
      <c r="G299" s="42"/>
      <c r="H299" s="42"/>
      <c r="I299" s="214"/>
      <c r="J299" s="42"/>
      <c r="K299" s="42"/>
      <c r="L299" s="46"/>
      <c r="M299" s="215"/>
      <c r="N299" s="216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127</v>
      </c>
      <c r="AU299" s="19" t="s">
        <v>125</v>
      </c>
    </row>
    <row r="300" spans="1:65" s="2" customFormat="1" ht="16.5" customHeight="1">
      <c r="A300" s="40"/>
      <c r="B300" s="41"/>
      <c r="C300" s="240" t="s">
        <v>581</v>
      </c>
      <c r="D300" s="240" t="s">
        <v>206</v>
      </c>
      <c r="E300" s="241" t="s">
        <v>582</v>
      </c>
      <c r="F300" s="242" t="s">
        <v>583</v>
      </c>
      <c r="G300" s="243" t="s">
        <v>202</v>
      </c>
      <c r="H300" s="244">
        <v>1</v>
      </c>
      <c r="I300" s="245"/>
      <c r="J300" s="246">
        <f>ROUND(I300*H300,2)</f>
        <v>0</v>
      </c>
      <c r="K300" s="242" t="s">
        <v>123</v>
      </c>
      <c r="L300" s="247"/>
      <c r="M300" s="248" t="s">
        <v>19</v>
      </c>
      <c r="N300" s="249" t="s">
        <v>43</v>
      </c>
      <c r="O300" s="86"/>
      <c r="P300" s="208">
        <f>O300*H300</f>
        <v>0</v>
      </c>
      <c r="Q300" s="208">
        <v>0.016</v>
      </c>
      <c r="R300" s="208">
        <f>Q300*H300</f>
        <v>0.016</v>
      </c>
      <c r="S300" s="208">
        <v>0</v>
      </c>
      <c r="T300" s="209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0" t="s">
        <v>311</v>
      </c>
      <c r="AT300" s="210" t="s">
        <v>206</v>
      </c>
      <c r="AU300" s="210" t="s">
        <v>125</v>
      </c>
      <c r="AY300" s="19" t="s">
        <v>116</v>
      </c>
      <c r="BE300" s="211">
        <f>IF(N300="základní",J300,0)</f>
        <v>0</v>
      </c>
      <c r="BF300" s="211">
        <f>IF(N300="snížená",J300,0)</f>
        <v>0</v>
      </c>
      <c r="BG300" s="211">
        <f>IF(N300="zákl. přenesená",J300,0)</f>
        <v>0</v>
      </c>
      <c r="BH300" s="211">
        <f>IF(N300="sníž. přenesená",J300,0)</f>
        <v>0</v>
      </c>
      <c r="BI300" s="211">
        <f>IF(N300="nulová",J300,0)</f>
        <v>0</v>
      </c>
      <c r="BJ300" s="19" t="s">
        <v>125</v>
      </c>
      <c r="BK300" s="211">
        <f>ROUND(I300*H300,2)</f>
        <v>0</v>
      </c>
      <c r="BL300" s="19" t="s">
        <v>171</v>
      </c>
      <c r="BM300" s="210" t="s">
        <v>584</v>
      </c>
    </row>
    <row r="301" spans="1:65" s="2" customFormat="1" ht="16.5" customHeight="1">
      <c r="A301" s="40"/>
      <c r="B301" s="41"/>
      <c r="C301" s="240" t="s">
        <v>585</v>
      </c>
      <c r="D301" s="240" t="s">
        <v>206</v>
      </c>
      <c r="E301" s="241" t="s">
        <v>586</v>
      </c>
      <c r="F301" s="242" t="s">
        <v>587</v>
      </c>
      <c r="G301" s="243" t="s">
        <v>202</v>
      </c>
      <c r="H301" s="244">
        <v>2</v>
      </c>
      <c r="I301" s="245"/>
      <c r="J301" s="246">
        <f>ROUND(I301*H301,2)</f>
        <v>0</v>
      </c>
      <c r="K301" s="242" t="s">
        <v>123</v>
      </c>
      <c r="L301" s="247"/>
      <c r="M301" s="248" t="s">
        <v>19</v>
      </c>
      <c r="N301" s="249" t="s">
        <v>43</v>
      </c>
      <c r="O301" s="86"/>
      <c r="P301" s="208">
        <f>O301*H301</f>
        <v>0</v>
      </c>
      <c r="Q301" s="208">
        <v>0.02</v>
      </c>
      <c r="R301" s="208">
        <f>Q301*H301</f>
        <v>0.04</v>
      </c>
      <c r="S301" s="208">
        <v>0</v>
      </c>
      <c r="T301" s="209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0" t="s">
        <v>311</v>
      </c>
      <c r="AT301" s="210" t="s">
        <v>206</v>
      </c>
      <c r="AU301" s="210" t="s">
        <v>125</v>
      </c>
      <c r="AY301" s="19" t="s">
        <v>116</v>
      </c>
      <c r="BE301" s="211">
        <f>IF(N301="základní",J301,0)</f>
        <v>0</v>
      </c>
      <c r="BF301" s="211">
        <f>IF(N301="snížená",J301,0)</f>
        <v>0</v>
      </c>
      <c r="BG301" s="211">
        <f>IF(N301="zákl. přenesená",J301,0)</f>
        <v>0</v>
      </c>
      <c r="BH301" s="211">
        <f>IF(N301="sníž. přenesená",J301,0)</f>
        <v>0</v>
      </c>
      <c r="BI301" s="211">
        <f>IF(N301="nulová",J301,0)</f>
        <v>0</v>
      </c>
      <c r="BJ301" s="19" t="s">
        <v>125</v>
      </c>
      <c r="BK301" s="211">
        <f>ROUND(I301*H301,2)</f>
        <v>0</v>
      </c>
      <c r="BL301" s="19" t="s">
        <v>171</v>
      </c>
      <c r="BM301" s="210" t="s">
        <v>588</v>
      </c>
    </row>
    <row r="302" spans="1:65" s="2" customFormat="1" ht="16.5" customHeight="1">
      <c r="A302" s="40"/>
      <c r="B302" s="41"/>
      <c r="C302" s="240" t="s">
        <v>589</v>
      </c>
      <c r="D302" s="240" t="s">
        <v>206</v>
      </c>
      <c r="E302" s="241" t="s">
        <v>590</v>
      </c>
      <c r="F302" s="242" t="s">
        <v>591</v>
      </c>
      <c r="G302" s="243" t="s">
        <v>202</v>
      </c>
      <c r="H302" s="244">
        <v>3</v>
      </c>
      <c r="I302" s="245"/>
      <c r="J302" s="246">
        <f>ROUND(I302*H302,2)</f>
        <v>0</v>
      </c>
      <c r="K302" s="242" t="s">
        <v>19</v>
      </c>
      <c r="L302" s="247"/>
      <c r="M302" s="248" t="s">
        <v>19</v>
      </c>
      <c r="N302" s="249" t="s">
        <v>43</v>
      </c>
      <c r="O302" s="86"/>
      <c r="P302" s="208">
        <f>O302*H302</f>
        <v>0</v>
      </c>
      <c r="Q302" s="208">
        <v>0.0012</v>
      </c>
      <c r="R302" s="208">
        <f>Q302*H302</f>
        <v>0.0036</v>
      </c>
      <c r="S302" s="208">
        <v>0</v>
      </c>
      <c r="T302" s="209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0" t="s">
        <v>311</v>
      </c>
      <c r="AT302" s="210" t="s">
        <v>206</v>
      </c>
      <c r="AU302" s="210" t="s">
        <v>125</v>
      </c>
      <c r="AY302" s="19" t="s">
        <v>116</v>
      </c>
      <c r="BE302" s="211">
        <f>IF(N302="základní",J302,0)</f>
        <v>0</v>
      </c>
      <c r="BF302" s="211">
        <f>IF(N302="snížená",J302,0)</f>
        <v>0</v>
      </c>
      <c r="BG302" s="211">
        <f>IF(N302="zákl. přenesená",J302,0)</f>
        <v>0</v>
      </c>
      <c r="BH302" s="211">
        <f>IF(N302="sníž. přenesená",J302,0)</f>
        <v>0</v>
      </c>
      <c r="BI302" s="211">
        <f>IF(N302="nulová",J302,0)</f>
        <v>0</v>
      </c>
      <c r="BJ302" s="19" t="s">
        <v>125</v>
      </c>
      <c r="BK302" s="211">
        <f>ROUND(I302*H302,2)</f>
        <v>0</v>
      </c>
      <c r="BL302" s="19" t="s">
        <v>171</v>
      </c>
      <c r="BM302" s="210" t="s">
        <v>592</v>
      </c>
    </row>
    <row r="303" spans="1:65" s="2" customFormat="1" ht="24.15" customHeight="1">
      <c r="A303" s="40"/>
      <c r="B303" s="41"/>
      <c r="C303" s="199" t="s">
        <v>593</v>
      </c>
      <c r="D303" s="199" t="s">
        <v>119</v>
      </c>
      <c r="E303" s="200" t="s">
        <v>594</v>
      </c>
      <c r="F303" s="201" t="s">
        <v>595</v>
      </c>
      <c r="G303" s="202" t="s">
        <v>202</v>
      </c>
      <c r="H303" s="203">
        <v>1</v>
      </c>
      <c r="I303" s="204"/>
      <c r="J303" s="205">
        <f>ROUND(I303*H303,2)</f>
        <v>0</v>
      </c>
      <c r="K303" s="201" t="s">
        <v>123</v>
      </c>
      <c r="L303" s="46"/>
      <c r="M303" s="206" t="s">
        <v>19</v>
      </c>
      <c r="N303" s="207" t="s">
        <v>43</v>
      </c>
      <c r="O303" s="86"/>
      <c r="P303" s="208">
        <f>O303*H303</f>
        <v>0</v>
      </c>
      <c r="Q303" s="208">
        <v>0</v>
      </c>
      <c r="R303" s="208">
        <f>Q303*H303</f>
        <v>0</v>
      </c>
      <c r="S303" s="208">
        <v>0</v>
      </c>
      <c r="T303" s="209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0" t="s">
        <v>171</v>
      </c>
      <c r="AT303" s="210" t="s">
        <v>119</v>
      </c>
      <c r="AU303" s="210" t="s">
        <v>125</v>
      </c>
      <c r="AY303" s="19" t="s">
        <v>116</v>
      </c>
      <c r="BE303" s="211">
        <f>IF(N303="základní",J303,0)</f>
        <v>0</v>
      </c>
      <c r="BF303" s="211">
        <f>IF(N303="snížená",J303,0)</f>
        <v>0</v>
      </c>
      <c r="BG303" s="211">
        <f>IF(N303="zákl. přenesená",J303,0)</f>
        <v>0</v>
      </c>
      <c r="BH303" s="211">
        <f>IF(N303="sníž. přenesená",J303,0)</f>
        <v>0</v>
      </c>
      <c r="BI303" s="211">
        <f>IF(N303="nulová",J303,0)</f>
        <v>0</v>
      </c>
      <c r="BJ303" s="19" t="s">
        <v>125</v>
      </c>
      <c r="BK303" s="211">
        <f>ROUND(I303*H303,2)</f>
        <v>0</v>
      </c>
      <c r="BL303" s="19" t="s">
        <v>171</v>
      </c>
      <c r="BM303" s="210" t="s">
        <v>596</v>
      </c>
    </row>
    <row r="304" spans="1:47" s="2" customFormat="1" ht="12">
      <c r="A304" s="40"/>
      <c r="B304" s="41"/>
      <c r="C304" s="42"/>
      <c r="D304" s="212" t="s">
        <v>127</v>
      </c>
      <c r="E304" s="42"/>
      <c r="F304" s="213" t="s">
        <v>597</v>
      </c>
      <c r="G304" s="42"/>
      <c r="H304" s="42"/>
      <c r="I304" s="214"/>
      <c r="J304" s="42"/>
      <c r="K304" s="42"/>
      <c r="L304" s="46"/>
      <c r="M304" s="215"/>
      <c r="N304" s="216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127</v>
      </c>
      <c r="AU304" s="19" t="s">
        <v>125</v>
      </c>
    </row>
    <row r="305" spans="1:65" s="2" customFormat="1" ht="16.5" customHeight="1">
      <c r="A305" s="40"/>
      <c r="B305" s="41"/>
      <c r="C305" s="240" t="s">
        <v>598</v>
      </c>
      <c r="D305" s="240" t="s">
        <v>206</v>
      </c>
      <c r="E305" s="241" t="s">
        <v>599</v>
      </c>
      <c r="F305" s="242" t="s">
        <v>600</v>
      </c>
      <c r="G305" s="243" t="s">
        <v>202</v>
      </c>
      <c r="H305" s="244">
        <v>1</v>
      </c>
      <c r="I305" s="245"/>
      <c r="J305" s="246">
        <f>ROUND(I305*H305,2)</f>
        <v>0</v>
      </c>
      <c r="K305" s="242" t="s">
        <v>123</v>
      </c>
      <c r="L305" s="247"/>
      <c r="M305" s="248" t="s">
        <v>19</v>
      </c>
      <c r="N305" s="249" t="s">
        <v>43</v>
      </c>
      <c r="O305" s="86"/>
      <c r="P305" s="208">
        <f>O305*H305</f>
        <v>0</v>
      </c>
      <c r="Q305" s="208">
        <v>0.0195</v>
      </c>
      <c r="R305" s="208">
        <f>Q305*H305</f>
        <v>0.0195</v>
      </c>
      <c r="S305" s="208">
        <v>0</v>
      </c>
      <c r="T305" s="209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0" t="s">
        <v>311</v>
      </c>
      <c r="AT305" s="210" t="s">
        <v>206</v>
      </c>
      <c r="AU305" s="210" t="s">
        <v>125</v>
      </c>
      <c r="AY305" s="19" t="s">
        <v>116</v>
      </c>
      <c r="BE305" s="211">
        <f>IF(N305="základní",J305,0)</f>
        <v>0</v>
      </c>
      <c r="BF305" s="211">
        <f>IF(N305="snížená",J305,0)</f>
        <v>0</v>
      </c>
      <c r="BG305" s="211">
        <f>IF(N305="zákl. přenesená",J305,0)</f>
        <v>0</v>
      </c>
      <c r="BH305" s="211">
        <f>IF(N305="sníž. přenesená",J305,0)</f>
        <v>0</v>
      </c>
      <c r="BI305" s="211">
        <f>IF(N305="nulová",J305,0)</f>
        <v>0</v>
      </c>
      <c r="BJ305" s="19" t="s">
        <v>125</v>
      </c>
      <c r="BK305" s="211">
        <f>ROUND(I305*H305,2)</f>
        <v>0</v>
      </c>
      <c r="BL305" s="19" t="s">
        <v>171</v>
      </c>
      <c r="BM305" s="210" t="s">
        <v>601</v>
      </c>
    </row>
    <row r="306" spans="1:65" s="2" customFormat="1" ht="16.5" customHeight="1">
      <c r="A306" s="40"/>
      <c r="B306" s="41"/>
      <c r="C306" s="240" t="s">
        <v>602</v>
      </c>
      <c r="D306" s="240" t="s">
        <v>206</v>
      </c>
      <c r="E306" s="241" t="s">
        <v>603</v>
      </c>
      <c r="F306" s="242" t="s">
        <v>604</v>
      </c>
      <c r="G306" s="243" t="s">
        <v>202</v>
      </c>
      <c r="H306" s="244">
        <v>1</v>
      </c>
      <c r="I306" s="245"/>
      <c r="J306" s="246">
        <f>ROUND(I306*H306,2)</f>
        <v>0</v>
      </c>
      <c r="K306" s="242" t="s">
        <v>123</v>
      </c>
      <c r="L306" s="247"/>
      <c r="M306" s="248" t="s">
        <v>19</v>
      </c>
      <c r="N306" s="249" t="s">
        <v>43</v>
      </c>
      <c r="O306" s="86"/>
      <c r="P306" s="208">
        <f>O306*H306</f>
        <v>0</v>
      </c>
      <c r="Q306" s="208">
        <v>0.0022</v>
      </c>
      <c r="R306" s="208">
        <f>Q306*H306</f>
        <v>0.0022</v>
      </c>
      <c r="S306" s="208">
        <v>0</v>
      </c>
      <c r="T306" s="209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0" t="s">
        <v>311</v>
      </c>
      <c r="AT306" s="210" t="s">
        <v>206</v>
      </c>
      <c r="AU306" s="210" t="s">
        <v>125</v>
      </c>
      <c r="AY306" s="19" t="s">
        <v>116</v>
      </c>
      <c r="BE306" s="211">
        <f>IF(N306="základní",J306,0)</f>
        <v>0</v>
      </c>
      <c r="BF306" s="211">
        <f>IF(N306="snížená",J306,0)</f>
        <v>0</v>
      </c>
      <c r="BG306" s="211">
        <f>IF(N306="zákl. přenesená",J306,0)</f>
        <v>0</v>
      </c>
      <c r="BH306" s="211">
        <f>IF(N306="sníž. přenesená",J306,0)</f>
        <v>0</v>
      </c>
      <c r="BI306" s="211">
        <f>IF(N306="nulová",J306,0)</f>
        <v>0</v>
      </c>
      <c r="BJ306" s="19" t="s">
        <v>125</v>
      </c>
      <c r="BK306" s="211">
        <f>ROUND(I306*H306,2)</f>
        <v>0</v>
      </c>
      <c r="BL306" s="19" t="s">
        <v>171</v>
      </c>
      <c r="BM306" s="210" t="s">
        <v>605</v>
      </c>
    </row>
    <row r="307" spans="1:65" s="2" customFormat="1" ht="16.5" customHeight="1">
      <c r="A307" s="40"/>
      <c r="B307" s="41"/>
      <c r="C307" s="240" t="s">
        <v>606</v>
      </c>
      <c r="D307" s="240" t="s">
        <v>206</v>
      </c>
      <c r="E307" s="241" t="s">
        <v>607</v>
      </c>
      <c r="F307" s="242" t="s">
        <v>608</v>
      </c>
      <c r="G307" s="243" t="s">
        <v>202</v>
      </c>
      <c r="H307" s="244">
        <v>1</v>
      </c>
      <c r="I307" s="245"/>
      <c r="J307" s="246">
        <f>ROUND(I307*H307,2)</f>
        <v>0</v>
      </c>
      <c r="K307" s="242" t="s">
        <v>123</v>
      </c>
      <c r="L307" s="247"/>
      <c r="M307" s="248" t="s">
        <v>19</v>
      </c>
      <c r="N307" s="249" t="s">
        <v>43</v>
      </c>
      <c r="O307" s="86"/>
      <c r="P307" s="208">
        <f>O307*H307</f>
        <v>0</v>
      </c>
      <c r="Q307" s="208">
        <v>0.00015</v>
      </c>
      <c r="R307" s="208">
        <f>Q307*H307</f>
        <v>0.00015</v>
      </c>
      <c r="S307" s="208">
        <v>0</v>
      </c>
      <c r="T307" s="209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0" t="s">
        <v>311</v>
      </c>
      <c r="AT307" s="210" t="s">
        <v>206</v>
      </c>
      <c r="AU307" s="210" t="s">
        <v>125</v>
      </c>
      <c r="AY307" s="19" t="s">
        <v>116</v>
      </c>
      <c r="BE307" s="211">
        <f>IF(N307="základní",J307,0)</f>
        <v>0</v>
      </c>
      <c r="BF307" s="211">
        <f>IF(N307="snížená",J307,0)</f>
        <v>0</v>
      </c>
      <c r="BG307" s="211">
        <f>IF(N307="zákl. přenesená",J307,0)</f>
        <v>0</v>
      </c>
      <c r="BH307" s="211">
        <f>IF(N307="sníž. přenesená",J307,0)</f>
        <v>0</v>
      </c>
      <c r="BI307" s="211">
        <f>IF(N307="nulová",J307,0)</f>
        <v>0</v>
      </c>
      <c r="BJ307" s="19" t="s">
        <v>125</v>
      </c>
      <c r="BK307" s="211">
        <f>ROUND(I307*H307,2)</f>
        <v>0</v>
      </c>
      <c r="BL307" s="19" t="s">
        <v>171</v>
      </c>
      <c r="BM307" s="210" t="s">
        <v>609</v>
      </c>
    </row>
    <row r="308" spans="1:65" s="2" customFormat="1" ht="16.5" customHeight="1">
      <c r="A308" s="40"/>
      <c r="B308" s="41"/>
      <c r="C308" s="240" t="s">
        <v>610</v>
      </c>
      <c r="D308" s="240" t="s">
        <v>206</v>
      </c>
      <c r="E308" s="241" t="s">
        <v>611</v>
      </c>
      <c r="F308" s="242" t="s">
        <v>612</v>
      </c>
      <c r="G308" s="243" t="s">
        <v>202</v>
      </c>
      <c r="H308" s="244">
        <v>1</v>
      </c>
      <c r="I308" s="245"/>
      <c r="J308" s="246">
        <f>ROUND(I308*H308,2)</f>
        <v>0</v>
      </c>
      <c r="K308" s="242" t="s">
        <v>123</v>
      </c>
      <c r="L308" s="247"/>
      <c r="M308" s="248" t="s">
        <v>19</v>
      </c>
      <c r="N308" s="249" t="s">
        <v>43</v>
      </c>
      <c r="O308" s="86"/>
      <c r="P308" s="208">
        <f>O308*H308</f>
        <v>0</v>
      </c>
      <c r="Q308" s="208">
        <v>0.00015</v>
      </c>
      <c r="R308" s="208">
        <f>Q308*H308</f>
        <v>0.00015</v>
      </c>
      <c r="S308" s="208">
        <v>0</v>
      </c>
      <c r="T308" s="209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0" t="s">
        <v>311</v>
      </c>
      <c r="AT308" s="210" t="s">
        <v>206</v>
      </c>
      <c r="AU308" s="210" t="s">
        <v>125</v>
      </c>
      <c r="AY308" s="19" t="s">
        <v>116</v>
      </c>
      <c r="BE308" s="211">
        <f>IF(N308="základní",J308,0)</f>
        <v>0</v>
      </c>
      <c r="BF308" s="211">
        <f>IF(N308="snížená",J308,0)</f>
        <v>0</v>
      </c>
      <c r="BG308" s="211">
        <f>IF(N308="zákl. přenesená",J308,0)</f>
        <v>0</v>
      </c>
      <c r="BH308" s="211">
        <f>IF(N308="sníž. přenesená",J308,0)</f>
        <v>0</v>
      </c>
      <c r="BI308" s="211">
        <f>IF(N308="nulová",J308,0)</f>
        <v>0</v>
      </c>
      <c r="BJ308" s="19" t="s">
        <v>125</v>
      </c>
      <c r="BK308" s="211">
        <f>ROUND(I308*H308,2)</f>
        <v>0</v>
      </c>
      <c r="BL308" s="19" t="s">
        <v>171</v>
      </c>
      <c r="BM308" s="210" t="s">
        <v>613</v>
      </c>
    </row>
    <row r="309" spans="1:65" s="2" customFormat="1" ht="16.5" customHeight="1">
      <c r="A309" s="40"/>
      <c r="B309" s="41"/>
      <c r="C309" s="240" t="s">
        <v>614</v>
      </c>
      <c r="D309" s="240" t="s">
        <v>206</v>
      </c>
      <c r="E309" s="241" t="s">
        <v>615</v>
      </c>
      <c r="F309" s="242" t="s">
        <v>616</v>
      </c>
      <c r="G309" s="243" t="s">
        <v>202</v>
      </c>
      <c r="H309" s="244">
        <v>1</v>
      </c>
      <c r="I309" s="245"/>
      <c r="J309" s="246">
        <f>ROUND(I309*H309,2)</f>
        <v>0</v>
      </c>
      <c r="K309" s="242" t="s">
        <v>123</v>
      </c>
      <c r="L309" s="247"/>
      <c r="M309" s="248" t="s">
        <v>19</v>
      </c>
      <c r="N309" s="249" t="s">
        <v>43</v>
      </c>
      <c r="O309" s="86"/>
      <c r="P309" s="208">
        <f>O309*H309</f>
        <v>0</v>
      </c>
      <c r="Q309" s="208">
        <v>0.0002</v>
      </c>
      <c r="R309" s="208">
        <f>Q309*H309</f>
        <v>0.0002</v>
      </c>
      <c r="S309" s="208">
        <v>0</v>
      </c>
      <c r="T309" s="209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0" t="s">
        <v>311</v>
      </c>
      <c r="AT309" s="210" t="s">
        <v>206</v>
      </c>
      <c r="AU309" s="210" t="s">
        <v>125</v>
      </c>
      <c r="AY309" s="19" t="s">
        <v>116</v>
      </c>
      <c r="BE309" s="211">
        <f>IF(N309="základní",J309,0)</f>
        <v>0</v>
      </c>
      <c r="BF309" s="211">
        <f>IF(N309="snížená",J309,0)</f>
        <v>0</v>
      </c>
      <c r="BG309" s="211">
        <f>IF(N309="zákl. přenesená",J309,0)</f>
        <v>0</v>
      </c>
      <c r="BH309" s="211">
        <f>IF(N309="sníž. přenesená",J309,0)</f>
        <v>0</v>
      </c>
      <c r="BI309" s="211">
        <f>IF(N309="nulová",J309,0)</f>
        <v>0</v>
      </c>
      <c r="BJ309" s="19" t="s">
        <v>125</v>
      </c>
      <c r="BK309" s="211">
        <f>ROUND(I309*H309,2)</f>
        <v>0</v>
      </c>
      <c r="BL309" s="19" t="s">
        <v>171</v>
      </c>
      <c r="BM309" s="210" t="s">
        <v>617</v>
      </c>
    </row>
    <row r="310" spans="1:65" s="2" customFormat="1" ht="16.5" customHeight="1">
      <c r="A310" s="40"/>
      <c r="B310" s="41"/>
      <c r="C310" s="199" t="s">
        <v>618</v>
      </c>
      <c r="D310" s="199" t="s">
        <v>119</v>
      </c>
      <c r="E310" s="200" t="s">
        <v>619</v>
      </c>
      <c r="F310" s="201" t="s">
        <v>620</v>
      </c>
      <c r="G310" s="202" t="s">
        <v>202</v>
      </c>
      <c r="H310" s="203">
        <v>3</v>
      </c>
      <c r="I310" s="204"/>
      <c r="J310" s="205">
        <f>ROUND(I310*H310,2)</f>
        <v>0</v>
      </c>
      <c r="K310" s="201" t="s">
        <v>123</v>
      </c>
      <c r="L310" s="46"/>
      <c r="M310" s="206" t="s">
        <v>19</v>
      </c>
      <c r="N310" s="207" t="s">
        <v>43</v>
      </c>
      <c r="O310" s="86"/>
      <c r="P310" s="208">
        <f>O310*H310</f>
        <v>0</v>
      </c>
      <c r="Q310" s="208">
        <v>0</v>
      </c>
      <c r="R310" s="208">
        <f>Q310*H310</f>
        <v>0</v>
      </c>
      <c r="S310" s="208">
        <v>0.024</v>
      </c>
      <c r="T310" s="209">
        <f>S310*H310</f>
        <v>0.07200000000000001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0" t="s">
        <v>171</v>
      </c>
      <c r="AT310" s="210" t="s">
        <v>119</v>
      </c>
      <c r="AU310" s="210" t="s">
        <v>125</v>
      </c>
      <c r="AY310" s="19" t="s">
        <v>116</v>
      </c>
      <c r="BE310" s="211">
        <f>IF(N310="základní",J310,0)</f>
        <v>0</v>
      </c>
      <c r="BF310" s="211">
        <f>IF(N310="snížená",J310,0)</f>
        <v>0</v>
      </c>
      <c r="BG310" s="211">
        <f>IF(N310="zákl. přenesená",J310,0)</f>
        <v>0</v>
      </c>
      <c r="BH310" s="211">
        <f>IF(N310="sníž. přenesená",J310,0)</f>
        <v>0</v>
      </c>
      <c r="BI310" s="211">
        <f>IF(N310="nulová",J310,0)</f>
        <v>0</v>
      </c>
      <c r="BJ310" s="19" t="s">
        <v>125</v>
      </c>
      <c r="BK310" s="211">
        <f>ROUND(I310*H310,2)</f>
        <v>0</v>
      </c>
      <c r="BL310" s="19" t="s">
        <v>171</v>
      </c>
      <c r="BM310" s="210" t="s">
        <v>621</v>
      </c>
    </row>
    <row r="311" spans="1:47" s="2" customFormat="1" ht="12">
      <c r="A311" s="40"/>
      <c r="B311" s="41"/>
      <c r="C311" s="42"/>
      <c r="D311" s="212" t="s">
        <v>127</v>
      </c>
      <c r="E311" s="42"/>
      <c r="F311" s="213" t="s">
        <v>622</v>
      </c>
      <c r="G311" s="42"/>
      <c r="H311" s="42"/>
      <c r="I311" s="214"/>
      <c r="J311" s="42"/>
      <c r="K311" s="42"/>
      <c r="L311" s="46"/>
      <c r="M311" s="215"/>
      <c r="N311" s="216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127</v>
      </c>
      <c r="AU311" s="19" t="s">
        <v>125</v>
      </c>
    </row>
    <row r="312" spans="1:65" s="2" customFormat="1" ht="16.5" customHeight="1">
      <c r="A312" s="40"/>
      <c r="B312" s="41"/>
      <c r="C312" s="199" t="s">
        <v>623</v>
      </c>
      <c r="D312" s="199" t="s">
        <v>119</v>
      </c>
      <c r="E312" s="200" t="s">
        <v>624</v>
      </c>
      <c r="F312" s="201" t="s">
        <v>625</v>
      </c>
      <c r="G312" s="202" t="s">
        <v>202</v>
      </c>
      <c r="H312" s="203">
        <v>1</v>
      </c>
      <c r="I312" s="204"/>
      <c r="J312" s="205">
        <f>ROUND(I312*H312,2)</f>
        <v>0</v>
      </c>
      <c r="K312" s="201" t="s">
        <v>123</v>
      </c>
      <c r="L312" s="46"/>
      <c r="M312" s="206" t="s">
        <v>19</v>
      </c>
      <c r="N312" s="207" t="s">
        <v>43</v>
      </c>
      <c r="O312" s="86"/>
      <c r="P312" s="208">
        <f>O312*H312</f>
        <v>0</v>
      </c>
      <c r="Q312" s="208">
        <v>0</v>
      </c>
      <c r="R312" s="208">
        <f>Q312*H312</f>
        <v>0</v>
      </c>
      <c r="S312" s="208">
        <v>0</v>
      </c>
      <c r="T312" s="209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0" t="s">
        <v>171</v>
      </c>
      <c r="AT312" s="210" t="s">
        <v>119</v>
      </c>
      <c r="AU312" s="210" t="s">
        <v>125</v>
      </c>
      <c r="AY312" s="19" t="s">
        <v>116</v>
      </c>
      <c r="BE312" s="211">
        <f>IF(N312="základní",J312,0)</f>
        <v>0</v>
      </c>
      <c r="BF312" s="211">
        <f>IF(N312="snížená",J312,0)</f>
        <v>0</v>
      </c>
      <c r="BG312" s="211">
        <f>IF(N312="zákl. přenesená",J312,0)</f>
        <v>0</v>
      </c>
      <c r="BH312" s="211">
        <f>IF(N312="sníž. přenesená",J312,0)</f>
        <v>0</v>
      </c>
      <c r="BI312" s="211">
        <f>IF(N312="nulová",J312,0)</f>
        <v>0</v>
      </c>
      <c r="BJ312" s="19" t="s">
        <v>125</v>
      </c>
      <c r="BK312" s="211">
        <f>ROUND(I312*H312,2)</f>
        <v>0</v>
      </c>
      <c r="BL312" s="19" t="s">
        <v>171</v>
      </c>
      <c r="BM312" s="210" t="s">
        <v>626</v>
      </c>
    </row>
    <row r="313" spans="1:47" s="2" customFormat="1" ht="12">
      <c r="A313" s="40"/>
      <c r="B313" s="41"/>
      <c r="C313" s="42"/>
      <c r="D313" s="212" t="s">
        <v>127</v>
      </c>
      <c r="E313" s="42"/>
      <c r="F313" s="213" t="s">
        <v>627</v>
      </c>
      <c r="G313" s="42"/>
      <c r="H313" s="42"/>
      <c r="I313" s="214"/>
      <c r="J313" s="42"/>
      <c r="K313" s="42"/>
      <c r="L313" s="46"/>
      <c r="M313" s="215"/>
      <c r="N313" s="216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127</v>
      </c>
      <c r="AU313" s="19" t="s">
        <v>125</v>
      </c>
    </row>
    <row r="314" spans="1:65" s="2" customFormat="1" ht="16.5" customHeight="1">
      <c r="A314" s="40"/>
      <c r="B314" s="41"/>
      <c r="C314" s="240" t="s">
        <v>628</v>
      </c>
      <c r="D314" s="240" t="s">
        <v>206</v>
      </c>
      <c r="E314" s="241" t="s">
        <v>629</v>
      </c>
      <c r="F314" s="242" t="s">
        <v>630</v>
      </c>
      <c r="G314" s="243" t="s">
        <v>202</v>
      </c>
      <c r="H314" s="244">
        <v>1</v>
      </c>
      <c r="I314" s="245"/>
      <c r="J314" s="246">
        <f>ROUND(I314*H314,2)</f>
        <v>0</v>
      </c>
      <c r="K314" s="242" t="s">
        <v>123</v>
      </c>
      <c r="L314" s="247"/>
      <c r="M314" s="248" t="s">
        <v>19</v>
      </c>
      <c r="N314" s="249" t="s">
        <v>43</v>
      </c>
      <c r="O314" s="86"/>
      <c r="P314" s="208">
        <f>O314*H314</f>
        <v>0</v>
      </c>
      <c r="Q314" s="208">
        <v>0.00123</v>
      </c>
      <c r="R314" s="208">
        <f>Q314*H314</f>
        <v>0.00123</v>
      </c>
      <c r="S314" s="208">
        <v>0</v>
      </c>
      <c r="T314" s="209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0" t="s">
        <v>311</v>
      </c>
      <c r="AT314" s="210" t="s">
        <v>206</v>
      </c>
      <c r="AU314" s="210" t="s">
        <v>125</v>
      </c>
      <c r="AY314" s="19" t="s">
        <v>116</v>
      </c>
      <c r="BE314" s="211">
        <f>IF(N314="základní",J314,0)</f>
        <v>0</v>
      </c>
      <c r="BF314" s="211">
        <f>IF(N314="snížená",J314,0)</f>
        <v>0</v>
      </c>
      <c r="BG314" s="211">
        <f>IF(N314="zákl. přenesená",J314,0)</f>
        <v>0</v>
      </c>
      <c r="BH314" s="211">
        <f>IF(N314="sníž. přenesená",J314,0)</f>
        <v>0</v>
      </c>
      <c r="BI314" s="211">
        <f>IF(N314="nulová",J314,0)</f>
        <v>0</v>
      </c>
      <c r="BJ314" s="19" t="s">
        <v>125</v>
      </c>
      <c r="BK314" s="211">
        <f>ROUND(I314*H314,2)</f>
        <v>0</v>
      </c>
      <c r="BL314" s="19" t="s">
        <v>171</v>
      </c>
      <c r="BM314" s="210" t="s">
        <v>631</v>
      </c>
    </row>
    <row r="315" spans="1:65" s="2" customFormat="1" ht="24.15" customHeight="1">
      <c r="A315" s="40"/>
      <c r="B315" s="41"/>
      <c r="C315" s="199" t="s">
        <v>632</v>
      </c>
      <c r="D315" s="199" t="s">
        <v>119</v>
      </c>
      <c r="E315" s="200" t="s">
        <v>633</v>
      </c>
      <c r="F315" s="201" t="s">
        <v>634</v>
      </c>
      <c r="G315" s="202" t="s">
        <v>202</v>
      </c>
      <c r="H315" s="203">
        <v>1</v>
      </c>
      <c r="I315" s="204"/>
      <c r="J315" s="205">
        <f>ROUND(I315*H315,2)</f>
        <v>0</v>
      </c>
      <c r="K315" s="201" t="s">
        <v>123</v>
      </c>
      <c r="L315" s="46"/>
      <c r="M315" s="206" t="s">
        <v>19</v>
      </c>
      <c r="N315" s="207" t="s">
        <v>43</v>
      </c>
      <c r="O315" s="86"/>
      <c r="P315" s="208">
        <f>O315*H315</f>
        <v>0</v>
      </c>
      <c r="Q315" s="208">
        <v>0</v>
      </c>
      <c r="R315" s="208">
        <f>Q315*H315</f>
        <v>0</v>
      </c>
      <c r="S315" s="208">
        <v>0.166</v>
      </c>
      <c r="T315" s="209">
        <f>S315*H315</f>
        <v>0.166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0" t="s">
        <v>171</v>
      </c>
      <c r="AT315" s="210" t="s">
        <v>119</v>
      </c>
      <c r="AU315" s="210" t="s">
        <v>125</v>
      </c>
      <c r="AY315" s="19" t="s">
        <v>116</v>
      </c>
      <c r="BE315" s="211">
        <f>IF(N315="základní",J315,0)</f>
        <v>0</v>
      </c>
      <c r="BF315" s="211">
        <f>IF(N315="snížená",J315,0)</f>
        <v>0</v>
      </c>
      <c r="BG315" s="211">
        <f>IF(N315="zákl. přenesená",J315,0)</f>
        <v>0</v>
      </c>
      <c r="BH315" s="211">
        <f>IF(N315="sníž. přenesená",J315,0)</f>
        <v>0</v>
      </c>
      <c r="BI315" s="211">
        <f>IF(N315="nulová",J315,0)</f>
        <v>0</v>
      </c>
      <c r="BJ315" s="19" t="s">
        <v>125</v>
      </c>
      <c r="BK315" s="211">
        <f>ROUND(I315*H315,2)</f>
        <v>0</v>
      </c>
      <c r="BL315" s="19" t="s">
        <v>171</v>
      </c>
      <c r="BM315" s="210" t="s">
        <v>635</v>
      </c>
    </row>
    <row r="316" spans="1:47" s="2" customFormat="1" ht="12">
      <c r="A316" s="40"/>
      <c r="B316" s="41"/>
      <c r="C316" s="42"/>
      <c r="D316" s="212" t="s">
        <v>127</v>
      </c>
      <c r="E316" s="42"/>
      <c r="F316" s="213" t="s">
        <v>636</v>
      </c>
      <c r="G316" s="42"/>
      <c r="H316" s="42"/>
      <c r="I316" s="214"/>
      <c r="J316" s="42"/>
      <c r="K316" s="42"/>
      <c r="L316" s="46"/>
      <c r="M316" s="215"/>
      <c r="N316" s="216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127</v>
      </c>
      <c r="AU316" s="19" t="s">
        <v>125</v>
      </c>
    </row>
    <row r="317" spans="1:65" s="2" customFormat="1" ht="16.5" customHeight="1">
      <c r="A317" s="40"/>
      <c r="B317" s="41"/>
      <c r="C317" s="199" t="s">
        <v>637</v>
      </c>
      <c r="D317" s="199" t="s">
        <v>119</v>
      </c>
      <c r="E317" s="200" t="s">
        <v>638</v>
      </c>
      <c r="F317" s="201" t="s">
        <v>639</v>
      </c>
      <c r="G317" s="202" t="s">
        <v>202</v>
      </c>
      <c r="H317" s="203">
        <v>2</v>
      </c>
      <c r="I317" s="204"/>
      <c r="J317" s="205">
        <f>ROUND(I317*H317,2)</f>
        <v>0</v>
      </c>
      <c r="K317" s="201" t="s">
        <v>123</v>
      </c>
      <c r="L317" s="46"/>
      <c r="M317" s="206" t="s">
        <v>19</v>
      </c>
      <c r="N317" s="207" t="s">
        <v>43</v>
      </c>
      <c r="O317" s="86"/>
      <c r="P317" s="208">
        <f>O317*H317</f>
        <v>0</v>
      </c>
      <c r="Q317" s="208">
        <v>0</v>
      </c>
      <c r="R317" s="208">
        <f>Q317*H317</f>
        <v>0</v>
      </c>
      <c r="S317" s="208">
        <v>0.0881</v>
      </c>
      <c r="T317" s="209">
        <f>S317*H317</f>
        <v>0.1762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0" t="s">
        <v>124</v>
      </c>
      <c r="AT317" s="210" t="s">
        <v>119</v>
      </c>
      <c r="AU317" s="210" t="s">
        <v>125</v>
      </c>
      <c r="AY317" s="19" t="s">
        <v>116</v>
      </c>
      <c r="BE317" s="211">
        <f>IF(N317="základní",J317,0)</f>
        <v>0</v>
      </c>
      <c r="BF317" s="211">
        <f>IF(N317="snížená",J317,0)</f>
        <v>0</v>
      </c>
      <c r="BG317" s="211">
        <f>IF(N317="zákl. přenesená",J317,0)</f>
        <v>0</v>
      </c>
      <c r="BH317" s="211">
        <f>IF(N317="sníž. přenesená",J317,0)</f>
        <v>0</v>
      </c>
      <c r="BI317" s="211">
        <f>IF(N317="nulová",J317,0)</f>
        <v>0</v>
      </c>
      <c r="BJ317" s="19" t="s">
        <v>125</v>
      </c>
      <c r="BK317" s="211">
        <f>ROUND(I317*H317,2)</f>
        <v>0</v>
      </c>
      <c r="BL317" s="19" t="s">
        <v>124</v>
      </c>
      <c r="BM317" s="210" t="s">
        <v>640</v>
      </c>
    </row>
    <row r="318" spans="1:47" s="2" customFormat="1" ht="12">
      <c r="A318" s="40"/>
      <c r="B318" s="41"/>
      <c r="C318" s="42"/>
      <c r="D318" s="212" t="s">
        <v>127</v>
      </c>
      <c r="E318" s="42"/>
      <c r="F318" s="213" t="s">
        <v>641</v>
      </c>
      <c r="G318" s="42"/>
      <c r="H318" s="42"/>
      <c r="I318" s="214"/>
      <c r="J318" s="42"/>
      <c r="K318" s="42"/>
      <c r="L318" s="46"/>
      <c r="M318" s="215"/>
      <c r="N318" s="216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127</v>
      </c>
      <c r="AU318" s="19" t="s">
        <v>125</v>
      </c>
    </row>
    <row r="319" spans="1:65" s="2" customFormat="1" ht="16.5" customHeight="1">
      <c r="A319" s="40"/>
      <c r="B319" s="41"/>
      <c r="C319" s="199" t="s">
        <v>642</v>
      </c>
      <c r="D319" s="199" t="s">
        <v>119</v>
      </c>
      <c r="E319" s="200" t="s">
        <v>643</v>
      </c>
      <c r="F319" s="201" t="s">
        <v>644</v>
      </c>
      <c r="G319" s="202" t="s">
        <v>202</v>
      </c>
      <c r="H319" s="203">
        <v>1</v>
      </c>
      <c r="I319" s="204"/>
      <c r="J319" s="205">
        <f>ROUND(I319*H319,2)</f>
        <v>0</v>
      </c>
      <c r="K319" s="201" t="s">
        <v>123</v>
      </c>
      <c r="L319" s="46"/>
      <c r="M319" s="206" t="s">
        <v>19</v>
      </c>
      <c r="N319" s="207" t="s">
        <v>43</v>
      </c>
      <c r="O319" s="86"/>
      <c r="P319" s="208">
        <f>O319*H319</f>
        <v>0</v>
      </c>
      <c r="Q319" s="208">
        <v>0</v>
      </c>
      <c r="R319" s="208">
        <f>Q319*H319</f>
        <v>0</v>
      </c>
      <c r="S319" s="208">
        <v>0.1104</v>
      </c>
      <c r="T319" s="209">
        <f>S319*H319</f>
        <v>0.1104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0" t="s">
        <v>171</v>
      </c>
      <c r="AT319" s="210" t="s">
        <v>119</v>
      </c>
      <c r="AU319" s="210" t="s">
        <v>125</v>
      </c>
      <c r="AY319" s="19" t="s">
        <v>116</v>
      </c>
      <c r="BE319" s="211">
        <f>IF(N319="základní",J319,0)</f>
        <v>0</v>
      </c>
      <c r="BF319" s="211">
        <f>IF(N319="snížená",J319,0)</f>
        <v>0</v>
      </c>
      <c r="BG319" s="211">
        <f>IF(N319="zákl. přenesená",J319,0)</f>
        <v>0</v>
      </c>
      <c r="BH319" s="211">
        <f>IF(N319="sníž. přenesená",J319,0)</f>
        <v>0</v>
      </c>
      <c r="BI319" s="211">
        <f>IF(N319="nulová",J319,0)</f>
        <v>0</v>
      </c>
      <c r="BJ319" s="19" t="s">
        <v>125</v>
      </c>
      <c r="BK319" s="211">
        <f>ROUND(I319*H319,2)</f>
        <v>0</v>
      </c>
      <c r="BL319" s="19" t="s">
        <v>171</v>
      </c>
      <c r="BM319" s="210" t="s">
        <v>645</v>
      </c>
    </row>
    <row r="320" spans="1:47" s="2" customFormat="1" ht="12">
      <c r="A320" s="40"/>
      <c r="B320" s="41"/>
      <c r="C320" s="42"/>
      <c r="D320" s="212" t="s">
        <v>127</v>
      </c>
      <c r="E320" s="42"/>
      <c r="F320" s="213" t="s">
        <v>646</v>
      </c>
      <c r="G320" s="42"/>
      <c r="H320" s="42"/>
      <c r="I320" s="214"/>
      <c r="J320" s="42"/>
      <c r="K320" s="42"/>
      <c r="L320" s="46"/>
      <c r="M320" s="215"/>
      <c r="N320" s="216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127</v>
      </c>
      <c r="AU320" s="19" t="s">
        <v>125</v>
      </c>
    </row>
    <row r="321" spans="1:65" s="2" customFormat="1" ht="16.5" customHeight="1">
      <c r="A321" s="40"/>
      <c r="B321" s="41"/>
      <c r="C321" s="199" t="s">
        <v>647</v>
      </c>
      <c r="D321" s="199" t="s">
        <v>119</v>
      </c>
      <c r="E321" s="200" t="s">
        <v>648</v>
      </c>
      <c r="F321" s="201" t="s">
        <v>649</v>
      </c>
      <c r="G321" s="202" t="s">
        <v>650</v>
      </c>
      <c r="H321" s="203">
        <v>1</v>
      </c>
      <c r="I321" s="204"/>
      <c r="J321" s="205">
        <f>ROUND(I321*H321,2)</f>
        <v>0</v>
      </c>
      <c r="K321" s="201" t="s">
        <v>19</v>
      </c>
      <c r="L321" s="46"/>
      <c r="M321" s="206" t="s">
        <v>19</v>
      </c>
      <c r="N321" s="207" t="s">
        <v>43</v>
      </c>
      <c r="O321" s="86"/>
      <c r="P321" s="208">
        <f>O321*H321</f>
        <v>0</v>
      </c>
      <c r="Q321" s="208">
        <v>0.105</v>
      </c>
      <c r="R321" s="208">
        <f>Q321*H321</f>
        <v>0.105</v>
      </c>
      <c r="S321" s="208">
        <v>0</v>
      </c>
      <c r="T321" s="209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0" t="s">
        <v>171</v>
      </c>
      <c r="AT321" s="210" t="s">
        <v>119</v>
      </c>
      <c r="AU321" s="210" t="s">
        <v>125</v>
      </c>
      <c r="AY321" s="19" t="s">
        <v>116</v>
      </c>
      <c r="BE321" s="211">
        <f>IF(N321="základní",J321,0)</f>
        <v>0</v>
      </c>
      <c r="BF321" s="211">
        <f>IF(N321="snížená",J321,0)</f>
        <v>0</v>
      </c>
      <c r="BG321" s="211">
        <f>IF(N321="zákl. přenesená",J321,0)</f>
        <v>0</v>
      </c>
      <c r="BH321" s="211">
        <f>IF(N321="sníž. přenesená",J321,0)</f>
        <v>0</v>
      </c>
      <c r="BI321" s="211">
        <f>IF(N321="nulová",J321,0)</f>
        <v>0</v>
      </c>
      <c r="BJ321" s="19" t="s">
        <v>125</v>
      </c>
      <c r="BK321" s="211">
        <f>ROUND(I321*H321,2)</f>
        <v>0</v>
      </c>
      <c r="BL321" s="19" t="s">
        <v>171</v>
      </c>
      <c r="BM321" s="210" t="s">
        <v>651</v>
      </c>
    </row>
    <row r="322" spans="1:65" s="2" customFormat="1" ht="16.5" customHeight="1">
      <c r="A322" s="40"/>
      <c r="B322" s="41"/>
      <c r="C322" s="199" t="s">
        <v>652</v>
      </c>
      <c r="D322" s="199" t="s">
        <v>119</v>
      </c>
      <c r="E322" s="200" t="s">
        <v>653</v>
      </c>
      <c r="F322" s="201" t="s">
        <v>654</v>
      </c>
      <c r="G322" s="202" t="s">
        <v>650</v>
      </c>
      <c r="H322" s="203">
        <v>1</v>
      </c>
      <c r="I322" s="204"/>
      <c r="J322" s="205">
        <f>ROUND(I322*H322,2)</f>
        <v>0</v>
      </c>
      <c r="K322" s="201" t="s">
        <v>19</v>
      </c>
      <c r="L322" s="46"/>
      <c r="M322" s="206" t="s">
        <v>19</v>
      </c>
      <c r="N322" s="207" t="s">
        <v>43</v>
      </c>
      <c r="O322" s="86"/>
      <c r="P322" s="208">
        <f>O322*H322</f>
        <v>0</v>
      </c>
      <c r="Q322" s="208">
        <v>0.003</v>
      </c>
      <c r="R322" s="208">
        <f>Q322*H322</f>
        <v>0.003</v>
      </c>
      <c r="S322" s="208">
        <v>0</v>
      </c>
      <c r="T322" s="209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0" t="s">
        <v>171</v>
      </c>
      <c r="AT322" s="210" t="s">
        <v>119</v>
      </c>
      <c r="AU322" s="210" t="s">
        <v>125</v>
      </c>
      <c r="AY322" s="19" t="s">
        <v>116</v>
      </c>
      <c r="BE322" s="211">
        <f>IF(N322="základní",J322,0)</f>
        <v>0</v>
      </c>
      <c r="BF322" s="211">
        <f>IF(N322="snížená",J322,0)</f>
        <v>0</v>
      </c>
      <c r="BG322" s="211">
        <f>IF(N322="zákl. přenesená",J322,0)</f>
        <v>0</v>
      </c>
      <c r="BH322" s="211">
        <f>IF(N322="sníž. přenesená",J322,0)</f>
        <v>0</v>
      </c>
      <c r="BI322" s="211">
        <f>IF(N322="nulová",J322,0)</f>
        <v>0</v>
      </c>
      <c r="BJ322" s="19" t="s">
        <v>125</v>
      </c>
      <c r="BK322" s="211">
        <f>ROUND(I322*H322,2)</f>
        <v>0</v>
      </c>
      <c r="BL322" s="19" t="s">
        <v>171</v>
      </c>
      <c r="BM322" s="210" t="s">
        <v>655</v>
      </c>
    </row>
    <row r="323" spans="1:65" s="2" customFormat="1" ht="16.5" customHeight="1">
      <c r="A323" s="40"/>
      <c r="B323" s="41"/>
      <c r="C323" s="199" t="s">
        <v>656</v>
      </c>
      <c r="D323" s="199" t="s">
        <v>119</v>
      </c>
      <c r="E323" s="200" t="s">
        <v>657</v>
      </c>
      <c r="F323" s="201" t="s">
        <v>658</v>
      </c>
      <c r="G323" s="202" t="s">
        <v>650</v>
      </c>
      <c r="H323" s="203">
        <v>1</v>
      </c>
      <c r="I323" s="204"/>
      <c r="J323" s="205">
        <f>ROUND(I323*H323,2)</f>
        <v>0</v>
      </c>
      <c r="K323" s="201" t="s">
        <v>19</v>
      </c>
      <c r="L323" s="46"/>
      <c r="M323" s="206" t="s">
        <v>19</v>
      </c>
      <c r="N323" s="207" t="s">
        <v>43</v>
      </c>
      <c r="O323" s="86"/>
      <c r="P323" s="208">
        <f>O323*H323</f>
        <v>0</v>
      </c>
      <c r="Q323" s="208">
        <v>0.012</v>
      </c>
      <c r="R323" s="208">
        <f>Q323*H323</f>
        <v>0.012</v>
      </c>
      <c r="S323" s="208">
        <v>0</v>
      </c>
      <c r="T323" s="209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0" t="s">
        <v>171</v>
      </c>
      <c r="AT323" s="210" t="s">
        <v>119</v>
      </c>
      <c r="AU323" s="210" t="s">
        <v>125</v>
      </c>
      <c r="AY323" s="19" t="s">
        <v>116</v>
      </c>
      <c r="BE323" s="211">
        <f>IF(N323="základní",J323,0)</f>
        <v>0</v>
      </c>
      <c r="BF323" s="211">
        <f>IF(N323="snížená",J323,0)</f>
        <v>0</v>
      </c>
      <c r="BG323" s="211">
        <f>IF(N323="zákl. přenesená",J323,0)</f>
        <v>0</v>
      </c>
      <c r="BH323" s="211">
        <f>IF(N323="sníž. přenesená",J323,0)</f>
        <v>0</v>
      </c>
      <c r="BI323" s="211">
        <f>IF(N323="nulová",J323,0)</f>
        <v>0</v>
      </c>
      <c r="BJ323" s="19" t="s">
        <v>125</v>
      </c>
      <c r="BK323" s="211">
        <f>ROUND(I323*H323,2)</f>
        <v>0</v>
      </c>
      <c r="BL323" s="19" t="s">
        <v>171</v>
      </c>
      <c r="BM323" s="210" t="s">
        <v>659</v>
      </c>
    </row>
    <row r="324" spans="1:65" s="2" customFormat="1" ht="16.5" customHeight="1">
      <c r="A324" s="40"/>
      <c r="B324" s="41"/>
      <c r="C324" s="199" t="s">
        <v>660</v>
      </c>
      <c r="D324" s="199" t="s">
        <v>119</v>
      </c>
      <c r="E324" s="200" t="s">
        <v>661</v>
      </c>
      <c r="F324" s="201" t="s">
        <v>662</v>
      </c>
      <c r="G324" s="202" t="s">
        <v>650</v>
      </c>
      <c r="H324" s="203">
        <v>1</v>
      </c>
      <c r="I324" s="204"/>
      <c r="J324" s="205">
        <f>ROUND(I324*H324,2)</f>
        <v>0</v>
      </c>
      <c r="K324" s="201" t="s">
        <v>19</v>
      </c>
      <c r="L324" s="46"/>
      <c r="M324" s="206" t="s">
        <v>19</v>
      </c>
      <c r="N324" s="207" t="s">
        <v>43</v>
      </c>
      <c r="O324" s="86"/>
      <c r="P324" s="208">
        <f>O324*H324</f>
        <v>0</v>
      </c>
      <c r="Q324" s="208">
        <v>0.005</v>
      </c>
      <c r="R324" s="208">
        <f>Q324*H324</f>
        <v>0.005</v>
      </c>
      <c r="S324" s="208">
        <v>0</v>
      </c>
      <c r="T324" s="209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0" t="s">
        <v>171</v>
      </c>
      <c r="AT324" s="210" t="s">
        <v>119</v>
      </c>
      <c r="AU324" s="210" t="s">
        <v>125</v>
      </c>
      <c r="AY324" s="19" t="s">
        <v>116</v>
      </c>
      <c r="BE324" s="211">
        <f>IF(N324="základní",J324,0)</f>
        <v>0</v>
      </c>
      <c r="BF324" s="211">
        <f>IF(N324="snížená",J324,0)</f>
        <v>0</v>
      </c>
      <c r="BG324" s="211">
        <f>IF(N324="zákl. přenesená",J324,0)</f>
        <v>0</v>
      </c>
      <c r="BH324" s="211">
        <f>IF(N324="sníž. přenesená",J324,0)</f>
        <v>0</v>
      </c>
      <c r="BI324" s="211">
        <f>IF(N324="nulová",J324,0)</f>
        <v>0</v>
      </c>
      <c r="BJ324" s="19" t="s">
        <v>125</v>
      </c>
      <c r="BK324" s="211">
        <f>ROUND(I324*H324,2)</f>
        <v>0</v>
      </c>
      <c r="BL324" s="19" t="s">
        <v>171</v>
      </c>
      <c r="BM324" s="210" t="s">
        <v>663</v>
      </c>
    </row>
    <row r="325" spans="1:65" s="2" customFormat="1" ht="24.15" customHeight="1">
      <c r="A325" s="40"/>
      <c r="B325" s="41"/>
      <c r="C325" s="199" t="s">
        <v>664</v>
      </c>
      <c r="D325" s="199" t="s">
        <v>119</v>
      </c>
      <c r="E325" s="200" t="s">
        <v>665</v>
      </c>
      <c r="F325" s="201" t="s">
        <v>666</v>
      </c>
      <c r="G325" s="202" t="s">
        <v>143</v>
      </c>
      <c r="H325" s="203">
        <v>0.208</v>
      </c>
      <c r="I325" s="204"/>
      <c r="J325" s="205">
        <f>ROUND(I325*H325,2)</f>
        <v>0</v>
      </c>
      <c r="K325" s="201" t="s">
        <v>123</v>
      </c>
      <c r="L325" s="46"/>
      <c r="M325" s="206" t="s">
        <v>19</v>
      </c>
      <c r="N325" s="207" t="s">
        <v>43</v>
      </c>
      <c r="O325" s="86"/>
      <c r="P325" s="208">
        <f>O325*H325</f>
        <v>0</v>
      </c>
      <c r="Q325" s="208">
        <v>0</v>
      </c>
      <c r="R325" s="208">
        <f>Q325*H325</f>
        <v>0</v>
      </c>
      <c r="S325" s="208">
        <v>0</v>
      </c>
      <c r="T325" s="209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0" t="s">
        <v>171</v>
      </c>
      <c r="AT325" s="210" t="s">
        <v>119</v>
      </c>
      <c r="AU325" s="210" t="s">
        <v>125</v>
      </c>
      <c r="AY325" s="19" t="s">
        <v>116</v>
      </c>
      <c r="BE325" s="211">
        <f>IF(N325="základní",J325,0)</f>
        <v>0</v>
      </c>
      <c r="BF325" s="211">
        <f>IF(N325="snížená",J325,0)</f>
        <v>0</v>
      </c>
      <c r="BG325" s="211">
        <f>IF(N325="zákl. přenesená",J325,0)</f>
        <v>0</v>
      </c>
      <c r="BH325" s="211">
        <f>IF(N325="sníž. přenesená",J325,0)</f>
        <v>0</v>
      </c>
      <c r="BI325" s="211">
        <f>IF(N325="nulová",J325,0)</f>
        <v>0</v>
      </c>
      <c r="BJ325" s="19" t="s">
        <v>125</v>
      </c>
      <c r="BK325" s="211">
        <f>ROUND(I325*H325,2)</f>
        <v>0</v>
      </c>
      <c r="BL325" s="19" t="s">
        <v>171</v>
      </c>
      <c r="BM325" s="210" t="s">
        <v>667</v>
      </c>
    </row>
    <row r="326" spans="1:47" s="2" customFormat="1" ht="12">
      <c r="A326" s="40"/>
      <c r="B326" s="41"/>
      <c r="C326" s="42"/>
      <c r="D326" s="212" t="s">
        <v>127</v>
      </c>
      <c r="E326" s="42"/>
      <c r="F326" s="213" t="s">
        <v>668</v>
      </c>
      <c r="G326" s="42"/>
      <c r="H326" s="42"/>
      <c r="I326" s="214"/>
      <c r="J326" s="42"/>
      <c r="K326" s="42"/>
      <c r="L326" s="46"/>
      <c r="M326" s="215"/>
      <c r="N326" s="216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127</v>
      </c>
      <c r="AU326" s="19" t="s">
        <v>125</v>
      </c>
    </row>
    <row r="327" spans="1:63" s="12" customFormat="1" ht="22.8" customHeight="1">
      <c r="A327" s="12"/>
      <c r="B327" s="183"/>
      <c r="C327" s="184"/>
      <c r="D327" s="185" t="s">
        <v>70</v>
      </c>
      <c r="E327" s="197" t="s">
        <v>669</v>
      </c>
      <c r="F327" s="197" t="s">
        <v>670</v>
      </c>
      <c r="G327" s="184"/>
      <c r="H327" s="184"/>
      <c r="I327" s="187"/>
      <c r="J327" s="198">
        <f>BK327</f>
        <v>0</v>
      </c>
      <c r="K327" s="184"/>
      <c r="L327" s="189"/>
      <c r="M327" s="190"/>
      <c r="N327" s="191"/>
      <c r="O327" s="191"/>
      <c r="P327" s="192">
        <f>SUM(P328:P359)</f>
        <v>0</v>
      </c>
      <c r="Q327" s="191"/>
      <c r="R327" s="192">
        <f>SUM(R328:R359)</f>
        <v>0.14900205000000002</v>
      </c>
      <c r="S327" s="191"/>
      <c r="T327" s="193">
        <f>SUM(T328:T359)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194" t="s">
        <v>125</v>
      </c>
      <c r="AT327" s="195" t="s">
        <v>70</v>
      </c>
      <c r="AU327" s="195" t="s">
        <v>76</v>
      </c>
      <c r="AY327" s="194" t="s">
        <v>116</v>
      </c>
      <c r="BK327" s="196">
        <f>SUM(BK328:BK359)</f>
        <v>0</v>
      </c>
    </row>
    <row r="328" spans="1:65" s="2" customFormat="1" ht="16.5" customHeight="1">
      <c r="A328" s="40"/>
      <c r="B328" s="41"/>
      <c r="C328" s="199" t="s">
        <v>671</v>
      </c>
      <c r="D328" s="199" t="s">
        <v>119</v>
      </c>
      <c r="E328" s="200" t="s">
        <v>672</v>
      </c>
      <c r="F328" s="201" t="s">
        <v>673</v>
      </c>
      <c r="G328" s="202" t="s">
        <v>133</v>
      </c>
      <c r="H328" s="203">
        <v>3.53</v>
      </c>
      <c r="I328" s="204"/>
      <c r="J328" s="205">
        <f>ROUND(I328*H328,2)</f>
        <v>0</v>
      </c>
      <c r="K328" s="201" t="s">
        <v>123</v>
      </c>
      <c r="L328" s="46"/>
      <c r="M328" s="206" t="s">
        <v>19</v>
      </c>
      <c r="N328" s="207" t="s">
        <v>43</v>
      </c>
      <c r="O328" s="86"/>
      <c r="P328" s="208">
        <f>O328*H328</f>
        <v>0</v>
      </c>
      <c r="Q328" s="208">
        <v>0</v>
      </c>
      <c r="R328" s="208">
        <f>Q328*H328</f>
        <v>0</v>
      </c>
      <c r="S328" s="208">
        <v>0</v>
      </c>
      <c r="T328" s="209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0" t="s">
        <v>171</v>
      </c>
      <c r="AT328" s="210" t="s">
        <v>119</v>
      </c>
      <c r="AU328" s="210" t="s">
        <v>125</v>
      </c>
      <c r="AY328" s="19" t="s">
        <v>116</v>
      </c>
      <c r="BE328" s="211">
        <f>IF(N328="základní",J328,0)</f>
        <v>0</v>
      </c>
      <c r="BF328" s="211">
        <f>IF(N328="snížená",J328,0)</f>
        <v>0</v>
      </c>
      <c r="BG328" s="211">
        <f>IF(N328="zákl. přenesená",J328,0)</f>
        <v>0</v>
      </c>
      <c r="BH328" s="211">
        <f>IF(N328="sníž. přenesená",J328,0)</f>
        <v>0</v>
      </c>
      <c r="BI328" s="211">
        <f>IF(N328="nulová",J328,0)</f>
        <v>0</v>
      </c>
      <c r="BJ328" s="19" t="s">
        <v>125</v>
      </c>
      <c r="BK328" s="211">
        <f>ROUND(I328*H328,2)</f>
        <v>0</v>
      </c>
      <c r="BL328" s="19" t="s">
        <v>171</v>
      </c>
      <c r="BM328" s="210" t="s">
        <v>674</v>
      </c>
    </row>
    <row r="329" spans="1:47" s="2" customFormat="1" ht="12">
      <c r="A329" s="40"/>
      <c r="B329" s="41"/>
      <c r="C329" s="42"/>
      <c r="D329" s="212" t="s">
        <v>127</v>
      </c>
      <c r="E329" s="42"/>
      <c r="F329" s="213" t="s">
        <v>675</v>
      </c>
      <c r="G329" s="42"/>
      <c r="H329" s="42"/>
      <c r="I329" s="214"/>
      <c r="J329" s="42"/>
      <c r="K329" s="42"/>
      <c r="L329" s="46"/>
      <c r="M329" s="215"/>
      <c r="N329" s="216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127</v>
      </c>
      <c r="AU329" s="19" t="s">
        <v>125</v>
      </c>
    </row>
    <row r="330" spans="1:51" s="13" customFormat="1" ht="12">
      <c r="A330" s="13"/>
      <c r="B330" s="217"/>
      <c r="C330" s="218"/>
      <c r="D330" s="219" t="s">
        <v>129</v>
      </c>
      <c r="E330" s="220" t="s">
        <v>19</v>
      </c>
      <c r="F330" s="221" t="s">
        <v>676</v>
      </c>
      <c r="G330" s="218"/>
      <c r="H330" s="222">
        <v>3.53</v>
      </c>
      <c r="I330" s="223"/>
      <c r="J330" s="218"/>
      <c r="K330" s="218"/>
      <c r="L330" s="224"/>
      <c r="M330" s="225"/>
      <c r="N330" s="226"/>
      <c r="O330" s="226"/>
      <c r="P330" s="226"/>
      <c r="Q330" s="226"/>
      <c r="R330" s="226"/>
      <c r="S330" s="226"/>
      <c r="T330" s="22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28" t="s">
        <v>129</v>
      </c>
      <c r="AU330" s="228" t="s">
        <v>125</v>
      </c>
      <c r="AV330" s="13" t="s">
        <v>125</v>
      </c>
      <c r="AW330" s="13" t="s">
        <v>33</v>
      </c>
      <c r="AX330" s="13" t="s">
        <v>76</v>
      </c>
      <c r="AY330" s="228" t="s">
        <v>116</v>
      </c>
    </row>
    <row r="331" spans="1:65" s="2" customFormat="1" ht="16.5" customHeight="1">
      <c r="A331" s="40"/>
      <c r="B331" s="41"/>
      <c r="C331" s="199" t="s">
        <v>677</v>
      </c>
      <c r="D331" s="199" t="s">
        <v>119</v>
      </c>
      <c r="E331" s="200" t="s">
        <v>678</v>
      </c>
      <c r="F331" s="201" t="s">
        <v>679</v>
      </c>
      <c r="G331" s="202" t="s">
        <v>133</v>
      </c>
      <c r="H331" s="203">
        <v>3.53</v>
      </c>
      <c r="I331" s="204"/>
      <c r="J331" s="205">
        <f>ROUND(I331*H331,2)</f>
        <v>0</v>
      </c>
      <c r="K331" s="201" t="s">
        <v>123</v>
      </c>
      <c r="L331" s="46"/>
      <c r="M331" s="206" t="s">
        <v>19</v>
      </c>
      <c r="N331" s="207" t="s">
        <v>43</v>
      </c>
      <c r="O331" s="86"/>
      <c r="P331" s="208">
        <f>O331*H331</f>
        <v>0</v>
      </c>
      <c r="Q331" s="208">
        <v>0.0003</v>
      </c>
      <c r="R331" s="208">
        <f>Q331*H331</f>
        <v>0.0010589999999999998</v>
      </c>
      <c r="S331" s="208">
        <v>0</v>
      </c>
      <c r="T331" s="209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0" t="s">
        <v>171</v>
      </c>
      <c r="AT331" s="210" t="s">
        <v>119</v>
      </c>
      <c r="AU331" s="210" t="s">
        <v>125</v>
      </c>
      <c r="AY331" s="19" t="s">
        <v>116</v>
      </c>
      <c r="BE331" s="211">
        <f>IF(N331="základní",J331,0)</f>
        <v>0</v>
      </c>
      <c r="BF331" s="211">
        <f>IF(N331="snížená",J331,0)</f>
        <v>0</v>
      </c>
      <c r="BG331" s="211">
        <f>IF(N331="zákl. přenesená",J331,0)</f>
        <v>0</v>
      </c>
      <c r="BH331" s="211">
        <f>IF(N331="sníž. přenesená",J331,0)</f>
        <v>0</v>
      </c>
      <c r="BI331" s="211">
        <f>IF(N331="nulová",J331,0)</f>
        <v>0</v>
      </c>
      <c r="BJ331" s="19" t="s">
        <v>125</v>
      </c>
      <c r="BK331" s="211">
        <f>ROUND(I331*H331,2)</f>
        <v>0</v>
      </c>
      <c r="BL331" s="19" t="s">
        <v>171</v>
      </c>
      <c r="BM331" s="210" t="s">
        <v>680</v>
      </c>
    </row>
    <row r="332" spans="1:47" s="2" customFormat="1" ht="12">
      <c r="A332" s="40"/>
      <c r="B332" s="41"/>
      <c r="C332" s="42"/>
      <c r="D332" s="212" t="s">
        <v>127</v>
      </c>
      <c r="E332" s="42"/>
      <c r="F332" s="213" t="s">
        <v>681</v>
      </c>
      <c r="G332" s="42"/>
      <c r="H332" s="42"/>
      <c r="I332" s="214"/>
      <c r="J332" s="42"/>
      <c r="K332" s="42"/>
      <c r="L332" s="46"/>
      <c r="M332" s="215"/>
      <c r="N332" s="216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127</v>
      </c>
      <c r="AU332" s="19" t="s">
        <v>125</v>
      </c>
    </row>
    <row r="333" spans="1:65" s="2" customFormat="1" ht="24.15" customHeight="1">
      <c r="A333" s="40"/>
      <c r="B333" s="41"/>
      <c r="C333" s="199" t="s">
        <v>682</v>
      </c>
      <c r="D333" s="199" t="s">
        <v>119</v>
      </c>
      <c r="E333" s="200" t="s">
        <v>683</v>
      </c>
      <c r="F333" s="201" t="s">
        <v>684</v>
      </c>
      <c r="G333" s="202" t="s">
        <v>133</v>
      </c>
      <c r="H333" s="203">
        <v>3.53</v>
      </c>
      <c r="I333" s="204"/>
      <c r="J333" s="205">
        <f>ROUND(I333*H333,2)</f>
        <v>0</v>
      </c>
      <c r="K333" s="201" t="s">
        <v>123</v>
      </c>
      <c r="L333" s="46"/>
      <c r="M333" s="206" t="s">
        <v>19</v>
      </c>
      <c r="N333" s="207" t="s">
        <v>43</v>
      </c>
      <c r="O333" s="86"/>
      <c r="P333" s="208">
        <f>O333*H333</f>
        <v>0</v>
      </c>
      <c r="Q333" s="208">
        <v>0.0075</v>
      </c>
      <c r="R333" s="208">
        <f>Q333*H333</f>
        <v>0.026475</v>
      </c>
      <c r="S333" s="208">
        <v>0</v>
      </c>
      <c r="T333" s="209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0" t="s">
        <v>171</v>
      </c>
      <c r="AT333" s="210" t="s">
        <v>119</v>
      </c>
      <c r="AU333" s="210" t="s">
        <v>125</v>
      </c>
      <c r="AY333" s="19" t="s">
        <v>116</v>
      </c>
      <c r="BE333" s="211">
        <f>IF(N333="základní",J333,0)</f>
        <v>0</v>
      </c>
      <c r="BF333" s="211">
        <f>IF(N333="snížená",J333,0)</f>
        <v>0</v>
      </c>
      <c r="BG333" s="211">
        <f>IF(N333="zákl. přenesená",J333,0)</f>
        <v>0</v>
      </c>
      <c r="BH333" s="211">
        <f>IF(N333="sníž. přenesená",J333,0)</f>
        <v>0</v>
      </c>
      <c r="BI333" s="211">
        <f>IF(N333="nulová",J333,0)</f>
        <v>0</v>
      </c>
      <c r="BJ333" s="19" t="s">
        <v>125</v>
      </c>
      <c r="BK333" s="211">
        <f>ROUND(I333*H333,2)</f>
        <v>0</v>
      </c>
      <c r="BL333" s="19" t="s">
        <v>171</v>
      </c>
      <c r="BM333" s="210" t="s">
        <v>685</v>
      </c>
    </row>
    <row r="334" spans="1:47" s="2" customFormat="1" ht="12">
      <c r="A334" s="40"/>
      <c r="B334" s="41"/>
      <c r="C334" s="42"/>
      <c r="D334" s="212" t="s">
        <v>127</v>
      </c>
      <c r="E334" s="42"/>
      <c r="F334" s="213" t="s">
        <v>686</v>
      </c>
      <c r="G334" s="42"/>
      <c r="H334" s="42"/>
      <c r="I334" s="214"/>
      <c r="J334" s="42"/>
      <c r="K334" s="42"/>
      <c r="L334" s="46"/>
      <c r="M334" s="215"/>
      <c r="N334" s="216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127</v>
      </c>
      <c r="AU334" s="19" t="s">
        <v>125</v>
      </c>
    </row>
    <row r="335" spans="1:65" s="2" customFormat="1" ht="24.15" customHeight="1">
      <c r="A335" s="40"/>
      <c r="B335" s="41"/>
      <c r="C335" s="199" t="s">
        <v>687</v>
      </c>
      <c r="D335" s="199" t="s">
        <v>119</v>
      </c>
      <c r="E335" s="200" t="s">
        <v>688</v>
      </c>
      <c r="F335" s="201" t="s">
        <v>689</v>
      </c>
      <c r="G335" s="202" t="s">
        <v>273</v>
      </c>
      <c r="H335" s="203">
        <v>2.34</v>
      </c>
      <c r="I335" s="204"/>
      <c r="J335" s="205">
        <f>ROUND(I335*H335,2)</f>
        <v>0</v>
      </c>
      <c r="K335" s="201" t="s">
        <v>123</v>
      </c>
      <c r="L335" s="46"/>
      <c r="M335" s="206" t="s">
        <v>19</v>
      </c>
      <c r="N335" s="207" t="s">
        <v>43</v>
      </c>
      <c r="O335" s="86"/>
      <c r="P335" s="208">
        <f>O335*H335</f>
        <v>0</v>
      </c>
      <c r="Q335" s="208">
        <v>0.00058</v>
      </c>
      <c r="R335" s="208">
        <f>Q335*H335</f>
        <v>0.0013572</v>
      </c>
      <c r="S335" s="208">
        <v>0</v>
      </c>
      <c r="T335" s="209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0" t="s">
        <v>171</v>
      </c>
      <c r="AT335" s="210" t="s">
        <v>119</v>
      </c>
      <c r="AU335" s="210" t="s">
        <v>125</v>
      </c>
      <c r="AY335" s="19" t="s">
        <v>116</v>
      </c>
      <c r="BE335" s="211">
        <f>IF(N335="základní",J335,0)</f>
        <v>0</v>
      </c>
      <c r="BF335" s="211">
        <f>IF(N335="snížená",J335,0)</f>
        <v>0</v>
      </c>
      <c r="BG335" s="211">
        <f>IF(N335="zákl. přenesená",J335,0)</f>
        <v>0</v>
      </c>
      <c r="BH335" s="211">
        <f>IF(N335="sníž. přenesená",J335,0)</f>
        <v>0</v>
      </c>
      <c r="BI335" s="211">
        <f>IF(N335="nulová",J335,0)</f>
        <v>0</v>
      </c>
      <c r="BJ335" s="19" t="s">
        <v>125</v>
      </c>
      <c r="BK335" s="211">
        <f>ROUND(I335*H335,2)</f>
        <v>0</v>
      </c>
      <c r="BL335" s="19" t="s">
        <v>171</v>
      </c>
      <c r="BM335" s="210" t="s">
        <v>690</v>
      </c>
    </row>
    <row r="336" spans="1:47" s="2" customFormat="1" ht="12">
      <c r="A336" s="40"/>
      <c r="B336" s="41"/>
      <c r="C336" s="42"/>
      <c r="D336" s="212" t="s">
        <v>127</v>
      </c>
      <c r="E336" s="42"/>
      <c r="F336" s="213" t="s">
        <v>691</v>
      </c>
      <c r="G336" s="42"/>
      <c r="H336" s="42"/>
      <c r="I336" s="214"/>
      <c r="J336" s="42"/>
      <c r="K336" s="42"/>
      <c r="L336" s="46"/>
      <c r="M336" s="215"/>
      <c r="N336" s="216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127</v>
      </c>
      <c r="AU336" s="19" t="s">
        <v>125</v>
      </c>
    </row>
    <row r="337" spans="1:51" s="13" customFormat="1" ht="12">
      <c r="A337" s="13"/>
      <c r="B337" s="217"/>
      <c r="C337" s="218"/>
      <c r="D337" s="219" t="s">
        <v>129</v>
      </c>
      <c r="E337" s="220" t="s">
        <v>19</v>
      </c>
      <c r="F337" s="221" t="s">
        <v>692</v>
      </c>
      <c r="G337" s="218"/>
      <c r="H337" s="222">
        <v>2.34</v>
      </c>
      <c r="I337" s="223"/>
      <c r="J337" s="218"/>
      <c r="K337" s="218"/>
      <c r="L337" s="224"/>
      <c r="M337" s="225"/>
      <c r="N337" s="226"/>
      <c r="O337" s="226"/>
      <c r="P337" s="226"/>
      <c r="Q337" s="226"/>
      <c r="R337" s="226"/>
      <c r="S337" s="226"/>
      <c r="T337" s="22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28" t="s">
        <v>129</v>
      </c>
      <c r="AU337" s="228" t="s">
        <v>125</v>
      </c>
      <c r="AV337" s="13" t="s">
        <v>125</v>
      </c>
      <c r="AW337" s="13" t="s">
        <v>33</v>
      </c>
      <c r="AX337" s="13" t="s">
        <v>76</v>
      </c>
      <c r="AY337" s="228" t="s">
        <v>116</v>
      </c>
    </row>
    <row r="338" spans="1:65" s="2" customFormat="1" ht="24.15" customHeight="1">
      <c r="A338" s="40"/>
      <c r="B338" s="41"/>
      <c r="C338" s="199" t="s">
        <v>693</v>
      </c>
      <c r="D338" s="199" t="s">
        <v>119</v>
      </c>
      <c r="E338" s="200" t="s">
        <v>694</v>
      </c>
      <c r="F338" s="201" t="s">
        <v>695</v>
      </c>
      <c r="G338" s="202" t="s">
        <v>273</v>
      </c>
      <c r="H338" s="203">
        <v>1.17</v>
      </c>
      <c r="I338" s="204"/>
      <c r="J338" s="205">
        <f>ROUND(I338*H338,2)</f>
        <v>0</v>
      </c>
      <c r="K338" s="201" t="s">
        <v>123</v>
      </c>
      <c r="L338" s="46"/>
      <c r="M338" s="206" t="s">
        <v>19</v>
      </c>
      <c r="N338" s="207" t="s">
        <v>43</v>
      </c>
      <c r="O338" s="86"/>
      <c r="P338" s="208">
        <f>O338*H338</f>
        <v>0</v>
      </c>
      <c r="Q338" s="208">
        <v>0.00074</v>
      </c>
      <c r="R338" s="208">
        <f>Q338*H338</f>
        <v>0.0008657999999999999</v>
      </c>
      <c r="S338" s="208">
        <v>0</v>
      </c>
      <c r="T338" s="209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0" t="s">
        <v>171</v>
      </c>
      <c r="AT338" s="210" t="s">
        <v>119</v>
      </c>
      <c r="AU338" s="210" t="s">
        <v>125</v>
      </c>
      <c r="AY338" s="19" t="s">
        <v>116</v>
      </c>
      <c r="BE338" s="211">
        <f>IF(N338="základní",J338,0)</f>
        <v>0</v>
      </c>
      <c r="BF338" s="211">
        <f>IF(N338="snížená",J338,0)</f>
        <v>0</v>
      </c>
      <c r="BG338" s="211">
        <f>IF(N338="zákl. přenesená",J338,0)</f>
        <v>0</v>
      </c>
      <c r="BH338" s="211">
        <f>IF(N338="sníž. přenesená",J338,0)</f>
        <v>0</v>
      </c>
      <c r="BI338" s="211">
        <f>IF(N338="nulová",J338,0)</f>
        <v>0</v>
      </c>
      <c r="BJ338" s="19" t="s">
        <v>125</v>
      </c>
      <c r="BK338" s="211">
        <f>ROUND(I338*H338,2)</f>
        <v>0</v>
      </c>
      <c r="BL338" s="19" t="s">
        <v>171</v>
      </c>
      <c r="BM338" s="210" t="s">
        <v>696</v>
      </c>
    </row>
    <row r="339" spans="1:47" s="2" customFormat="1" ht="12">
      <c r="A339" s="40"/>
      <c r="B339" s="41"/>
      <c r="C339" s="42"/>
      <c r="D339" s="212" t="s">
        <v>127</v>
      </c>
      <c r="E339" s="42"/>
      <c r="F339" s="213" t="s">
        <v>697</v>
      </c>
      <c r="G339" s="42"/>
      <c r="H339" s="42"/>
      <c r="I339" s="214"/>
      <c r="J339" s="42"/>
      <c r="K339" s="42"/>
      <c r="L339" s="46"/>
      <c r="M339" s="215"/>
      <c r="N339" s="216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127</v>
      </c>
      <c r="AU339" s="19" t="s">
        <v>125</v>
      </c>
    </row>
    <row r="340" spans="1:51" s="13" customFormat="1" ht="12">
      <c r="A340" s="13"/>
      <c r="B340" s="217"/>
      <c r="C340" s="218"/>
      <c r="D340" s="219" t="s">
        <v>129</v>
      </c>
      <c r="E340" s="220" t="s">
        <v>19</v>
      </c>
      <c r="F340" s="221" t="s">
        <v>698</v>
      </c>
      <c r="G340" s="218"/>
      <c r="H340" s="222">
        <v>1.17</v>
      </c>
      <c r="I340" s="223"/>
      <c r="J340" s="218"/>
      <c r="K340" s="218"/>
      <c r="L340" s="224"/>
      <c r="M340" s="225"/>
      <c r="N340" s="226"/>
      <c r="O340" s="226"/>
      <c r="P340" s="226"/>
      <c r="Q340" s="226"/>
      <c r="R340" s="226"/>
      <c r="S340" s="226"/>
      <c r="T340" s="22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28" t="s">
        <v>129</v>
      </c>
      <c r="AU340" s="228" t="s">
        <v>125</v>
      </c>
      <c r="AV340" s="13" t="s">
        <v>125</v>
      </c>
      <c r="AW340" s="13" t="s">
        <v>33</v>
      </c>
      <c r="AX340" s="13" t="s">
        <v>76</v>
      </c>
      <c r="AY340" s="228" t="s">
        <v>116</v>
      </c>
    </row>
    <row r="341" spans="1:65" s="2" customFormat="1" ht="21.75" customHeight="1">
      <c r="A341" s="40"/>
      <c r="B341" s="41"/>
      <c r="C341" s="240" t="s">
        <v>699</v>
      </c>
      <c r="D341" s="240" t="s">
        <v>206</v>
      </c>
      <c r="E341" s="241" t="s">
        <v>700</v>
      </c>
      <c r="F341" s="242" t="s">
        <v>701</v>
      </c>
      <c r="G341" s="243" t="s">
        <v>133</v>
      </c>
      <c r="H341" s="244">
        <v>0.4505</v>
      </c>
      <c r="I341" s="245"/>
      <c r="J341" s="246">
        <f>ROUND(I341*H341,2)</f>
        <v>0</v>
      </c>
      <c r="K341" s="242" t="s">
        <v>123</v>
      </c>
      <c r="L341" s="247"/>
      <c r="M341" s="248" t="s">
        <v>19</v>
      </c>
      <c r="N341" s="249" t="s">
        <v>43</v>
      </c>
      <c r="O341" s="86"/>
      <c r="P341" s="208">
        <f>O341*H341</f>
        <v>0</v>
      </c>
      <c r="Q341" s="208">
        <v>0.022</v>
      </c>
      <c r="R341" s="208">
        <f>Q341*H341</f>
        <v>0.009911</v>
      </c>
      <c r="S341" s="208">
        <v>0</v>
      </c>
      <c r="T341" s="209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0" t="s">
        <v>311</v>
      </c>
      <c r="AT341" s="210" t="s">
        <v>206</v>
      </c>
      <c r="AU341" s="210" t="s">
        <v>125</v>
      </c>
      <c r="AY341" s="19" t="s">
        <v>116</v>
      </c>
      <c r="BE341" s="211">
        <f>IF(N341="základní",J341,0)</f>
        <v>0</v>
      </c>
      <c r="BF341" s="211">
        <f>IF(N341="snížená",J341,0)</f>
        <v>0</v>
      </c>
      <c r="BG341" s="211">
        <f>IF(N341="zákl. přenesená",J341,0)</f>
        <v>0</v>
      </c>
      <c r="BH341" s="211">
        <f>IF(N341="sníž. přenesená",J341,0)</f>
        <v>0</v>
      </c>
      <c r="BI341" s="211">
        <f>IF(N341="nulová",J341,0)</f>
        <v>0</v>
      </c>
      <c r="BJ341" s="19" t="s">
        <v>125</v>
      </c>
      <c r="BK341" s="211">
        <f>ROUND(I341*H341,2)</f>
        <v>0</v>
      </c>
      <c r="BL341" s="19" t="s">
        <v>171</v>
      </c>
      <c r="BM341" s="210" t="s">
        <v>702</v>
      </c>
    </row>
    <row r="342" spans="1:51" s="13" customFormat="1" ht="12">
      <c r="A342" s="13"/>
      <c r="B342" s="217"/>
      <c r="C342" s="218"/>
      <c r="D342" s="219" t="s">
        <v>129</v>
      </c>
      <c r="E342" s="220" t="s">
        <v>19</v>
      </c>
      <c r="F342" s="221" t="s">
        <v>703</v>
      </c>
      <c r="G342" s="218"/>
      <c r="H342" s="222">
        <v>0.4095</v>
      </c>
      <c r="I342" s="223"/>
      <c r="J342" s="218"/>
      <c r="K342" s="218"/>
      <c r="L342" s="224"/>
      <c r="M342" s="225"/>
      <c r="N342" s="226"/>
      <c r="O342" s="226"/>
      <c r="P342" s="226"/>
      <c r="Q342" s="226"/>
      <c r="R342" s="226"/>
      <c r="S342" s="226"/>
      <c r="T342" s="22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28" t="s">
        <v>129</v>
      </c>
      <c r="AU342" s="228" t="s">
        <v>125</v>
      </c>
      <c r="AV342" s="13" t="s">
        <v>125</v>
      </c>
      <c r="AW342" s="13" t="s">
        <v>33</v>
      </c>
      <c r="AX342" s="13" t="s">
        <v>71</v>
      </c>
      <c r="AY342" s="228" t="s">
        <v>116</v>
      </c>
    </row>
    <row r="343" spans="1:51" s="13" customFormat="1" ht="12">
      <c r="A343" s="13"/>
      <c r="B343" s="217"/>
      <c r="C343" s="218"/>
      <c r="D343" s="219" t="s">
        <v>129</v>
      </c>
      <c r="E343" s="220" t="s">
        <v>19</v>
      </c>
      <c r="F343" s="221" t="s">
        <v>704</v>
      </c>
      <c r="G343" s="218"/>
      <c r="H343" s="222">
        <v>0</v>
      </c>
      <c r="I343" s="223"/>
      <c r="J343" s="218"/>
      <c r="K343" s="218"/>
      <c r="L343" s="224"/>
      <c r="M343" s="225"/>
      <c r="N343" s="226"/>
      <c r="O343" s="226"/>
      <c r="P343" s="226"/>
      <c r="Q343" s="226"/>
      <c r="R343" s="226"/>
      <c r="S343" s="226"/>
      <c r="T343" s="22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28" t="s">
        <v>129</v>
      </c>
      <c r="AU343" s="228" t="s">
        <v>125</v>
      </c>
      <c r="AV343" s="13" t="s">
        <v>125</v>
      </c>
      <c r="AW343" s="13" t="s">
        <v>4</v>
      </c>
      <c r="AX343" s="13" t="s">
        <v>71</v>
      </c>
      <c r="AY343" s="228" t="s">
        <v>116</v>
      </c>
    </row>
    <row r="344" spans="1:51" s="14" customFormat="1" ht="12">
      <c r="A344" s="14"/>
      <c r="B344" s="229"/>
      <c r="C344" s="230"/>
      <c r="D344" s="219" t="s">
        <v>129</v>
      </c>
      <c r="E344" s="231" t="s">
        <v>19</v>
      </c>
      <c r="F344" s="232" t="s">
        <v>158</v>
      </c>
      <c r="G344" s="230"/>
      <c r="H344" s="233">
        <v>0.4095</v>
      </c>
      <c r="I344" s="234"/>
      <c r="J344" s="230"/>
      <c r="K344" s="230"/>
      <c r="L344" s="235"/>
      <c r="M344" s="236"/>
      <c r="N344" s="237"/>
      <c r="O344" s="237"/>
      <c r="P344" s="237"/>
      <c r="Q344" s="237"/>
      <c r="R344" s="237"/>
      <c r="S344" s="237"/>
      <c r="T344" s="238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39" t="s">
        <v>129</v>
      </c>
      <c r="AU344" s="239" t="s">
        <v>125</v>
      </c>
      <c r="AV344" s="14" t="s">
        <v>124</v>
      </c>
      <c r="AW344" s="14" t="s">
        <v>4</v>
      </c>
      <c r="AX344" s="14" t="s">
        <v>76</v>
      </c>
      <c r="AY344" s="239" t="s">
        <v>116</v>
      </c>
    </row>
    <row r="345" spans="1:51" s="13" customFormat="1" ht="12">
      <c r="A345" s="13"/>
      <c r="B345" s="217"/>
      <c r="C345" s="218"/>
      <c r="D345" s="219" t="s">
        <v>129</v>
      </c>
      <c r="E345" s="218"/>
      <c r="F345" s="221" t="s">
        <v>705</v>
      </c>
      <c r="G345" s="218"/>
      <c r="H345" s="222">
        <v>0.4505</v>
      </c>
      <c r="I345" s="223"/>
      <c r="J345" s="218"/>
      <c r="K345" s="218"/>
      <c r="L345" s="224"/>
      <c r="M345" s="225"/>
      <c r="N345" s="226"/>
      <c r="O345" s="226"/>
      <c r="P345" s="226"/>
      <c r="Q345" s="226"/>
      <c r="R345" s="226"/>
      <c r="S345" s="226"/>
      <c r="T345" s="22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28" t="s">
        <v>129</v>
      </c>
      <c r="AU345" s="228" t="s">
        <v>125</v>
      </c>
      <c r="AV345" s="13" t="s">
        <v>125</v>
      </c>
      <c r="AW345" s="13" t="s">
        <v>4</v>
      </c>
      <c r="AX345" s="13" t="s">
        <v>76</v>
      </c>
      <c r="AY345" s="228" t="s">
        <v>116</v>
      </c>
    </row>
    <row r="346" spans="1:65" s="2" customFormat="1" ht="24.15" customHeight="1">
      <c r="A346" s="40"/>
      <c r="B346" s="41"/>
      <c r="C346" s="199" t="s">
        <v>706</v>
      </c>
      <c r="D346" s="199" t="s">
        <v>119</v>
      </c>
      <c r="E346" s="200" t="s">
        <v>707</v>
      </c>
      <c r="F346" s="201" t="s">
        <v>708</v>
      </c>
      <c r="G346" s="202" t="s">
        <v>133</v>
      </c>
      <c r="H346" s="203">
        <v>3.53</v>
      </c>
      <c r="I346" s="204"/>
      <c r="J346" s="205">
        <f>ROUND(I346*H346,2)</f>
        <v>0</v>
      </c>
      <c r="K346" s="201" t="s">
        <v>123</v>
      </c>
      <c r="L346" s="46"/>
      <c r="M346" s="206" t="s">
        <v>19</v>
      </c>
      <c r="N346" s="207" t="s">
        <v>43</v>
      </c>
      <c r="O346" s="86"/>
      <c r="P346" s="208">
        <f>O346*H346</f>
        <v>0</v>
      </c>
      <c r="Q346" s="208">
        <v>0.006</v>
      </c>
      <c r="R346" s="208">
        <f>Q346*H346</f>
        <v>0.02118</v>
      </c>
      <c r="S346" s="208">
        <v>0</v>
      </c>
      <c r="T346" s="209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0" t="s">
        <v>171</v>
      </c>
      <c r="AT346" s="210" t="s">
        <v>119</v>
      </c>
      <c r="AU346" s="210" t="s">
        <v>125</v>
      </c>
      <c r="AY346" s="19" t="s">
        <v>116</v>
      </c>
      <c r="BE346" s="211">
        <f>IF(N346="základní",J346,0)</f>
        <v>0</v>
      </c>
      <c r="BF346" s="211">
        <f>IF(N346="snížená",J346,0)</f>
        <v>0</v>
      </c>
      <c r="BG346" s="211">
        <f>IF(N346="zákl. přenesená",J346,0)</f>
        <v>0</v>
      </c>
      <c r="BH346" s="211">
        <f>IF(N346="sníž. přenesená",J346,0)</f>
        <v>0</v>
      </c>
      <c r="BI346" s="211">
        <f>IF(N346="nulová",J346,0)</f>
        <v>0</v>
      </c>
      <c r="BJ346" s="19" t="s">
        <v>125</v>
      </c>
      <c r="BK346" s="211">
        <f>ROUND(I346*H346,2)</f>
        <v>0</v>
      </c>
      <c r="BL346" s="19" t="s">
        <v>171</v>
      </c>
      <c r="BM346" s="210" t="s">
        <v>709</v>
      </c>
    </row>
    <row r="347" spans="1:47" s="2" customFormat="1" ht="12">
      <c r="A347" s="40"/>
      <c r="B347" s="41"/>
      <c r="C347" s="42"/>
      <c r="D347" s="212" t="s">
        <v>127</v>
      </c>
      <c r="E347" s="42"/>
      <c r="F347" s="213" t="s">
        <v>710</v>
      </c>
      <c r="G347" s="42"/>
      <c r="H347" s="42"/>
      <c r="I347" s="214"/>
      <c r="J347" s="42"/>
      <c r="K347" s="42"/>
      <c r="L347" s="46"/>
      <c r="M347" s="215"/>
      <c r="N347" s="216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127</v>
      </c>
      <c r="AU347" s="19" t="s">
        <v>125</v>
      </c>
    </row>
    <row r="348" spans="1:65" s="2" customFormat="1" ht="21.75" customHeight="1">
      <c r="A348" s="40"/>
      <c r="B348" s="41"/>
      <c r="C348" s="240" t="s">
        <v>711</v>
      </c>
      <c r="D348" s="240" t="s">
        <v>206</v>
      </c>
      <c r="E348" s="241" t="s">
        <v>700</v>
      </c>
      <c r="F348" s="242" t="s">
        <v>701</v>
      </c>
      <c r="G348" s="243" t="s">
        <v>133</v>
      </c>
      <c r="H348" s="244">
        <v>3.883</v>
      </c>
      <c r="I348" s="245"/>
      <c r="J348" s="246">
        <f>ROUND(I348*H348,2)</f>
        <v>0</v>
      </c>
      <c r="K348" s="242" t="s">
        <v>123</v>
      </c>
      <c r="L348" s="247"/>
      <c r="M348" s="248" t="s">
        <v>19</v>
      </c>
      <c r="N348" s="249" t="s">
        <v>43</v>
      </c>
      <c r="O348" s="86"/>
      <c r="P348" s="208">
        <f>O348*H348</f>
        <v>0</v>
      </c>
      <c r="Q348" s="208">
        <v>0.022</v>
      </c>
      <c r="R348" s="208">
        <f>Q348*H348</f>
        <v>0.085426</v>
      </c>
      <c r="S348" s="208">
        <v>0</v>
      </c>
      <c r="T348" s="209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0" t="s">
        <v>311</v>
      </c>
      <c r="AT348" s="210" t="s">
        <v>206</v>
      </c>
      <c r="AU348" s="210" t="s">
        <v>125</v>
      </c>
      <c r="AY348" s="19" t="s">
        <v>116</v>
      </c>
      <c r="BE348" s="211">
        <f>IF(N348="základní",J348,0)</f>
        <v>0</v>
      </c>
      <c r="BF348" s="211">
        <f>IF(N348="snížená",J348,0)</f>
        <v>0</v>
      </c>
      <c r="BG348" s="211">
        <f>IF(N348="zákl. přenesená",J348,0)</f>
        <v>0</v>
      </c>
      <c r="BH348" s="211">
        <f>IF(N348="sníž. přenesená",J348,0)</f>
        <v>0</v>
      </c>
      <c r="BI348" s="211">
        <f>IF(N348="nulová",J348,0)</f>
        <v>0</v>
      </c>
      <c r="BJ348" s="19" t="s">
        <v>125</v>
      </c>
      <c r="BK348" s="211">
        <f>ROUND(I348*H348,2)</f>
        <v>0</v>
      </c>
      <c r="BL348" s="19" t="s">
        <v>171</v>
      </c>
      <c r="BM348" s="210" t="s">
        <v>712</v>
      </c>
    </row>
    <row r="349" spans="1:51" s="13" customFormat="1" ht="12">
      <c r="A349" s="13"/>
      <c r="B349" s="217"/>
      <c r="C349" s="218"/>
      <c r="D349" s="219" t="s">
        <v>129</v>
      </c>
      <c r="E349" s="218"/>
      <c r="F349" s="221" t="s">
        <v>713</v>
      </c>
      <c r="G349" s="218"/>
      <c r="H349" s="222">
        <v>3.883</v>
      </c>
      <c r="I349" s="223"/>
      <c r="J349" s="218"/>
      <c r="K349" s="218"/>
      <c r="L349" s="224"/>
      <c r="M349" s="225"/>
      <c r="N349" s="226"/>
      <c r="O349" s="226"/>
      <c r="P349" s="226"/>
      <c r="Q349" s="226"/>
      <c r="R349" s="226"/>
      <c r="S349" s="226"/>
      <c r="T349" s="22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28" t="s">
        <v>129</v>
      </c>
      <c r="AU349" s="228" t="s">
        <v>125</v>
      </c>
      <c r="AV349" s="13" t="s">
        <v>125</v>
      </c>
      <c r="AW349" s="13" t="s">
        <v>4</v>
      </c>
      <c r="AX349" s="13" t="s">
        <v>76</v>
      </c>
      <c r="AY349" s="228" t="s">
        <v>116</v>
      </c>
    </row>
    <row r="350" spans="1:65" s="2" customFormat="1" ht="16.5" customHeight="1">
      <c r="A350" s="40"/>
      <c r="B350" s="41"/>
      <c r="C350" s="199" t="s">
        <v>714</v>
      </c>
      <c r="D350" s="199" t="s">
        <v>119</v>
      </c>
      <c r="E350" s="200" t="s">
        <v>715</v>
      </c>
      <c r="F350" s="201" t="s">
        <v>716</v>
      </c>
      <c r="G350" s="202" t="s">
        <v>133</v>
      </c>
      <c r="H350" s="203">
        <v>0.8733</v>
      </c>
      <c r="I350" s="204"/>
      <c r="J350" s="205">
        <f>ROUND(I350*H350,2)</f>
        <v>0</v>
      </c>
      <c r="K350" s="201" t="s">
        <v>123</v>
      </c>
      <c r="L350" s="46"/>
      <c r="M350" s="206" t="s">
        <v>19</v>
      </c>
      <c r="N350" s="207" t="s">
        <v>43</v>
      </c>
      <c r="O350" s="86"/>
      <c r="P350" s="208">
        <f>O350*H350</f>
        <v>0</v>
      </c>
      <c r="Q350" s="208">
        <v>0.0015</v>
      </c>
      <c r="R350" s="208">
        <f>Q350*H350</f>
        <v>0.00130995</v>
      </c>
      <c r="S350" s="208">
        <v>0</v>
      </c>
      <c r="T350" s="209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0" t="s">
        <v>171</v>
      </c>
      <c r="AT350" s="210" t="s">
        <v>119</v>
      </c>
      <c r="AU350" s="210" t="s">
        <v>125</v>
      </c>
      <c r="AY350" s="19" t="s">
        <v>116</v>
      </c>
      <c r="BE350" s="211">
        <f>IF(N350="základní",J350,0)</f>
        <v>0</v>
      </c>
      <c r="BF350" s="211">
        <f>IF(N350="snížená",J350,0)</f>
        <v>0</v>
      </c>
      <c r="BG350" s="211">
        <f>IF(N350="zákl. přenesená",J350,0)</f>
        <v>0</v>
      </c>
      <c r="BH350" s="211">
        <f>IF(N350="sníž. přenesená",J350,0)</f>
        <v>0</v>
      </c>
      <c r="BI350" s="211">
        <f>IF(N350="nulová",J350,0)</f>
        <v>0</v>
      </c>
      <c r="BJ350" s="19" t="s">
        <v>125</v>
      </c>
      <c r="BK350" s="211">
        <f>ROUND(I350*H350,2)</f>
        <v>0</v>
      </c>
      <c r="BL350" s="19" t="s">
        <v>171</v>
      </c>
      <c r="BM350" s="210" t="s">
        <v>717</v>
      </c>
    </row>
    <row r="351" spans="1:47" s="2" customFormat="1" ht="12">
      <c r="A351" s="40"/>
      <c r="B351" s="41"/>
      <c r="C351" s="42"/>
      <c r="D351" s="212" t="s">
        <v>127</v>
      </c>
      <c r="E351" s="42"/>
      <c r="F351" s="213" t="s">
        <v>718</v>
      </c>
      <c r="G351" s="42"/>
      <c r="H351" s="42"/>
      <c r="I351" s="214"/>
      <c r="J351" s="42"/>
      <c r="K351" s="42"/>
      <c r="L351" s="46"/>
      <c r="M351" s="215"/>
      <c r="N351" s="216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127</v>
      </c>
      <c r="AU351" s="19" t="s">
        <v>125</v>
      </c>
    </row>
    <row r="352" spans="1:51" s="13" customFormat="1" ht="12">
      <c r="A352" s="13"/>
      <c r="B352" s="217"/>
      <c r="C352" s="218"/>
      <c r="D352" s="219" t="s">
        <v>129</v>
      </c>
      <c r="E352" s="220" t="s">
        <v>19</v>
      </c>
      <c r="F352" s="221" t="s">
        <v>719</v>
      </c>
      <c r="G352" s="218"/>
      <c r="H352" s="222">
        <v>0.8733</v>
      </c>
      <c r="I352" s="223"/>
      <c r="J352" s="218"/>
      <c r="K352" s="218"/>
      <c r="L352" s="224"/>
      <c r="M352" s="225"/>
      <c r="N352" s="226"/>
      <c r="O352" s="226"/>
      <c r="P352" s="226"/>
      <c r="Q352" s="226"/>
      <c r="R352" s="226"/>
      <c r="S352" s="226"/>
      <c r="T352" s="227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28" t="s">
        <v>129</v>
      </c>
      <c r="AU352" s="228" t="s">
        <v>125</v>
      </c>
      <c r="AV352" s="13" t="s">
        <v>125</v>
      </c>
      <c r="AW352" s="13" t="s">
        <v>33</v>
      </c>
      <c r="AX352" s="13" t="s">
        <v>76</v>
      </c>
      <c r="AY352" s="228" t="s">
        <v>116</v>
      </c>
    </row>
    <row r="353" spans="1:65" s="2" customFormat="1" ht="16.5" customHeight="1">
      <c r="A353" s="40"/>
      <c r="B353" s="41"/>
      <c r="C353" s="199" t="s">
        <v>720</v>
      </c>
      <c r="D353" s="199" t="s">
        <v>119</v>
      </c>
      <c r="E353" s="200" t="s">
        <v>721</v>
      </c>
      <c r="F353" s="201" t="s">
        <v>722</v>
      </c>
      <c r="G353" s="202" t="s">
        <v>273</v>
      </c>
      <c r="H353" s="203">
        <v>3.88</v>
      </c>
      <c r="I353" s="204"/>
      <c r="J353" s="205">
        <f>ROUND(I353*H353,2)</f>
        <v>0</v>
      </c>
      <c r="K353" s="201" t="s">
        <v>123</v>
      </c>
      <c r="L353" s="46"/>
      <c r="M353" s="206" t="s">
        <v>19</v>
      </c>
      <c r="N353" s="207" t="s">
        <v>43</v>
      </c>
      <c r="O353" s="86"/>
      <c r="P353" s="208">
        <f>O353*H353</f>
        <v>0</v>
      </c>
      <c r="Q353" s="208">
        <v>0.00032</v>
      </c>
      <c r="R353" s="208">
        <f>Q353*H353</f>
        <v>0.0012416</v>
      </c>
      <c r="S353" s="208">
        <v>0</v>
      </c>
      <c r="T353" s="209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0" t="s">
        <v>171</v>
      </c>
      <c r="AT353" s="210" t="s">
        <v>119</v>
      </c>
      <c r="AU353" s="210" t="s">
        <v>125</v>
      </c>
      <c r="AY353" s="19" t="s">
        <v>116</v>
      </c>
      <c r="BE353" s="211">
        <f>IF(N353="základní",J353,0)</f>
        <v>0</v>
      </c>
      <c r="BF353" s="211">
        <f>IF(N353="snížená",J353,0)</f>
        <v>0</v>
      </c>
      <c r="BG353" s="211">
        <f>IF(N353="zákl. přenesená",J353,0)</f>
        <v>0</v>
      </c>
      <c r="BH353" s="211">
        <f>IF(N353="sníž. přenesená",J353,0)</f>
        <v>0</v>
      </c>
      <c r="BI353" s="211">
        <f>IF(N353="nulová",J353,0)</f>
        <v>0</v>
      </c>
      <c r="BJ353" s="19" t="s">
        <v>125</v>
      </c>
      <c r="BK353" s="211">
        <f>ROUND(I353*H353,2)</f>
        <v>0</v>
      </c>
      <c r="BL353" s="19" t="s">
        <v>171</v>
      </c>
      <c r="BM353" s="210" t="s">
        <v>723</v>
      </c>
    </row>
    <row r="354" spans="1:47" s="2" customFormat="1" ht="12">
      <c r="A354" s="40"/>
      <c r="B354" s="41"/>
      <c r="C354" s="42"/>
      <c r="D354" s="212" t="s">
        <v>127</v>
      </c>
      <c r="E354" s="42"/>
      <c r="F354" s="213" t="s">
        <v>724</v>
      </c>
      <c r="G354" s="42"/>
      <c r="H354" s="42"/>
      <c r="I354" s="214"/>
      <c r="J354" s="42"/>
      <c r="K354" s="42"/>
      <c r="L354" s="46"/>
      <c r="M354" s="215"/>
      <c r="N354" s="216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127</v>
      </c>
      <c r="AU354" s="19" t="s">
        <v>125</v>
      </c>
    </row>
    <row r="355" spans="1:51" s="13" customFormat="1" ht="12">
      <c r="A355" s="13"/>
      <c r="B355" s="217"/>
      <c r="C355" s="218"/>
      <c r="D355" s="219" t="s">
        <v>129</v>
      </c>
      <c r="E355" s="220" t="s">
        <v>19</v>
      </c>
      <c r="F355" s="221" t="s">
        <v>725</v>
      </c>
      <c r="G355" s="218"/>
      <c r="H355" s="222">
        <v>3.88</v>
      </c>
      <c r="I355" s="223"/>
      <c r="J355" s="218"/>
      <c r="K355" s="218"/>
      <c r="L355" s="224"/>
      <c r="M355" s="225"/>
      <c r="N355" s="226"/>
      <c r="O355" s="226"/>
      <c r="P355" s="226"/>
      <c r="Q355" s="226"/>
      <c r="R355" s="226"/>
      <c r="S355" s="226"/>
      <c r="T355" s="22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28" t="s">
        <v>129</v>
      </c>
      <c r="AU355" s="228" t="s">
        <v>125</v>
      </c>
      <c r="AV355" s="13" t="s">
        <v>125</v>
      </c>
      <c r="AW355" s="13" t="s">
        <v>33</v>
      </c>
      <c r="AX355" s="13" t="s">
        <v>76</v>
      </c>
      <c r="AY355" s="228" t="s">
        <v>116</v>
      </c>
    </row>
    <row r="356" spans="1:65" s="2" customFormat="1" ht="16.5" customHeight="1">
      <c r="A356" s="40"/>
      <c r="B356" s="41"/>
      <c r="C356" s="199" t="s">
        <v>726</v>
      </c>
      <c r="D356" s="199" t="s">
        <v>119</v>
      </c>
      <c r="E356" s="200" t="s">
        <v>727</v>
      </c>
      <c r="F356" s="201" t="s">
        <v>728</v>
      </c>
      <c r="G356" s="202" t="s">
        <v>133</v>
      </c>
      <c r="H356" s="203">
        <v>3.53</v>
      </c>
      <c r="I356" s="204"/>
      <c r="J356" s="205">
        <f>ROUND(I356*H356,2)</f>
        <v>0</v>
      </c>
      <c r="K356" s="201" t="s">
        <v>123</v>
      </c>
      <c r="L356" s="46"/>
      <c r="M356" s="206" t="s">
        <v>19</v>
      </c>
      <c r="N356" s="207" t="s">
        <v>43</v>
      </c>
      <c r="O356" s="86"/>
      <c r="P356" s="208">
        <f>O356*H356</f>
        <v>0</v>
      </c>
      <c r="Q356" s="208">
        <v>5E-05</v>
      </c>
      <c r="R356" s="208">
        <f>Q356*H356</f>
        <v>0.0001765</v>
      </c>
      <c r="S356" s="208">
        <v>0</v>
      </c>
      <c r="T356" s="209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0" t="s">
        <v>171</v>
      </c>
      <c r="AT356" s="210" t="s">
        <v>119</v>
      </c>
      <c r="AU356" s="210" t="s">
        <v>125</v>
      </c>
      <c r="AY356" s="19" t="s">
        <v>116</v>
      </c>
      <c r="BE356" s="211">
        <f>IF(N356="základní",J356,0)</f>
        <v>0</v>
      </c>
      <c r="BF356" s="211">
        <f>IF(N356="snížená",J356,0)</f>
        <v>0</v>
      </c>
      <c r="BG356" s="211">
        <f>IF(N356="zákl. přenesená",J356,0)</f>
        <v>0</v>
      </c>
      <c r="BH356" s="211">
        <f>IF(N356="sníž. přenesená",J356,0)</f>
        <v>0</v>
      </c>
      <c r="BI356" s="211">
        <f>IF(N356="nulová",J356,0)</f>
        <v>0</v>
      </c>
      <c r="BJ356" s="19" t="s">
        <v>125</v>
      </c>
      <c r="BK356" s="211">
        <f>ROUND(I356*H356,2)</f>
        <v>0</v>
      </c>
      <c r="BL356" s="19" t="s">
        <v>171</v>
      </c>
      <c r="BM356" s="210" t="s">
        <v>729</v>
      </c>
    </row>
    <row r="357" spans="1:47" s="2" customFormat="1" ht="12">
      <c r="A357" s="40"/>
      <c r="B357" s="41"/>
      <c r="C357" s="42"/>
      <c r="D357" s="212" t="s">
        <v>127</v>
      </c>
      <c r="E357" s="42"/>
      <c r="F357" s="213" t="s">
        <v>730</v>
      </c>
      <c r="G357" s="42"/>
      <c r="H357" s="42"/>
      <c r="I357" s="214"/>
      <c r="J357" s="42"/>
      <c r="K357" s="42"/>
      <c r="L357" s="46"/>
      <c r="M357" s="215"/>
      <c r="N357" s="216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127</v>
      </c>
      <c r="AU357" s="19" t="s">
        <v>125</v>
      </c>
    </row>
    <row r="358" spans="1:65" s="2" customFormat="1" ht="24.15" customHeight="1">
      <c r="A358" s="40"/>
      <c r="B358" s="41"/>
      <c r="C358" s="199" t="s">
        <v>731</v>
      </c>
      <c r="D358" s="199" t="s">
        <v>119</v>
      </c>
      <c r="E358" s="200" t="s">
        <v>732</v>
      </c>
      <c r="F358" s="201" t="s">
        <v>733</v>
      </c>
      <c r="G358" s="202" t="s">
        <v>143</v>
      </c>
      <c r="H358" s="203">
        <v>0.149</v>
      </c>
      <c r="I358" s="204"/>
      <c r="J358" s="205">
        <f>ROUND(I358*H358,2)</f>
        <v>0</v>
      </c>
      <c r="K358" s="201" t="s">
        <v>123</v>
      </c>
      <c r="L358" s="46"/>
      <c r="M358" s="206" t="s">
        <v>19</v>
      </c>
      <c r="N358" s="207" t="s">
        <v>43</v>
      </c>
      <c r="O358" s="86"/>
      <c r="P358" s="208">
        <f>O358*H358</f>
        <v>0</v>
      </c>
      <c r="Q358" s="208">
        <v>0</v>
      </c>
      <c r="R358" s="208">
        <f>Q358*H358</f>
        <v>0</v>
      </c>
      <c r="S358" s="208">
        <v>0</v>
      </c>
      <c r="T358" s="209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0" t="s">
        <v>171</v>
      </c>
      <c r="AT358" s="210" t="s">
        <v>119</v>
      </c>
      <c r="AU358" s="210" t="s">
        <v>125</v>
      </c>
      <c r="AY358" s="19" t="s">
        <v>116</v>
      </c>
      <c r="BE358" s="211">
        <f>IF(N358="základní",J358,0)</f>
        <v>0</v>
      </c>
      <c r="BF358" s="211">
        <f>IF(N358="snížená",J358,0)</f>
        <v>0</v>
      </c>
      <c r="BG358" s="211">
        <f>IF(N358="zákl. přenesená",J358,0)</f>
        <v>0</v>
      </c>
      <c r="BH358" s="211">
        <f>IF(N358="sníž. přenesená",J358,0)</f>
        <v>0</v>
      </c>
      <c r="BI358" s="211">
        <f>IF(N358="nulová",J358,0)</f>
        <v>0</v>
      </c>
      <c r="BJ358" s="19" t="s">
        <v>125</v>
      </c>
      <c r="BK358" s="211">
        <f>ROUND(I358*H358,2)</f>
        <v>0</v>
      </c>
      <c r="BL358" s="19" t="s">
        <v>171</v>
      </c>
      <c r="BM358" s="210" t="s">
        <v>734</v>
      </c>
    </row>
    <row r="359" spans="1:47" s="2" customFormat="1" ht="12">
      <c r="A359" s="40"/>
      <c r="B359" s="41"/>
      <c r="C359" s="42"/>
      <c r="D359" s="212" t="s">
        <v>127</v>
      </c>
      <c r="E359" s="42"/>
      <c r="F359" s="213" t="s">
        <v>735</v>
      </c>
      <c r="G359" s="42"/>
      <c r="H359" s="42"/>
      <c r="I359" s="214"/>
      <c r="J359" s="42"/>
      <c r="K359" s="42"/>
      <c r="L359" s="46"/>
      <c r="M359" s="215"/>
      <c r="N359" s="216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127</v>
      </c>
      <c r="AU359" s="19" t="s">
        <v>125</v>
      </c>
    </row>
    <row r="360" spans="1:63" s="12" customFormat="1" ht="22.8" customHeight="1">
      <c r="A360" s="12"/>
      <c r="B360" s="183"/>
      <c r="C360" s="184"/>
      <c r="D360" s="185" t="s">
        <v>70</v>
      </c>
      <c r="E360" s="197" t="s">
        <v>736</v>
      </c>
      <c r="F360" s="197" t="s">
        <v>737</v>
      </c>
      <c r="G360" s="184"/>
      <c r="H360" s="184"/>
      <c r="I360" s="187"/>
      <c r="J360" s="198">
        <f>BK360</f>
        <v>0</v>
      </c>
      <c r="K360" s="184"/>
      <c r="L360" s="189"/>
      <c r="M360" s="190"/>
      <c r="N360" s="191"/>
      <c r="O360" s="191"/>
      <c r="P360" s="192">
        <v>0</v>
      </c>
      <c r="Q360" s="191"/>
      <c r="R360" s="192">
        <v>0</v>
      </c>
      <c r="S360" s="191"/>
      <c r="T360" s="193"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194" t="s">
        <v>125</v>
      </c>
      <c r="AT360" s="195" t="s">
        <v>70</v>
      </c>
      <c r="AU360" s="195" t="s">
        <v>76</v>
      </c>
      <c r="AY360" s="194" t="s">
        <v>116</v>
      </c>
      <c r="BK360" s="196">
        <v>0</v>
      </c>
    </row>
    <row r="361" spans="1:63" s="12" customFormat="1" ht="22.8" customHeight="1">
      <c r="A361" s="12"/>
      <c r="B361" s="183"/>
      <c r="C361" s="184"/>
      <c r="D361" s="185" t="s">
        <v>70</v>
      </c>
      <c r="E361" s="197" t="s">
        <v>738</v>
      </c>
      <c r="F361" s="197" t="s">
        <v>739</v>
      </c>
      <c r="G361" s="184"/>
      <c r="H361" s="184"/>
      <c r="I361" s="187"/>
      <c r="J361" s="198">
        <f>BK361</f>
        <v>0</v>
      </c>
      <c r="K361" s="184"/>
      <c r="L361" s="189"/>
      <c r="M361" s="190"/>
      <c r="N361" s="191"/>
      <c r="O361" s="191"/>
      <c r="P361" s="192">
        <f>SUM(P362:P415)</f>
        <v>0</v>
      </c>
      <c r="Q361" s="191"/>
      <c r="R361" s="192">
        <f>SUM(R362:R415)</f>
        <v>0.291654544</v>
      </c>
      <c r="S361" s="191"/>
      <c r="T361" s="193">
        <f>SUM(T362:T415)</f>
        <v>0.11242725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194" t="s">
        <v>125</v>
      </c>
      <c r="AT361" s="195" t="s">
        <v>70</v>
      </c>
      <c r="AU361" s="195" t="s">
        <v>76</v>
      </c>
      <c r="AY361" s="194" t="s">
        <v>116</v>
      </c>
      <c r="BK361" s="196">
        <f>SUM(BK362:BK415)</f>
        <v>0</v>
      </c>
    </row>
    <row r="362" spans="1:65" s="2" customFormat="1" ht="24.15" customHeight="1">
      <c r="A362" s="40"/>
      <c r="B362" s="41"/>
      <c r="C362" s="199" t="s">
        <v>740</v>
      </c>
      <c r="D362" s="199" t="s">
        <v>119</v>
      </c>
      <c r="E362" s="200" t="s">
        <v>741</v>
      </c>
      <c r="F362" s="201" t="s">
        <v>742</v>
      </c>
      <c r="G362" s="202" t="s">
        <v>133</v>
      </c>
      <c r="H362" s="203">
        <v>40.1</v>
      </c>
      <c r="I362" s="204"/>
      <c r="J362" s="205">
        <f>ROUND(I362*H362,2)</f>
        <v>0</v>
      </c>
      <c r="K362" s="201" t="s">
        <v>123</v>
      </c>
      <c r="L362" s="46"/>
      <c r="M362" s="206" t="s">
        <v>19</v>
      </c>
      <c r="N362" s="207" t="s">
        <v>43</v>
      </c>
      <c r="O362" s="86"/>
      <c r="P362" s="208">
        <f>O362*H362</f>
        <v>0</v>
      </c>
      <c r="Q362" s="208">
        <v>0</v>
      </c>
      <c r="R362" s="208">
        <f>Q362*H362</f>
        <v>0</v>
      </c>
      <c r="S362" s="208">
        <v>0</v>
      </c>
      <c r="T362" s="209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0" t="s">
        <v>171</v>
      </c>
      <c r="AT362" s="210" t="s">
        <v>119</v>
      </c>
      <c r="AU362" s="210" t="s">
        <v>125</v>
      </c>
      <c r="AY362" s="19" t="s">
        <v>116</v>
      </c>
      <c r="BE362" s="211">
        <f>IF(N362="základní",J362,0)</f>
        <v>0</v>
      </c>
      <c r="BF362" s="211">
        <f>IF(N362="snížená",J362,0)</f>
        <v>0</v>
      </c>
      <c r="BG362" s="211">
        <f>IF(N362="zákl. přenesená",J362,0)</f>
        <v>0</v>
      </c>
      <c r="BH362" s="211">
        <f>IF(N362="sníž. přenesená",J362,0)</f>
        <v>0</v>
      </c>
      <c r="BI362" s="211">
        <f>IF(N362="nulová",J362,0)</f>
        <v>0</v>
      </c>
      <c r="BJ362" s="19" t="s">
        <v>125</v>
      </c>
      <c r="BK362" s="211">
        <f>ROUND(I362*H362,2)</f>
        <v>0</v>
      </c>
      <c r="BL362" s="19" t="s">
        <v>171</v>
      </c>
      <c r="BM362" s="210" t="s">
        <v>743</v>
      </c>
    </row>
    <row r="363" spans="1:47" s="2" customFormat="1" ht="12">
      <c r="A363" s="40"/>
      <c r="B363" s="41"/>
      <c r="C363" s="42"/>
      <c r="D363" s="212" t="s">
        <v>127</v>
      </c>
      <c r="E363" s="42"/>
      <c r="F363" s="213" t="s">
        <v>744</v>
      </c>
      <c r="G363" s="42"/>
      <c r="H363" s="42"/>
      <c r="I363" s="214"/>
      <c r="J363" s="42"/>
      <c r="K363" s="42"/>
      <c r="L363" s="46"/>
      <c r="M363" s="215"/>
      <c r="N363" s="216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127</v>
      </c>
      <c r="AU363" s="19" t="s">
        <v>125</v>
      </c>
    </row>
    <row r="364" spans="1:51" s="13" customFormat="1" ht="12">
      <c r="A364" s="13"/>
      <c r="B364" s="217"/>
      <c r="C364" s="218"/>
      <c r="D364" s="219" t="s">
        <v>129</v>
      </c>
      <c r="E364" s="220" t="s">
        <v>19</v>
      </c>
      <c r="F364" s="221" t="s">
        <v>745</v>
      </c>
      <c r="G364" s="218"/>
      <c r="H364" s="222">
        <v>3.59</v>
      </c>
      <c r="I364" s="223"/>
      <c r="J364" s="218"/>
      <c r="K364" s="218"/>
      <c r="L364" s="224"/>
      <c r="M364" s="225"/>
      <c r="N364" s="226"/>
      <c r="O364" s="226"/>
      <c r="P364" s="226"/>
      <c r="Q364" s="226"/>
      <c r="R364" s="226"/>
      <c r="S364" s="226"/>
      <c r="T364" s="22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28" t="s">
        <v>129</v>
      </c>
      <c r="AU364" s="228" t="s">
        <v>125</v>
      </c>
      <c r="AV364" s="13" t="s">
        <v>125</v>
      </c>
      <c r="AW364" s="13" t="s">
        <v>33</v>
      </c>
      <c r="AX364" s="13" t="s">
        <v>71</v>
      </c>
      <c r="AY364" s="228" t="s">
        <v>116</v>
      </c>
    </row>
    <row r="365" spans="1:51" s="13" customFormat="1" ht="12">
      <c r="A365" s="13"/>
      <c r="B365" s="217"/>
      <c r="C365" s="218"/>
      <c r="D365" s="219" t="s">
        <v>129</v>
      </c>
      <c r="E365" s="220" t="s">
        <v>19</v>
      </c>
      <c r="F365" s="221" t="s">
        <v>155</v>
      </c>
      <c r="G365" s="218"/>
      <c r="H365" s="222">
        <v>20.04</v>
      </c>
      <c r="I365" s="223"/>
      <c r="J365" s="218"/>
      <c r="K365" s="218"/>
      <c r="L365" s="224"/>
      <c r="M365" s="225"/>
      <c r="N365" s="226"/>
      <c r="O365" s="226"/>
      <c r="P365" s="226"/>
      <c r="Q365" s="226"/>
      <c r="R365" s="226"/>
      <c r="S365" s="226"/>
      <c r="T365" s="22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28" t="s">
        <v>129</v>
      </c>
      <c r="AU365" s="228" t="s">
        <v>125</v>
      </c>
      <c r="AV365" s="13" t="s">
        <v>125</v>
      </c>
      <c r="AW365" s="13" t="s">
        <v>33</v>
      </c>
      <c r="AX365" s="13" t="s">
        <v>71</v>
      </c>
      <c r="AY365" s="228" t="s">
        <v>116</v>
      </c>
    </row>
    <row r="366" spans="1:51" s="13" customFormat="1" ht="12">
      <c r="A366" s="13"/>
      <c r="B366" s="217"/>
      <c r="C366" s="218"/>
      <c r="D366" s="219" t="s">
        <v>129</v>
      </c>
      <c r="E366" s="220" t="s">
        <v>19</v>
      </c>
      <c r="F366" s="221" t="s">
        <v>156</v>
      </c>
      <c r="G366" s="218"/>
      <c r="H366" s="222">
        <v>13.28</v>
      </c>
      <c r="I366" s="223"/>
      <c r="J366" s="218"/>
      <c r="K366" s="218"/>
      <c r="L366" s="224"/>
      <c r="M366" s="225"/>
      <c r="N366" s="226"/>
      <c r="O366" s="226"/>
      <c r="P366" s="226"/>
      <c r="Q366" s="226"/>
      <c r="R366" s="226"/>
      <c r="S366" s="226"/>
      <c r="T366" s="22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28" t="s">
        <v>129</v>
      </c>
      <c r="AU366" s="228" t="s">
        <v>125</v>
      </c>
      <c r="AV366" s="13" t="s">
        <v>125</v>
      </c>
      <c r="AW366" s="13" t="s">
        <v>33</v>
      </c>
      <c r="AX366" s="13" t="s">
        <v>71</v>
      </c>
      <c r="AY366" s="228" t="s">
        <v>116</v>
      </c>
    </row>
    <row r="367" spans="1:51" s="13" customFormat="1" ht="12">
      <c r="A367" s="13"/>
      <c r="B367" s="217"/>
      <c r="C367" s="218"/>
      <c r="D367" s="219" t="s">
        <v>129</v>
      </c>
      <c r="E367" s="220" t="s">
        <v>19</v>
      </c>
      <c r="F367" s="221" t="s">
        <v>221</v>
      </c>
      <c r="G367" s="218"/>
      <c r="H367" s="222">
        <v>0</v>
      </c>
      <c r="I367" s="223"/>
      <c r="J367" s="218"/>
      <c r="K367" s="218"/>
      <c r="L367" s="224"/>
      <c r="M367" s="225"/>
      <c r="N367" s="226"/>
      <c r="O367" s="226"/>
      <c r="P367" s="226"/>
      <c r="Q367" s="226"/>
      <c r="R367" s="226"/>
      <c r="S367" s="226"/>
      <c r="T367" s="22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28" t="s">
        <v>129</v>
      </c>
      <c r="AU367" s="228" t="s">
        <v>125</v>
      </c>
      <c r="AV367" s="13" t="s">
        <v>125</v>
      </c>
      <c r="AW367" s="13" t="s">
        <v>4</v>
      </c>
      <c r="AX367" s="13" t="s">
        <v>71</v>
      </c>
      <c r="AY367" s="228" t="s">
        <v>116</v>
      </c>
    </row>
    <row r="368" spans="1:51" s="13" customFormat="1" ht="12">
      <c r="A368" s="13"/>
      <c r="B368" s="217"/>
      <c r="C368" s="218"/>
      <c r="D368" s="219" t="s">
        <v>129</v>
      </c>
      <c r="E368" s="220" t="s">
        <v>19</v>
      </c>
      <c r="F368" s="221" t="s">
        <v>746</v>
      </c>
      <c r="G368" s="218"/>
      <c r="H368" s="222">
        <v>2.14</v>
      </c>
      <c r="I368" s="223"/>
      <c r="J368" s="218"/>
      <c r="K368" s="218"/>
      <c r="L368" s="224"/>
      <c r="M368" s="225"/>
      <c r="N368" s="226"/>
      <c r="O368" s="226"/>
      <c r="P368" s="226"/>
      <c r="Q368" s="226"/>
      <c r="R368" s="226"/>
      <c r="S368" s="226"/>
      <c r="T368" s="22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28" t="s">
        <v>129</v>
      </c>
      <c r="AU368" s="228" t="s">
        <v>125</v>
      </c>
      <c r="AV368" s="13" t="s">
        <v>125</v>
      </c>
      <c r="AW368" s="13" t="s">
        <v>33</v>
      </c>
      <c r="AX368" s="13" t="s">
        <v>71</v>
      </c>
      <c r="AY368" s="228" t="s">
        <v>116</v>
      </c>
    </row>
    <row r="369" spans="1:51" s="13" customFormat="1" ht="12">
      <c r="A369" s="13"/>
      <c r="B369" s="217"/>
      <c r="C369" s="218"/>
      <c r="D369" s="219" t="s">
        <v>129</v>
      </c>
      <c r="E369" s="220" t="s">
        <v>19</v>
      </c>
      <c r="F369" s="221" t="s">
        <v>747</v>
      </c>
      <c r="G369" s="218"/>
      <c r="H369" s="222">
        <v>1.05</v>
      </c>
      <c r="I369" s="223"/>
      <c r="J369" s="218"/>
      <c r="K369" s="218"/>
      <c r="L369" s="224"/>
      <c r="M369" s="225"/>
      <c r="N369" s="226"/>
      <c r="O369" s="226"/>
      <c r="P369" s="226"/>
      <c r="Q369" s="226"/>
      <c r="R369" s="226"/>
      <c r="S369" s="226"/>
      <c r="T369" s="227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28" t="s">
        <v>129</v>
      </c>
      <c r="AU369" s="228" t="s">
        <v>125</v>
      </c>
      <c r="AV369" s="13" t="s">
        <v>125</v>
      </c>
      <c r="AW369" s="13" t="s">
        <v>33</v>
      </c>
      <c r="AX369" s="13" t="s">
        <v>71</v>
      </c>
      <c r="AY369" s="228" t="s">
        <v>116</v>
      </c>
    </row>
    <row r="370" spans="1:51" s="14" customFormat="1" ht="12">
      <c r="A370" s="14"/>
      <c r="B370" s="229"/>
      <c r="C370" s="230"/>
      <c r="D370" s="219" t="s">
        <v>129</v>
      </c>
      <c r="E370" s="231" t="s">
        <v>19</v>
      </c>
      <c r="F370" s="232" t="s">
        <v>158</v>
      </c>
      <c r="G370" s="230"/>
      <c r="H370" s="233">
        <v>40.1</v>
      </c>
      <c r="I370" s="234"/>
      <c r="J370" s="230"/>
      <c r="K370" s="230"/>
      <c r="L370" s="235"/>
      <c r="M370" s="236"/>
      <c r="N370" s="237"/>
      <c r="O370" s="237"/>
      <c r="P370" s="237"/>
      <c r="Q370" s="237"/>
      <c r="R370" s="237"/>
      <c r="S370" s="237"/>
      <c r="T370" s="238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39" t="s">
        <v>129</v>
      </c>
      <c r="AU370" s="239" t="s">
        <v>125</v>
      </c>
      <c r="AV370" s="14" t="s">
        <v>124</v>
      </c>
      <c r="AW370" s="14" t="s">
        <v>33</v>
      </c>
      <c r="AX370" s="14" t="s">
        <v>76</v>
      </c>
      <c r="AY370" s="239" t="s">
        <v>116</v>
      </c>
    </row>
    <row r="371" spans="1:65" s="2" customFormat="1" ht="16.5" customHeight="1">
      <c r="A371" s="40"/>
      <c r="B371" s="41"/>
      <c r="C371" s="199" t="s">
        <v>748</v>
      </c>
      <c r="D371" s="199" t="s">
        <v>119</v>
      </c>
      <c r="E371" s="200" t="s">
        <v>749</v>
      </c>
      <c r="F371" s="201" t="s">
        <v>750</v>
      </c>
      <c r="G371" s="202" t="s">
        <v>133</v>
      </c>
      <c r="H371" s="203">
        <v>36.83</v>
      </c>
      <c r="I371" s="204"/>
      <c r="J371" s="205">
        <f>ROUND(I371*H371,2)</f>
        <v>0</v>
      </c>
      <c r="K371" s="201" t="s">
        <v>123</v>
      </c>
      <c r="L371" s="46"/>
      <c r="M371" s="206" t="s">
        <v>19</v>
      </c>
      <c r="N371" s="207" t="s">
        <v>43</v>
      </c>
      <c r="O371" s="86"/>
      <c r="P371" s="208">
        <f>O371*H371</f>
        <v>0</v>
      </c>
      <c r="Q371" s="208">
        <v>0</v>
      </c>
      <c r="R371" s="208">
        <f>Q371*H371</f>
        <v>0</v>
      </c>
      <c r="S371" s="208">
        <v>0</v>
      </c>
      <c r="T371" s="209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0" t="s">
        <v>171</v>
      </c>
      <c r="AT371" s="210" t="s">
        <v>119</v>
      </c>
      <c r="AU371" s="210" t="s">
        <v>125</v>
      </c>
      <c r="AY371" s="19" t="s">
        <v>116</v>
      </c>
      <c r="BE371" s="211">
        <f>IF(N371="základní",J371,0)</f>
        <v>0</v>
      </c>
      <c r="BF371" s="211">
        <f>IF(N371="snížená",J371,0)</f>
        <v>0</v>
      </c>
      <c r="BG371" s="211">
        <f>IF(N371="zákl. přenesená",J371,0)</f>
        <v>0</v>
      </c>
      <c r="BH371" s="211">
        <f>IF(N371="sníž. přenesená",J371,0)</f>
        <v>0</v>
      </c>
      <c r="BI371" s="211">
        <f>IF(N371="nulová",J371,0)</f>
        <v>0</v>
      </c>
      <c r="BJ371" s="19" t="s">
        <v>125</v>
      </c>
      <c r="BK371" s="211">
        <f>ROUND(I371*H371,2)</f>
        <v>0</v>
      </c>
      <c r="BL371" s="19" t="s">
        <v>171</v>
      </c>
      <c r="BM371" s="210" t="s">
        <v>751</v>
      </c>
    </row>
    <row r="372" spans="1:47" s="2" customFormat="1" ht="12">
      <c r="A372" s="40"/>
      <c r="B372" s="41"/>
      <c r="C372" s="42"/>
      <c r="D372" s="212" t="s">
        <v>127</v>
      </c>
      <c r="E372" s="42"/>
      <c r="F372" s="213" t="s">
        <v>752</v>
      </c>
      <c r="G372" s="42"/>
      <c r="H372" s="42"/>
      <c r="I372" s="214"/>
      <c r="J372" s="42"/>
      <c r="K372" s="42"/>
      <c r="L372" s="46"/>
      <c r="M372" s="215"/>
      <c r="N372" s="216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127</v>
      </c>
      <c r="AU372" s="19" t="s">
        <v>125</v>
      </c>
    </row>
    <row r="373" spans="1:51" s="13" customFormat="1" ht="12">
      <c r="A373" s="13"/>
      <c r="B373" s="217"/>
      <c r="C373" s="218"/>
      <c r="D373" s="219" t="s">
        <v>129</v>
      </c>
      <c r="E373" s="220" t="s">
        <v>19</v>
      </c>
      <c r="F373" s="221" t="s">
        <v>154</v>
      </c>
      <c r="G373" s="218"/>
      <c r="H373" s="222">
        <v>3.51</v>
      </c>
      <c r="I373" s="223"/>
      <c r="J373" s="218"/>
      <c r="K373" s="218"/>
      <c r="L373" s="224"/>
      <c r="M373" s="225"/>
      <c r="N373" s="226"/>
      <c r="O373" s="226"/>
      <c r="P373" s="226"/>
      <c r="Q373" s="226"/>
      <c r="R373" s="226"/>
      <c r="S373" s="226"/>
      <c r="T373" s="22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28" t="s">
        <v>129</v>
      </c>
      <c r="AU373" s="228" t="s">
        <v>125</v>
      </c>
      <c r="AV373" s="13" t="s">
        <v>125</v>
      </c>
      <c r="AW373" s="13" t="s">
        <v>33</v>
      </c>
      <c r="AX373" s="13" t="s">
        <v>71</v>
      </c>
      <c r="AY373" s="228" t="s">
        <v>116</v>
      </c>
    </row>
    <row r="374" spans="1:51" s="13" customFormat="1" ht="12">
      <c r="A374" s="13"/>
      <c r="B374" s="217"/>
      <c r="C374" s="218"/>
      <c r="D374" s="219" t="s">
        <v>129</v>
      </c>
      <c r="E374" s="220" t="s">
        <v>19</v>
      </c>
      <c r="F374" s="221" t="s">
        <v>155</v>
      </c>
      <c r="G374" s="218"/>
      <c r="H374" s="222">
        <v>20.04</v>
      </c>
      <c r="I374" s="223"/>
      <c r="J374" s="218"/>
      <c r="K374" s="218"/>
      <c r="L374" s="224"/>
      <c r="M374" s="225"/>
      <c r="N374" s="226"/>
      <c r="O374" s="226"/>
      <c r="P374" s="226"/>
      <c r="Q374" s="226"/>
      <c r="R374" s="226"/>
      <c r="S374" s="226"/>
      <c r="T374" s="22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28" t="s">
        <v>129</v>
      </c>
      <c r="AU374" s="228" t="s">
        <v>125</v>
      </c>
      <c r="AV374" s="13" t="s">
        <v>125</v>
      </c>
      <c r="AW374" s="13" t="s">
        <v>33</v>
      </c>
      <c r="AX374" s="13" t="s">
        <v>71</v>
      </c>
      <c r="AY374" s="228" t="s">
        <v>116</v>
      </c>
    </row>
    <row r="375" spans="1:51" s="13" customFormat="1" ht="12">
      <c r="A375" s="13"/>
      <c r="B375" s="217"/>
      <c r="C375" s="218"/>
      <c r="D375" s="219" t="s">
        <v>129</v>
      </c>
      <c r="E375" s="220" t="s">
        <v>19</v>
      </c>
      <c r="F375" s="221" t="s">
        <v>156</v>
      </c>
      <c r="G375" s="218"/>
      <c r="H375" s="222">
        <v>13.28</v>
      </c>
      <c r="I375" s="223"/>
      <c r="J375" s="218"/>
      <c r="K375" s="218"/>
      <c r="L375" s="224"/>
      <c r="M375" s="225"/>
      <c r="N375" s="226"/>
      <c r="O375" s="226"/>
      <c r="P375" s="226"/>
      <c r="Q375" s="226"/>
      <c r="R375" s="226"/>
      <c r="S375" s="226"/>
      <c r="T375" s="22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28" t="s">
        <v>129</v>
      </c>
      <c r="AU375" s="228" t="s">
        <v>125</v>
      </c>
      <c r="AV375" s="13" t="s">
        <v>125</v>
      </c>
      <c r="AW375" s="13" t="s">
        <v>33</v>
      </c>
      <c r="AX375" s="13" t="s">
        <v>71</v>
      </c>
      <c r="AY375" s="228" t="s">
        <v>116</v>
      </c>
    </row>
    <row r="376" spans="1:51" s="14" customFormat="1" ht="12">
      <c r="A376" s="14"/>
      <c r="B376" s="229"/>
      <c r="C376" s="230"/>
      <c r="D376" s="219" t="s">
        <v>129</v>
      </c>
      <c r="E376" s="231" t="s">
        <v>19</v>
      </c>
      <c r="F376" s="232" t="s">
        <v>158</v>
      </c>
      <c r="G376" s="230"/>
      <c r="H376" s="233">
        <v>36.83</v>
      </c>
      <c r="I376" s="234"/>
      <c r="J376" s="230"/>
      <c r="K376" s="230"/>
      <c r="L376" s="235"/>
      <c r="M376" s="236"/>
      <c r="N376" s="237"/>
      <c r="O376" s="237"/>
      <c r="P376" s="237"/>
      <c r="Q376" s="237"/>
      <c r="R376" s="237"/>
      <c r="S376" s="237"/>
      <c r="T376" s="238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39" t="s">
        <v>129</v>
      </c>
      <c r="AU376" s="239" t="s">
        <v>125</v>
      </c>
      <c r="AV376" s="14" t="s">
        <v>124</v>
      </c>
      <c r="AW376" s="14" t="s">
        <v>33</v>
      </c>
      <c r="AX376" s="14" t="s">
        <v>76</v>
      </c>
      <c r="AY376" s="239" t="s">
        <v>116</v>
      </c>
    </row>
    <row r="377" spans="1:65" s="2" customFormat="1" ht="16.5" customHeight="1">
      <c r="A377" s="40"/>
      <c r="B377" s="41"/>
      <c r="C377" s="199" t="s">
        <v>753</v>
      </c>
      <c r="D377" s="199" t="s">
        <v>119</v>
      </c>
      <c r="E377" s="200" t="s">
        <v>754</v>
      </c>
      <c r="F377" s="201" t="s">
        <v>755</v>
      </c>
      <c r="G377" s="202" t="s">
        <v>133</v>
      </c>
      <c r="H377" s="203">
        <v>36.83</v>
      </c>
      <c r="I377" s="204"/>
      <c r="J377" s="205">
        <f>ROUND(I377*H377,2)</f>
        <v>0</v>
      </c>
      <c r="K377" s="201" t="s">
        <v>123</v>
      </c>
      <c r="L377" s="46"/>
      <c r="M377" s="206" t="s">
        <v>19</v>
      </c>
      <c r="N377" s="207" t="s">
        <v>43</v>
      </c>
      <c r="O377" s="86"/>
      <c r="P377" s="208">
        <f>O377*H377</f>
        <v>0</v>
      </c>
      <c r="Q377" s="208">
        <v>3E-05</v>
      </c>
      <c r="R377" s="208">
        <f>Q377*H377</f>
        <v>0.0011049</v>
      </c>
      <c r="S377" s="208">
        <v>0</v>
      </c>
      <c r="T377" s="209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0" t="s">
        <v>171</v>
      </c>
      <c r="AT377" s="210" t="s">
        <v>119</v>
      </c>
      <c r="AU377" s="210" t="s">
        <v>125</v>
      </c>
      <c r="AY377" s="19" t="s">
        <v>116</v>
      </c>
      <c r="BE377" s="211">
        <f>IF(N377="základní",J377,0)</f>
        <v>0</v>
      </c>
      <c r="BF377" s="211">
        <f>IF(N377="snížená",J377,0)</f>
        <v>0</v>
      </c>
      <c r="BG377" s="211">
        <f>IF(N377="zákl. přenesená",J377,0)</f>
        <v>0</v>
      </c>
      <c r="BH377" s="211">
        <f>IF(N377="sníž. přenesená",J377,0)</f>
        <v>0</v>
      </c>
      <c r="BI377" s="211">
        <f>IF(N377="nulová",J377,0)</f>
        <v>0</v>
      </c>
      <c r="BJ377" s="19" t="s">
        <v>125</v>
      </c>
      <c r="BK377" s="211">
        <f>ROUND(I377*H377,2)</f>
        <v>0</v>
      </c>
      <c r="BL377" s="19" t="s">
        <v>171</v>
      </c>
      <c r="BM377" s="210" t="s">
        <v>756</v>
      </c>
    </row>
    <row r="378" spans="1:47" s="2" customFormat="1" ht="12">
      <c r="A378" s="40"/>
      <c r="B378" s="41"/>
      <c r="C378" s="42"/>
      <c r="D378" s="212" t="s">
        <v>127</v>
      </c>
      <c r="E378" s="42"/>
      <c r="F378" s="213" t="s">
        <v>757</v>
      </c>
      <c r="G378" s="42"/>
      <c r="H378" s="42"/>
      <c r="I378" s="214"/>
      <c r="J378" s="42"/>
      <c r="K378" s="42"/>
      <c r="L378" s="46"/>
      <c r="M378" s="215"/>
      <c r="N378" s="216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127</v>
      </c>
      <c r="AU378" s="19" t="s">
        <v>125</v>
      </c>
    </row>
    <row r="379" spans="1:65" s="2" customFormat="1" ht="24.15" customHeight="1">
      <c r="A379" s="40"/>
      <c r="B379" s="41"/>
      <c r="C379" s="199" t="s">
        <v>758</v>
      </c>
      <c r="D379" s="199" t="s">
        <v>119</v>
      </c>
      <c r="E379" s="200" t="s">
        <v>759</v>
      </c>
      <c r="F379" s="201" t="s">
        <v>760</v>
      </c>
      <c r="G379" s="202" t="s">
        <v>133</v>
      </c>
      <c r="H379" s="203">
        <v>36.83</v>
      </c>
      <c r="I379" s="204"/>
      <c r="J379" s="205">
        <f>ROUND(I379*H379,2)</f>
        <v>0</v>
      </c>
      <c r="K379" s="201" t="s">
        <v>123</v>
      </c>
      <c r="L379" s="46"/>
      <c r="M379" s="206" t="s">
        <v>19</v>
      </c>
      <c r="N379" s="207" t="s">
        <v>43</v>
      </c>
      <c r="O379" s="86"/>
      <c r="P379" s="208">
        <f>O379*H379</f>
        <v>0</v>
      </c>
      <c r="Q379" s="208">
        <v>0.0045</v>
      </c>
      <c r="R379" s="208">
        <f>Q379*H379</f>
        <v>0.165735</v>
      </c>
      <c r="S379" s="208">
        <v>0</v>
      </c>
      <c r="T379" s="209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0" t="s">
        <v>171</v>
      </c>
      <c r="AT379" s="210" t="s">
        <v>119</v>
      </c>
      <c r="AU379" s="210" t="s">
        <v>125</v>
      </c>
      <c r="AY379" s="19" t="s">
        <v>116</v>
      </c>
      <c r="BE379" s="211">
        <f>IF(N379="základní",J379,0)</f>
        <v>0</v>
      </c>
      <c r="BF379" s="211">
        <f>IF(N379="snížená",J379,0)</f>
        <v>0</v>
      </c>
      <c r="BG379" s="211">
        <f>IF(N379="zákl. přenesená",J379,0)</f>
        <v>0</v>
      </c>
      <c r="BH379" s="211">
        <f>IF(N379="sníž. přenesená",J379,0)</f>
        <v>0</v>
      </c>
      <c r="BI379" s="211">
        <f>IF(N379="nulová",J379,0)</f>
        <v>0</v>
      </c>
      <c r="BJ379" s="19" t="s">
        <v>125</v>
      </c>
      <c r="BK379" s="211">
        <f>ROUND(I379*H379,2)</f>
        <v>0</v>
      </c>
      <c r="BL379" s="19" t="s">
        <v>171</v>
      </c>
      <c r="BM379" s="210" t="s">
        <v>761</v>
      </c>
    </row>
    <row r="380" spans="1:47" s="2" customFormat="1" ht="12">
      <c r="A380" s="40"/>
      <c r="B380" s="41"/>
      <c r="C380" s="42"/>
      <c r="D380" s="212" t="s">
        <v>127</v>
      </c>
      <c r="E380" s="42"/>
      <c r="F380" s="213" t="s">
        <v>762</v>
      </c>
      <c r="G380" s="42"/>
      <c r="H380" s="42"/>
      <c r="I380" s="214"/>
      <c r="J380" s="42"/>
      <c r="K380" s="42"/>
      <c r="L380" s="46"/>
      <c r="M380" s="215"/>
      <c r="N380" s="216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127</v>
      </c>
      <c r="AU380" s="19" t="s">
        <v>125</v>
      </c>
    </row>
    <row r="381" spans="1:65" s="2" customFormat="1" ht="16.5" customHeight="1">
      <c r="A381" s="40"/>
      <c r="B381" s="41"/>
      <c r="C381" s="199" t="s">
        <v>763</v>
      </c>
      <c r="D381" s="199" t="s">
        <v>119</v>
      </c>
      <c r="E381" s="200" t="s">
        <v>764</v>
      </c>
      <c r="F381" s="201" t="s">
        <v>765</v>
      </c>
      <c r="G381" s="202" t="s">
        <v>133</v>
      </c>
      <c r="H381" s="203">
        <v>39.5133</v>
      </c>
      <c r="I381" s="204"/>
      <c r="J381" s="205">
        <f>ROUND(I381*H381,2)</f>
        <v>0</v>
      </c>
      <c r="K381" s="201" t="s">
        <v>123</v>
      </c>
      <c r="L381" s="46"/>
      <c r="M381" s="206" t="s">
        <v>19</v>
      </c>
      <c r="N381" s="207" t="s">
        <v>43</v>
      </c>
      <c r="O381" s="86"/>
      <c r="P381" s="208">
        <f>O381*H381</f>
        <v>0</v>
      </c>
      <c r="Q381" s="208">
        <v>0</v>
      </c>
      <c r="R381" s="208">
        <f>Q381*H381</f>
        <v>0</v>
      </c>
      <c r="S381" s="208">
        <v>0.0025</v>
      </c>
      <c r="T381" s="209">
        <f>S381*H381</f>
        <v>0.09878325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0" t="s">
        <v>171</v>
      </c>
      <c r="AT381" s="210" t="s">
        <v>119</v>
      </c>
      <c r="AU381" s="210" t="s">
        <v>125</v>
      </c>
      <c r="AY381" s="19" t="s">
        <v>116</v>
      </c>
      <c r="BE381" s="211">
        <f>IF(N381="základní",J381,0)</f>
        <v>0</v>
      </c>
      <c r="BF381" s="211">
        <f>IF(N381="snížená",J381,0)</f>
        <v>0</v>
      </c>
      <c r="BG381" s="211">
        <f>IF(N381="zákl. přenesená",J381,0)</f>
        <v>0</v>
      </c>
      <c r="BH381" s="211">
        <f>IF(N381="sníž. přenesená",J381,0)</f>
        <v>0</v>
      </c>
      <c r="BI381" s="211">
        <f>IF(N381="nulová",J381,0)</f>
        <v>0</v>
      </c>
      <c r="BJ381" s="19" t="s">
        <v>125</v>
      </c>
      <c r="BK381" s="211">
        <f>ROUND(I381*H381,2)</f>
        <v>0</v>
      </c>
      <c r="BL381" s="19" t="s">
        <v>171</v>
      </c>
      <c r="BM381" s="210" t="s">
        <v>766</v>
      </c>
    </row>
    <row r="382" spans="1:47" s="2" customFormat="1" ht="12">
      <c r="A382" s="40"/>
      <c r="B382" s="41"/>
      <c r="C382" s="42"/>
      <c r="D382" s="212" t="s">
        <v>127</v>
      </c>
      <c r="E382" s="42"/>
      <c r="F382" s="213" t="s">
        <v>767</v>
      </c>
      <c r="G382" s="42"/>
      <c r="H382" s="42"/>
      <c r="I382" s="214"/>
      <c r="J382" s="42"/>
      <c r="K382" s="42"/>
      <c r="L382" s="46"/>
      <c r="M382" s="215"/>
      <c r="N382" s="216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127</v>
      </c>
      <c r="AU382" s="19" t="s">
        <v>125</v>
      </c>
    </row>
    <row r="383" spans="1:65" s="2" customFormat="1" ht="16.5" customHeight="1">
      <c r="A383" s="40"/>
      <c r="B383" s="41"/>
      <c r="C383" s="199" t="s">
        <v>768</v>
      </c>
      <c r="D383" s="199" t="s">
        <v>119</v>
      </c>
      <c r="E383" s="200" t="s">
        <v>769</v>
      </c>
      <c r="F383" s="201" t="s">
        <v>770</v>
      </c>
      <c r="G383" s="202" t="s">
        <v>133</v>
      </c>
      <c r="H383" s="203">
        <v>36.83</v>
      </c>
      <c r="I383" s="204"/>
      <c r="J383" s="205">
        <f>ROUND(I383*H383,2)</f>
        <v>0</v>
      </c>
      <c r="K383" s="201" t="s">
        <v>123</v>
      </c>
      <c r="L383" s="46"/>
      <c r="M383" s="206" t="s">
        <v>19</v>
      </c>
      <c r="N383" s="207" t="s">
        <v>43</v>
      </c>
      <c r="O383" s="86"/>
      <c r="P383" s="208">
        <f>O383*H383</f>
        <v>0</v>
      </c>
      <c r="Q383" s="208">
        <v>0.0003</v>
      </c>
      <c r="R383" s="208">
        <f>Q383*H383</f>
        <v>0.011048999999999998</v>
      </c>
      <c r="S383" s="208">
        <v>0</v>
      </c>
      <c r="T383" s="209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0" t="s">
        <v>171</v>
      </c>
      <c r="AT383" s="210" t="s">
        <v>119</v>
      </c>
      <c r="AU383" s="210" t="s">
        <v>125</v>
      </c>
      <c r="AY383" s="19" t="s">
        <v>116</v>
      </c>
      <c r="BE383" s="211">
        <f>IF(N383="základní",J383,0)</f>
        <v>0</v>
      </c>
      <c r="BF383" s="211">
        <f>IF(N383="snížená",J383,0)</f>
        <v>0</v>
      </c>
      <c r="BG383" s="211">
        <f>IF(N383="zákl. přenesená",J383,0)</f>
        <v>0</v>
      </c>
      <c r="BH383" s="211">
        <f>IF(N383="sníž. přenesená",J383,0)</f>
        <v>0</v>
      </c>
      <c r="BI383" s="211">
        <f>IF(N383="nulová",J383,0)</f>
        <v>0</v>
      </c>
      <c r="BJ383" s="19" t="s">
        <v>125</v>
      </c>
      <c r="BK383" s="211">
        <f>ROUND(I383*H383,2)</f>
        <v>0</v>
      </c>
      <c r="BL383" s="19" t="s">
        <v>171</v>
      </c>
      <c r="BM383" s="210" t="s">
        <v>771</v>
      </c>
    </row>
    <row r="384" spans="1:47" s="2" customFormat="1" ht="12">
      <c r="A384" s="40"/>
      <c r="B384" s="41"/>
      <c r="C384" s="42"/>
      <c r="D384" s="212" t="s">
        <v>127</v>
      </c>
      <c r="E384" s="42"/>
      <c r="F384" s="213" t="s">
        <v>772</v>
      </c>
      <c r="G384" s="42"/>
      <c r="H384" s="42"/>
      <c r="I384" s="214"/>
      <c r="J384" s="42"/>
      <c r="K384" s="42"/>
      <c r="L384" s="46"/>
      <c r="M384" s="215"/>
      <c r="N384" s="216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127</v>
      </c>
      <c r="AU384" s="19" t="s">
        <v>125</v>
      </c>
    </row>
    <row r="385" spans="1:65" s="2" customFormat="1" ht="16.5" customHeight="1">
      <c r="A385" s="40"/>
      <c r="B385" s="41"/>
      <c r="C385" s="240" t="s">
        <v>773</v>
      </c>
      <c r="D385" s="240" t="s">
        <v>206</v>
      </c>
      <c r="E385" s="241" t="s">
        <v>774</v>
      </c>
      <c r="F385" s="242" t="s">
        <v>775</v>
      </c>
      <c r="G385" s="243" t="s">
        <v>133</v>
      </c>
      <c r="H385" s="244">
        <v>36.83</v>
      </c>
      <c r="I385" s="245"/>
      <c r="J385" s="246">
        <f>ROUND(I385*H385,2)</f>
        <v>0</v>
      </c>
      <c r="K385" s="242" t="s">
        <v>123</v>
      </c>
      <c r="L385" s="247"/>
      <c r="M385" s="248" t="s">
        <v>19</v>
      </c>
      <c r="N385" s="249" t="s">
        <v>43</v>
      </c>
      <c r="O385" s="86"/>
      <c r="P385" s="208">
        <f>O385*H385</f>
        <v>0</v>
      </c>
      <c r="Q385" s="208">
        <v>0.00283</v>
      </c>
      <c r="R385" s="208">
        <f>Q385*H385</f>
        <v>0.1042289</v>
      </c>
      <c r="S385" s="208">
        <v>0</v>
      </c>
      <c r="T385" s="209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0" t="s">
        <v>311</v>
      </c>
      <c r="AT385" s="210" t="s">
        <v>206</v>
      </c>
      <c r="AU385" s="210" t="s">
        <v>125</v>
      </c>
      <c r="AY385" s="19" t="s">
        <v>116</v>
      </c>
      <c r="BE385" s="211">
        <f>IF(N385="základní",J385,0)</f>
        <v>0</v>
      </c>
      <c r="BF385" s="211">
        <f>IF(N385="snížená",J385,0)</f>
        <v>0</v>
      </c>
      <c r="BG385" s="211">
        <f>IF(N385="zákl. přenesená",J385,0)</f>
        <v>0</v>
      </c>
      <c r="BH385" s="211">
        <f>IF(N385="sníž. přenesená",J385,0)</f>
        <v>0</v>
      </c>
      <c r="BI385" s="211">
        <f>IF(N385="nulová",J385,0)</f>
        <v>0</v>
      </c>
      <c r="BJ385" s="19" t="s">
        <v>125</v>
      </c>
      <c r="BK385" s="211">
        <f>ROUND(I385*H385,2)</f>
        <v>0</v>
      </c>
      <c r="BL385" s="19" t="s">
        <v>171</v>
      </c>
      <c r="BM385" s="210" t="s">
        <v>776</v>
      </c>
    </row>
    <row r="386" spans="1:65" s="2" customFormat="1" ht="16.5" customHeight="1">
      <c r="A386" s="40"/>
      <c r="B386" s="41"/>
      <c r="C386" s="199" t="s">
        <v>777</v>
      </c>
      <c r="D386" s="199" t="s">
        <v>119</v>
      </c>
      <c r="E386" s="200" t="s">
        <v>778</v>
      </c>
      <c r="F386" s="201" t="s">
        <v>779</v>
      </c>
      <c r="G386" s="202" t="s">
        <v>273</v>
      </c>
      <c r="H386" s="203">
        <v>24.5533</v>
      </c>
      <c r="I386" s="204"/>
      <c r="J386" s="205">
        <f>ROUND(I386*H386,2)</f>
        <v>0</v>
      </c>
      <c r="K386" s="201" t="s">
        <v>123</v>
      </c>
      <c r="L386" s="46"/>
      <c r="M386" s="206" t="s">
        <v>19</v>
      </c>
      <c r="N386" s="207" t="s">
        <v>43</v>
      </c>
      <c r="O386" s="86"/>
      <c r="P386" s="208">
        <f>O386*H386</f>
        <v>0</v>
      </c>
      <c r="Q386" s="208">
        <v>0</v>
      </c>
      <c r="R386" s="208">
        <f>Q386*H386</f>
        <v>0</v>
      </c>
      <c r="S386" s="208">
        <v>0</v>
      </c>
      <c r="T386" s="209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0" t="s">
        <v>171</v>
      </c>
      <c r="AT386" s="210" t="s">
        <v>119</v>
      </c>
      <c r="AU386" s="210" t="s">
        <v>125</v>
      </c>
      <c r="AY386" s="19" t="s">
        <v>116</v>
      </c>
      <c r="BE386" s="211">
        <f>IF(N386="základní",J386,0)</f>
        <v>0</v>
      </c>
      <c r="BF386" s="211">
        <f>IF(N386="snížená",J386,0)</f>
        <v>0</v>
      </c>
      <c r="BG386" s="211">
        <f>IF(N386="zákl. přenesená",J386,0)</f>
        <v>0</v>
      </c>
      <c r="BH386" s="211">
        <f>IF(N386="sníž. přenesená",J386,0)</f>
        <v>0</v>
      </c>
      <c r="BI386" s="211">
        <f>IF(N386="nulová",J386,0)</f>
        <v>0</v>
      </c>
      <c r="BJ386" s="19" t="s">
        <v>125</v>
      </c>
      <c r="BK386" s="211">
        <f>ROUND(I386*H386,2)</f>
        <v>0</v>
      </c>
      <c r="BL386" s="19" t="s">
        <v>171</v>
      </c>
      <c r="BM386" s="210" t="s">
        <v>780</v>
      </c>
    </row>
    <row r="387" spans="1:47" s="2" customFormat="1" ht="12">
      <c r="A387" s="40"/>
      <c r="B387" s="41"/>
      <c r="C387" s="42"/>
      <c r="D387" s="212" t="s">
        <v>127</v>
      </c>
      <c r="E387" s="42"/>
      <c r="F387" s="213" t="s">
        <v>781</v>
      </c>
      <c r="G387" s="42"/>
      <c r="H387" s="42"/>
      <c r="I387" s="214"/>
      <c r="J387" s="42"/>
      <c r="K387" s="42"/>
      <c r="L387" s="46"/>
      <c r="M387" s="215"/>
      <c r="N387" s="216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127</v>
      </c>
      <c r="AU387" s="19" t="s">
        <v>125</v>
      </c>
    </row>
    <row r="388" spans="1:51" s="13" customFormat="1" ht="12">
      <c r="A388" s="13"/>
      <c r="B388" s="217"/>
      <c r="C388" s="218"/>
      <c r="D388" s="219" t="s">
        <v>129</v>
      </c>
      <c r="E388" s="220" t="s">
        <v>19</v>
      </c>
      <c r="F388" s="221" t="s">
        <v>782</v>
      </c>
      <c r="G388" s="218"/>
      <c r="H388" s="222">
        <v>24.5533</v>
      </c>
      <c r="I388" s="223"/>
      <c r="J388" s="218"/>
      <c r="K388" s="218"/>
      <c r="L388" s="224"/>
      <c r="M388" s="225"/>
      <c r="N388" s="226"/>
      <c r="O388" s="226"/>
      <c r="P388" s="226"/>
      <c r="Q388" s="226"/>
      <c r="R388" s="226"/>
      <c r="S388" s="226"/>
      <c r="T388" s="22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28" t="s">
        <v>129</v>
      </c>
      <c r="AU388" s="228" t="s">
        <v>125</v>
      </c>
      <c r="AV388" s="13" t="s">
        <v>125</v>
      </c>
      <c r="AW388" s="13" t="s">
        <v>33</v>
      </c>
      <c r="AX388" s="13" t="s">
        <v>76</v>
      </c>
      <c r="AY388" s="228" t="s">
        <v>116</v>
      </c>
    </row>
    <row r="389" spans="1:65" s="2" customFormat="1" ht="16.5" customHeight="1">
      <c r="A389" s="40"/>
      <c r="B389" s="41"/>
      <c r="C389" s="199" t="s">
        <v>783</v>
      </c>
      <c r="D389" s="199" t="s">
        <v>119</v>
      </c>
      <c r="E389" s="200" t="s">
        <v>784</v>
      </c>
      <c r="F389" s="201" t="s">
        <v>785</v>
      </c>
      <c r="G389" s="202" t="s">
        <v>273</v>
      </c>
      <c r="H389" s="203">
        <v>45.48</v>
      </c>
      <c r="I389" s="204"/>
      <c r="J389" s="205">
        <f>ROUND(I389*H389,2)</f>
        <v>0</v>
      </c>
      <c r="K389" s="201" t="s">
        <v>123</v>
      </c>
      <c r="L389" s="46"/>
      <c r="M389" s="206" t="s">
        <v>19</v>
      </c>
      <c r="N389" s="207" t="s">
        <v>43</v>
      </c>
      <c r="O389" s="86"/>
      <c r="P389" s="208">
        <f>O389*H389</f>
        <v>0</v>
      </c>
      <c r="Q389" s="208">
        <v>0</v>
      </c>
      <c r="R389" s="208">
        <f>Q389*H389</f>
        <v>0</v>
      </c>
      <c r="S389" s="208">
        <v>0.0003</v>
      </c>
      <c r="T389" s="209">
        <f>S389*H389</f>
        <v>0.013643999999999998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0" t="s">
        <v>171</v>
      </c>
      <c r="AT389" s="210" t="s">
        <v>119</v>
      </c>
      <c r="AU389" s="210" t="s">
        <v>125</v>
      </c>
      <c r="AY389" s="19" t="s">
        <v>116</v>
      </c>
      <c r="BE389" s="211">
        <f>IF(N389="základní",J389,0)</f>
        <v>0</v>
      </c>
      <c r="BF389" s="211">
        <f>IF(N389="snížená",J389,0)</f>
        <v>0</v>
      </c>
      <c r="BG389" s="211">
        <f>IF(N389="zákl. přenesená",J389,0)</f>
        <v>0</v>
      </c>
      <c r="BH389" s="211">
        <f>IF(N389="sníž. přenesená",J389,0)</f>
        <v>0</v>
      </c>
      <c r="BI389" s="211">
        <f>IF(N389="nulová",J389,0)</f>
        <v>0</v>
      </c>
      <c r="BJ389" s="19" t="s">
        <v>125</v>
      </c>
      <c r="BK389" s="211">
        <f>ROUND(I389*H389,2)</f>
        <v>0</v>
      </c>
      <c r="BL389" s="19" t="s">
        <v>171</v>
      </c>
      <c r="BM389" s="210" t="s">
        <v>786</v>
      </c>
    </row>
    <row r="390" spans="1:47" s="2" customFormat="1" ht="12">
      <c r="A390" s="40"/>
      <c r="B390" s="41"/>
      <c r="C390" s="42"/>
      <c r="D390" s="212" t="s">
        <v>127</v>
      </c>
      <c r="E390" s="42"/>
      <c r="F390" s="213" t="s">
        <v>787</v>
      </c>
      <c r="G390" s="42"/>
      <c r="H390" s="42"/>
      <c r="I390" s="214"/>
      <c r="J390" s="42"/>
      <c r="K390" s="42"/>
      <c r="L390" s="46"/>
      <c r="M390" s="215"/>
      <c r="N390" s="216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127</v>
      </c>
      <c r="AU390" s="19" t="s">
        <v>125</v>
      </c>
    </row>
    <row r="391" spans="1:51" s="13" customFormat="1" ht="12">
      <c r="A391" s="13"/>
      <c r="B391" s="217"/>
      <c r="C391" s="218"/>
      <c r="D391" s="219" t="s">
        <v>129</v>
      </c>
      <c r="E391" s="220" t="s">
        <v>19</v>
      </c>
      <c r="F391" s="221" t="s">
        <v>788</v>
      </c>
      <c r="G391" s="218"/>
      <c r="H391" s="222">
        <v>5.54</v>
      </c>
      <c r="I391" s="223"/>
      <c r="J391" s="218"/>
      <c r="K391" s="218"/>
      <c r="L391" s="224"/>
      <c r="M391" s="225"/>
      <c r="N391" s="226"/>
      <c r="O391" s="226"/>
      <c r="P391" s="226"/>
      <c r="Q391" s="226"/>
      <c r="R391" s="226"/>
      <c r="S391" s="226"/>
      <c r="T391" s="22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28" t="s">
        <v>129</v>
      </c>
      <c r="AU391" s="228" t="s">
        <v>125</v>
      </c>
      <c r="AV391" s="13" t="s">
        <v>125</v>
      </c>
      <c r="AW391" s="13" t="s">
        <v>33</v>
      </c>
      <c r="AX391" s="13" t="s">
        <v>71</v>
      </c>
      <c r="AY391" s="228" t="s">
        <v>116</v>
      </c>
    </row>
    <row r="392" spans="1:51" s="13" customFormat="1" ht="12">
      <c r="A392" s="13"/>
      <c r="B392" s="217"/>
      <c r="C392" s="218"/>
      <c r="D392" s="219" t="s">
        <v>129</v>
      </c>
      <c r="E392" s="220" t="s">
        <v>19</v>
      </c>
      <c r="F392" s="221" t="s">
        <v>789</v>
      </c>
      <c r="G392" s="218"/>
      <c r="H392" s="222">
        <v>18.24</v>
      </c>
      <c r="I392" s="223"/>
      <c r="J392" s="218"/>
      <c r="K392" s="218"/>
      <c r="L392" s="224"/>
      <c r="M392" s="225"/>
      <c r="N392" s="226"/>
      <c r="O392" s="226"/>
      <c r="P392" s="226"/>
      <c r="Q392" s="226"/>
      <c r="R392" s="226"/>
      <c r="S392" s="226"/>
      <c r="T392" s="22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28" t="s">
        <v>129</v>
      </c>
      <c r="AU392" s="228" t="s">
        <v>125</v>
      </c>
      <c r="AV392" s="13" t="s">
        <v>125</v>
      </c>
      <c r="AW392" s="13" t="s">
        <v>33</v>
      </c>
      <c r="AX392" s="13" t="s">
        <v>71</v>
      </c>
      <c r="AY392" s="228" t="s">
        <v>116</v>
      </c>
    </row>
    <row r="393" spans="1:51" s="13" customFormat="1" ht="12">
      <c r="A393" s="13"/>
      <c r="B393" s="217"/>
      <c r="C393" s="218"/>
      <c r="D393" s="219" t="s">
        <v>129</v>
      </c>
      <c r="E393" s="220" t="s">
        <v>19</v>
      </c>
      <c r="F393" s="221" t="s">
        <v>790</v>
      </c>
      <c r="G393" s="218"/>
      <c r="H393" s="222">
        <v>14.22</v>
      </c>
      <c r="I393" s="223"/>
      <c r="J393" s="218"/>
      <c r="K393" s="218"/>
      <c r="L393" s="224"/>
      <c r="M393" s="225"/>
      <c r="N393" s="226"/>
      <c r="O393" s="226"/>
      <c r="P393" s="226"/>
      <c r="Q393" s="226"/>
      <c r="R393" s="226"/>
      <c r="S393" s="226"/>
      <c r="T393" s="22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28" t="s">
        <v>129</v>
      </c>
      <c r="AU393" s="228" t="s">
        <v>125</v>
      </c>
      <c r="AV393" s="13" t="s">
        <v>125</v>
      </c>
      <c r="AW393" s="13" t="s">
        <v>33</v>
      </c>
      <c r="AX393" s="13" t="s">
        <v>71</v>
      </c>
      <c r="AY393" s="228" t="s">
        <v>116</v>
      </c>
    </row>
    <row r="394" spans="1:51" s="13" customFormat="1" ht="12">
      <c r="A394" s="13"/>
      <c r="B394" s="217"/>
      <c r="C394" s="218"/>
      <c r="D394" s="219" t="s">
        <v>129</v>
      </c>
      <c r="E394" s="220" t="s">
        <v>19</v>
      </c>
      <c r="F394" s="221" t="s">
        <v>221</v>
      </c>
      <c r="G394" s="218"/>
      <c r="H394" s="222">
        <v>0</v>
      </c>
      <c r="I394" s="223"/>
      <c r="J394" s="218"/>
      <c r="K394" s="218"/>
      <c r="L394" s="224"/>
      <c r="M394" s="225"/>
      <c r="N394" s="226"/>
      <c r="O394" s="226"/>
      <c r="P394" s="226"/>
      <c r="Q394" s="226"/>
      <c r="R394" s="226"/>
      <c r="S394" s="226"/>
      <c r="T394" s="22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28" t="s">
        <v>129</v>
      </c>
      <c r="AU394" s="228" t="s">
        <v>125</v>
      </c>
      <c r="AV394" s="13" t="s">
        <v>125</v>
      </c>
      <c r="AW394" s="13" t="s">
        <v>4</v>
      </c>
      <c r="AX394" s="13" t="s">
        <v>71</v>
      </c>
      <c r="AY394" s="228" t="s">
        <v>116</v>
      </c>
    </row>
    <row r="395" spans="1:51" s="13" customFormat="1" ht="12">
      <c r="A395" s="13"/>
      <c r="B395" s="217"/>
      <c r="C395" s="218"/>
      <c r="D395" s="219" t="s">
        <v>129</v>
      </c>
      <c r="E395" s="220" t="s">
        <v>19</v>
      </c>
      <c r="F395" s="221" t="s">
        <v>791</v>
      </c>
      <c r="G395" s="218"/>
      <c r="H395" s="222">
        <v>3.96</v>
      </c>
      <c r="I395" s="223"/>
      <c r="J395" s="218"/>
      <c r="K395" s="218"/>
      <c r="L395" s="224"/>
      <c r="M395" s="225"/>
      <c r="N395" s="226"/>
      <c r="O395" s="226"/>
      <c r="P395" s="226"/>
      <c r="Q395" s="226"/>
      <c r="R395" s="226"/>
      <c r="S395" s="226"/>
      <c r="T395" s="22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28" t="s">
        <v>129</v>
      </c>
      <c r="AU395" s="228" t="s">
        <v>125</v>
      </c>
      <c r="AV395" s="13" t="s">
        <v>125</v>
      </c>
      <c r="AW395" s="13" t="s">
        <v>33</v>
      </c>
      <c r="AX395" s="13" t="s">
        <v>71</v>
      </c>
      <c r="AY395" s="228" t="s">
        <v>116</v>
      </c>
    </row>
    <row r="396" spans="1:51" s="13" customFormat="1" ht="12">
      <c r="A396" s="13"/>
      <c r="B396" s="217"/>
      <c r="C396" s="218"/>
      <c r="D396" s="219" t="s">
        <v>129</v>
      </c>
      <c r="E396" s="220" t="s">
        <v>19</v>
      </c>
      <c r="F396" s="221" t="s">
        <v>792</v>
      </c>
      <c r="G396" s="218"/>
      <c r="H396" s="222">
        <v>3.52</v>
      </c>
      <c r="I396" s="223"/>
      <c r="J396" s="218"/>
      <c r="K396" s="218"/>
      <c r="L396" s="224"/>
      <c r="M396" s="225"/>
      <c r="N396" s="226"/>
      <c r="O396" s="226"/>
      <c r="P396" s="226"/>
      <c r="Q396" s="226"/>
      <c r="R396" s="226"/>
      <c r="S396" s="226"/>
      <c r="T396" s="227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28" t="s">
        <v>129</v>
      </c>
      <c r="AU396" s="228" t="s">
        <v>125</v>
      </c>
      <c r="AV396" s="13" t="s">
        <v>125</v>
      </c>
      <c r="AW396" s="13" t="s">
        <v>33</v>
      </c>
      <c r="AX396" s="13" t="s">
        <v>71</v>
      </c>
      <c r="AY396" s="228" t="s">
        <v>116</v>
      </c>
    </row>
    <row r="397" spans="1:51" s="14" customFormat="1" ht="12">
      <c r="A397" s="14"/>
      <c r="B397" s="229"/>
      <c r="C397" s="230"/>
      <c r="D397" s="219" t="s">
        <v>129</v>
      </c>
      <c r="E397" s="231" t="s">
        <v>19</v>
      </c>
      <c r="F397" s="232" t="s">
        <v>158</v>
      </c>
      <c r="G397" s="230"/>
      <c r="H397" s="233">
        <v>45.48</v>
      </c>
      <c r="I397" s="234"/>
      <c r="J397" s="230"/>
      <c r="K397" s="230"/>
      <c r="L397" s="235"/>
      <c r="M397" s="236"/>
      <c r="N397" s="237"/>
      <c r="O397" s="237"/>
      <c r="P397" s="237"/>
      <c r="Q397" s="237"/>
      <c r="R397" s="237"/>
      <c r="S397" s="237"/>
      <c r="T397" s="238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39" t="s">
        <v>129</v>
      </c>
      <c r="AU397" s="239" t="s">
        <v>125</v>
      </c>
      <c r="AV397" s="14" t="s">
        <v>124</v>
      </c>
      <c r="AW397" s="14" t="s">
        <v>33</v>
      </c>
      <c r="AX397" s="14" t="s">
        <v>76</v>
      </c>
      <c r="AY397" s="239" t="s">
        <v>116</v>
      </c>
    </row>
    <row r="398" spans="1:65" s="2" customFormat="1" ht="16.5" customHeight="1">
      <c r="A398" s="40"/>
      <c r="B398" s="41"/>
      <c r="C398" s="199" t="s">
        <v>793</v>
      </c>
      <c r="D398" s="199" t="s">
        <v>119</v>
      </c>
      <c r="E398" s="200" t="s">
        <v>794</v>
      </c>
      <c r="F398" s="201" t="s">
        <v>795</v>
      </c>
      <c r="G398" s="202" t="s">
        <v>273</v>
      </c>
      <c r="H398" s="203">
        <v>38.51</v>
      </c>
      <c r="I398" s="204"/>
      <c r="J398" s="205">
        <f>ROUND(I398*H398,2)</f>
        <v>0</v>
      </c>
      <c r="K398" s="201" t="s">
        <v>123</v>
      </c>
      <c r="L398" s="46"/>
      <c r="M398" s="206" t="s">
        <v>19</v>
      </c>
      <c r="N398" s="207" t="s">
        <v>43</v>
      </c>
      <c r="O398" s="86"/>
      <c r="P398" s="208">
        <f>O398*H398</f>
        <v>0</v>
      </c>
      <c r="Q398" s="208">
        <v>1E-05</v>
      </c>
      <c r="R398" s="208">
        <f>Q398*H398</f>
        <v>0.00038510000000000004</v>
      </c>
      <c r="S398" s="208">
        <v>0</v>
      </c>
      <c r="T398" s="209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0" t="s">
        <v>171</v>
      </c>
      <c r="AT398" s="210" t="s">
        <v>119</v>
      </c>
      <c r="AU398" s="210" t="s">
        <v>125</v>
      </c>
      <c r="AY398" s="19" t="s">
        <v>116</v>
      </c>
      <c r="BE398" s="211">
        <f>IF(N398="základní",J398,0)</f>
        <v>0</v>
      </c>
      <c r="BF398" s="211">
        <f>IF(N398="snížená",J398,0)</f>
        <v>0</v>
      </c>
      <c r="BG398" s="211">
        <f>IF(N398="zákl. přenesená",J398,0)</f>
        <v>0</v>
      </c>
      <c r="BH398" s="211">
        <f>IF(N398="sníž. přenesená",J398,0)</f>
        <v>0</v>
      </c>
      <c r="BI398" s="211">
        <f>IF(N398="nulová",J398,0)</f>
        <v>0</v>
      </c>
      <c r="BJ398" s="19" t="s">
        <v>125</v>
      </c>
      <c r="BK398" s="211">
        <f>ROUND(I398*H398,2)</f>
        <v>0</v>
      </c>
      <c r="BL398" s="19" t="s">
        <v>171</v>
      </c>
      <c r="BM398" s="210" t="s">
        <v>796</v>
      </c>
    </row>
    <row r="399" spans="1:47" s="2" customFormat="1" ht="12">
      <c r="A399" s="40"/>
      <c r="B399" s="41"/>
      <c r="C399" s="42"/>
      <c r="D399" s="212" t="s">
        <v>127</v>
      </c>
      <c r="E399" s="42"/>
      <c r="F399" s="213" t="s">
        <v>797</v>
      </c>
      <c r="G399" s="42"/>
      <c r="H399" s="42"/>
      <c r="I399" s="214"/>
      <c r="J399" s="42"/>
      <c r="K399" s="42"/>
      <c r="L399" s="46"/>
      <c r="M399" s="215"/>
      <c r="N399" s="216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127</v>
      </c>
      <c r="AU399" s="19" t="s">
        <v>125</v>
      </c>
    </row>
    <row r="400" spans="1:51" s="13" customFormat="1" ht="12">
      <c r="A400" s="13"/>
      <c r="B400" s="217"/>
      <c r="C400" s="218"/>
      <c r="D400" s="219" t="s">
        <v>129</v>
      </c>
      <c r="E400" s="220" t="s">
        <v>19</v>
      </c>
      <c r="F400" s="221" t="s">
        <v>798</v>
      </c>
      <c r="G400" s="218"/>
      <c r="H400" s="222">
        <v>5.25</v>
      </c>
      <c r="I400" s="223"/>
      <c r="J400" s="218"/>
      <c r="K400" s="218"/>
      <c r="L400" s="224"/>
      <c r="M400" s="225"/>
      <c r="N400" s="226"/>
      <c r="O400" s="226"/>
      <c r="P400" s="226"/>
      <c r="Q400" s="226"/>
      <c r="R400" s="226"/>
      <c r="S400" s="226"/>
      <c r="T400" s="22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28" t="s">
        <v>129</v>
      </c>
      <c r="AU400" s="228" t="s">
        <v>125</v>
      </c>
      <c r="AV400" s="13" t="s">
        <v>125</v>
      </c>
      <c r="AW400" s="13" t="s">
        <v>33</v>
      </c>
      <c r="AX400" s="13" t="s">
        <v>71</v>
      </c>
      <c r="AY400" s="228" t="s">
        <v>116</v>
      </c>
    </row>
    <row r="401" spans="1:51" s="13" customFormat="1" ht="12">
      <c r="A401" s="13"/>
      <c r="B401" s="217"/>
      <c r="C401" s="218"/>
      <c r="D401" s="219" t="s">
        <v>129</v>
      </c>
      <c r="E401" s="220" t="s">
        <v>19</v>
      </c>
      <c r="F401" s="221" t="s">
        <v>799</v>
      </c>
      <c r="G401" s="218"/>
      <c r="H401" s="222">
        <v>19.04</v>
      </c>
      <c r="I401" s="223"/>
      <c r="J401" s="218"/>
      <c r="K401" s="218"/>
      <c r="L401" s="224"/>
      <c r="M401" s="225"/>
      <c r="N401" s="226"/>
      <c r="O401" s="226"/>
      <c r="P401" s="226"/>
      <c r="Q401" s="226"/>
      <c r="R401" s="226"/>
      <c r="S401" s="226"/>
      <c r="T401" s="227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28" t="s">
        <v>129</v>
      </c>
      <c r="AU401" s="228" t="s">
        <v>125</v>
      </c>
      <c r="AV401" s="13" t="s">
        <v>125</v>
      </c>
      <c r="AW401" s="13" t="s">
        <v>33</v>
      </c>
      <c r="AX401" s="13" t="s">
        <v>71</v>
      </c>
      <c r="AY401" s="228" t="s">
        <v>116</v>
      </c>
    </row>
    <row r="402" spans="1:51" s="13" customFormat="1" ht="12">
      <c r="A402" s="13"/>
      <c r="B402" s="217"/>
      <c r="C402" s="218"/>
      <c r="D402" s="219" t="s">
        <v>129</v>
      </c>
      <c r="E402" s="220" t="s">
        <v>19</v>
      </c>
      <c r="F402" s="221" t="s">
        <v>790</v>
      </c>
      <c r="G402" s="218"/>
      <c r="H402" s="222">
        <v>14.22</v>
      </c>
      <c r="I402" s="223"/>
      <c r="J402" s="218"/>
      <c r="K402" s="218"/>
      <c r="L402" s="224"/>
      <c r="M402" s="225"/>
      <c r="N402" s="226"/>
      <c r="O402" s="226"/>
      <c r="P402" s="226"/>
      <c r="Q402" s="226"/>
      <c r="R402" s="226"/>
      <c r="S402" s="226"/>
      <c r="T402" s="22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28" t="s">
        <v>129</v>
      </c>
      <c r="AU402" s="228" t="s">
        <v>125</v>
      </c>
      <c r="AV402" s="13" t="s">
        <v>125</v>
      </c>
      <c r="AW402" s="13" t="s">
        <v>33</v>
      </c>
      <c r="AX402" s="13" t="s">
        <v>71</v>
      </c>
      <c r="AY402" s="228" t="s">
        <v>116</v>
      </c>
    </row>
    <row r="403" spans="1:51" s="13" customFormat="1" ht="12">
      <c r="A403" s="13"/>
      <c r="B403" s="217"/>
      <c r="C403" s="218"/>
      <c r="D403" s="219" t="s">
        <v>129</v>
      </c>
      <c r="E403" s="220" t="s">
        <v>19</v>
      </c>
      <c r="F403" s="221" t="s">
        <v>221</v>
      </c>
      <c r="G403" s="218"/>
      <c r="H403" s="222">
        <v>0</v>
      </c>
      <c r="I403" s="223"/>
      <c r="J403" s="218"/>
      <c r="K403" s="218"/>
      <c r="L403" s="224"/>
      <c r="M403" s="225"/>
      <c r="N403" s="226"/>
      <c r="O403" s="226"/>
      <c r="P403" s="226"/>
      <c r="Q403" s="226"/>
      <c r="R403" s="226"/>
      <c r="S403" s="226"/>
      <c r="T403" s="227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28" t="s">
        <v>129</v>
      </c>
      <c r="AU403" s="228" t="s">
        <v>125</v>
      </c>
      <c r="AV403" s="13" t="s">
        <v>125</v>
      </c>
      <c r="AW403" s="13" t="s">
        <v>4</v>
      </c>
      <c r="AX403" s="13" t="s">
        <v>71</v>
      </c>
      <c r="AY403" s="228" t="s">
        <v>116</v>
      </c>
    </row>
    <row r="404" spans="1:51" s="14" customFormat="1" ht="12">
      <c r="A404" s="14"/>
      <c r="B404" s="229"/>
      <c r="C404" s="230"/>
      <c r="D404" s="219" t="s">
        <v>129</v>
      </c>
      <c r="E404" s="231" t="s">
        <v>19</v>
      </c>
      <c r="F404" s="232" t="s">
        <v>158</v>
      </c>
      <c r="G404" s="230"/>
      <c r="H404" s="233">
        <v>38.51</v>
      </c>
      <c r="I404" s="234"/>
      <c r="J404" s="230"/>
      <c r="K404" s="230"/>
      <c r="L404" s="235"/>
      <c r="M404" s="236"/>
      <c r="N404" s="237"/>
      <c r="O404" s="237"/>
      <c r="P404" s="237"/>
      <c r="Q404" s="237"/>
      <c r="R404" s="237"/>
      <c r="S404" s="237"/>
      <c r="T404" s="238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39" t="s">
        <v>129</v>
      </c>
      <c r="AU404" s="239" t="s">
        <v>125</v>
      </c>
      <c r="AV404" s="14" t="s">
        <v>124</v>
      </c>
      <c r="AW404" s="14" t="s">
        <v>33</v>
      </c>
      <c r="AX404" s="14" t="s">
        <v>76</v>
      </c>
      <c r="AY404" s="239" t="s">
        <v>116</v>
      </c>
    </row>
    <row r="405" spans="1:65" s="2" customFormat="1" ht="16.5" customHeight="1">
      <c r="A405" s="40"/>
      <c r="B405" s="41"/>
      <c r="C405" s="240" t="s">
        <v>800</v>
      </c>
      <c r="D405" s="240" t="s">
        <v>206</v>
      </c>
      <c r="E405" s="241" t="s">
        <v>801</v>
      </c>
      <c r="F405" s="242" t="s">
        <v>802</v>
      </c>
      <c r="G405" s="243" t="s">
        <v>273</v>
      </c>
      <c r="H405" s="244">
        <v>39.2802</v>
      </c>
      <c r="I405" s="245"/>
      <c r="J405" s="246">
        <f>ROUND(I405*H405,2)</f>
        <v>0</v>
      </c>
      <c r="K405" s="242" t="s">
        <v>123</v>
      </c>
      <c r="L405" s="247"/>
      <c r="M405" s="248" t="s">
        <v>19</v>
      </c>
      <c r="N405" s="249" t="s">
        <v>43</v>
      </c>
      <c r="O405" s="86"/>
      <c r="P405" s="208">
        <f>O405*H405</f>
        <v>0</v>
      </c>
      <c r="Q405" s="208">
        <v>0.00022</v>
      </c>
      <c r="R405" s="208">
        <f>Q405*H405</f>
        <v>0.008641644</v>
      </c>
      <c r="S405" s="208">
        <v>0</v>
      </c>
      <c r="T405" s="209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0" t="s">
        <v>311</v>
      </c>
      <c r="AT405" s="210" t="s">
        <v>206</v>
      </c>
      <c r="AU405" s="210" t="s">
        <v>125</v>
      </c>
      <c r="AY405" s="19" t="s">
        <v>116</v>
      </c>
      <c r="BE405" s="211">
        <f>IF(N405="základní",J405,0)</f>
        <v>0</v>
      </c>
      <c r="BF405" s="211">
        <f>IF(N405="snížená",J405,0)</f>
        <v>0</v>
      </c>
      <c r="BG405" s="211">
        <f>IF(N405="zákl. přenesená",J405,0)</f>
        <v>0</v>
      </c>
      <c r="BH405" s="211">
        <f>IF(N405="sníž. přenesená",J405,0)</f>
        <v>0</v>
      </c>
      <c r="BI405" s="211">
        <f>IF(N405="nulová",J405,0)</f>
        <v>0</v>
      </c>
      <c r="BJ405" s="19" t="s">
        <v>125</v>
      </c>
      <c r="BK405" s="211">
        <f>ROUND(I405*H405,2)</f>
        <v>0</v>
      </c>
      <c r="BL405" s="19" t="s">
        <v>171</v>
      </c>
      <c r="BM405" s="210" t="s">
        <v>803</v>
      </c>
    </row>
    <row r="406" spans="1:51" s="13" customFormat="1" ht="12">
      <c r="A406" s="13"/>
      <c r="B406" s="217"/>
      <c r="C406" s="218"/>
      <c r="D406" s="219" t="s">
        <v>129</v>
      </c>
      <c r="E406" s="218"/>
      <c r="F406" s="221" t="s">
        <v>804</v>
      </c>
      <c r="G406" s="218"/>
      <c r="H406" s="222">
        <v>39.2802</v>
      </c>
      <c r="I406" s="223"/>
      <c r="J406" s="218"/>
      <c r="K406" s="218"/>
      <c r="L406" s="224"/>
      <c r="M406" s="225"/>
      <c r="N406" s="226"/>
      <c r="O406" s="226"/>
      <c r="P406" s="226"/>
      <c r="Q406" s="226"/>
      <c r="R406" s="226"/>
      <c r="S406" s="226"/>
      <c r="T406" s="227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28" t="s">
        <v>129</v>
      </c>
      <c r="AU406" s="228" t="s">
        <v>125</v>
      </c>
      <c r="AV406" s="13" t="s">
        <v>125</v>
      </c>
      <c r="AW406" s="13" t="s">
        <v>4</v>
      </c>
      <c r="AX406" s="13" t="s">
        <v>76</v>
      </c>
      <c r="AY406" s="228" t="s">
        <v>116</v>
      </c>
    </row>
    <row r="407" spans="1:65" s="2" customFormat="1" ht="16.5" customHeight="1">
      <c r="A407" s="40"/>
      <c r="B407" s="41"/>
      <c r="C407" s="199" t="s">
        <v>805</v>
      </c>
      <c r="D407" s="199" t="s">
        <v>119</v>
      </c>
      <c r="E407" s="200" t="s">
        <v>806</v>
      </c>
      <c r="F407" s="201" t="s">
        <v>807</v>
      </c>
      <c r="G407" s="202" t="s">
        <v>273</v>
      </c>
      <c r="H407" s="203">
        <v>2.4</v>
      </c>
      <c r="I407" s="204"/>
      <c r="J407" s="205">
        <f>ROUND(I407*H407,2)</f>
        <v>0</v>
      </c>
      <c r="K407" s="201" t="s">
        <v>123</v>
      </c>
      <c r="L407" s="46"/>
      <c r="M407" s="206" t="s">
        <v>19</v>
      </c>
      <c r="N407" s="207" t="s">
        <v>43</v>
      </c>
      <c r="O407" s="86"/>
      <c r="P407" s="208">
        <f>O407*H407</f>
        <v>0</v>
      </c>
      <c r="Q407" s="208">
        <v>0</v>
      </c>
      <c r="R407" s="208">
        <f>Q407*H407</f>
        <v>0</v>
      </c>
      <c r="S407" s="208">
        <v>0</v>
      </c>
      <c r="T407" s="209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0" t="s">
        <v>171</v>
      </c>
      <c r="AT407" s="210" t="s">
        <v>119</v>
      </c>
      <c r="AU407" s="210" t="s">
        <v>125</v>
      </c>
      <c r="AY407" s="19" t="s">
        <v>116</v>
      </c>
      <c r="BE407" s="211">
        <f>IF(N407="základní",J407,0)</f>
        <v>0</v>
      </c>
      <c r="BF407" s="211">
        <f>IF(N407="snížená",J407,0)</f>
        <v>0</v>
      </c>
      <c r="BG407" s="211">
        <f>IF(N407="zákl. přenesená",J407,0)</f>
        <v>0</v>
      </c>
      <c r="BH407" s="211">
        <f>IF(N407="sníž. přenesená",J407,0)</f>
        <v>0</v>
      </c>
      <c r="BI407" s="211">
        <f>IF(N407="nulová",J407,0)</f>
        <v>0</v>
      </c>
      <c r="BJ407" s="19" t="s">
        <v>125</v>
      </c>
      <c r="BK407" s="211">
        <f>ROUND(I407*H407,2)</f>
        <v>0</v>
      </c>
      <c r="BL407" s="19" t="s">
        <v>171</v>
      </c>
      <c r="BM407" s="210" t="s">
        <v>808</v>
      </c>
    </row>
    <row r="408" spans="1:47" s="2" customFormat="1" ht="12">
      <c r="A408" s="40"/>
      <c r="B408" s="41"/>
      <c r="C408" s="42"/>
      <c r="D408" s="212" t="s">
        <v>127</v>
      </c>
      <c r="E408" s="42"/>
      <c r="F408" s="213" t="s">
        <v>809</v>
      </c>
      <c r="G408" s="42"/>
      <c r="H408" s="42"/>
      <c r="I408" s="214"/>
      <c r="J408" s="42"/>
      <c r="K408" s="42"/>
      <c r="L408" s="46"/>
      <c r="M408" s="215"/>
      <c r="N408" s="216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127</v>
      </c>
      <c r="AU408" s="19" t="s">
        <v>125</v>
      </c>
    </row>
    <row r="409" spans="1:51" s="13" customFormat="1" ht="12">
      <c r="A409" s="13"/>
      <c r="B409" s="217"/>
      <c r="C409" s="218"/>
      <c r="D409" s="219" t="s">
        <v>129</v>
      </c>
      <c r="E409" s="220" t="s">
        <v>19</v>
      </c>
      <c r="F409" s="221" t="s">
        <v>810</v>
      </c>
      <c r="G409" s="218"/>
      <c r="H409" s="222">
        <v>0.8</v>
      </c>
      <c r="I409" s="223"/>
      <c r="J409" s="218"/>
      <c r="K409" s="218"/>
      <c r="L409" s="224"/>
      <c r="M409" s="225"/>
      <c r="N409" s="226"/>
      <c r="O409" s="226"/>
      <c r="P409" s="226"/>
      <c r="Q409" s="226"/>
      <c r="R409" s="226"/>
      <c r="S409" s="226"/>
      <c r="T409" s="227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28" t="s">
        <v>129</v>
      </c>
      <c r="AU409" s="228" t="s">
        <v>125</v>
      </c>
      <c r="AV409" s="13" t="s">
        <v>125</v>
      </c>
      <c r="AW409" s="13" t="s">
        <v>33</v>
      </c>
      <c r="AX409" s="13" t="s">
        <v>71</v>
      </c>
      <c r="AY409" s="228" t="s">
        <v>116</v>
      </c>
    </row>
    <row r="410" spans="1:51" s="13" customFormat="1" ht="12">
      <c r="A410" s="13"/>
      <c r="B410" s="217"/>
      <c r="C410" s="218"/>
      <c r="D410" s="219" t="s">
        <v>129</v>
      </c>
      <c r="E410" s="220" t="s">
        <v>19</v>
      </c>
      <c r="F410" s="221" t="s">
        <v>811</v>
      </c>
      <c r="G410" s="218"/>
      <c r="H410" s="222">
        <v>0.8</v>
      </c>
      <c r="I410" s="223"/>
      <c r="J410" s="218"/>
      <c r="K410" s="218"/>
      <c r="L410" s="224"/>
      <c r="M410" s="225"/>
      <c r="N410" s="226"/>
      <c r="O410" s="226"/>
      <c r="P410" s="226"/>
      <c r="Q410" s="226"/>
      <c r="R410" s="226"/>
      <c r="S410" s="226"/>
      <c r="T410" s="22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28" t="s">
        <v>129</v>
      </c>
      <c r="AU410" s="228" t="s">
        <v>125</v>
      </c>
      <c r="AV410" s="13" t="s">
        <v>125</v>
      </c>
      <c r="AW410" s="13" t="s">
        <v>33</v>
      </c>
      <c r="AX410" s="13" t="s">
        <v>71</v>
      </c>
      <c r="AY410" s="228" t="s">
        <v>116</v>
      </c>
    </row>
    <row r="411" spans="1:51" s="13" customFormat="1" ht="12">
      <c r="A411" s="13"/>
      <c r="B411" s="217"/>
      <c r="C411" s="218"/>
      <c r="D411" s="219" t="s">
        <v>129</v>
      </c>
      <c r="E411" s="220" t="s">
        <v>19</v>
      </c>
      <c r="F411" s="221" t="s">
        <v>812</v>
      </c>
      <c r="G411" s="218"/>
      <c r="H411" s="222">
        <v>0.8</v>
      </c>
      <c r="I411" s="223"/>
      <c r="J411" s="218"/>
      <c r="K411" s="218"/>
      <c r="L411" s="224"/>
      <c r="M411" s="225"/>
      <c r="N411" s="226"/>
      <c r="O411" s="226"/>
      <c r="P411" s="226"/>
      <c r="Q411" s="226"/>
      <c r="R411" s="226"/>
      <c r="S411" s="226"/>
      <c r="T411" s="227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28" t="s">
        <v>129</v>
      </c>
      <c r="AU411" s="228" t="s">
        <v>125</v>
      </c>
      <c r="AV411" s="13" t="s">
        <v>125</v>
      </c>
      <c r="AW411" s="13" t="s">
        <v>33</v>
      </c>
      <c r="AX411" s="13" t="s">
        <v>71</v>
      </c>
      <c r="AY411" s="228" t="s">
        <v>116</v>
      </c>
    </row>
    <row r="412" spans="1:51" s="14" customFormat="1" ht="12">
      <c r="A412" s="14"/>
      <c r="B412" s="229"/>
      <c r="C412" s="230"/>
      <c r="D412" s="219" t="s">
        <v>129</v>
      </c>
      <c r="E412" s="231" t="s">
        <v>19</v>
      </c>
      <c r="F412" s="232" t="s">
        <v>158</v>
      </c>
      <c r="G412" s="230"/>
      <c r="H412" s="233">
        <v>2.4</v>
      </c>
      <c r="I412" s="234"/>
      <c r="J412" s="230"/>
      <c r="K412" s="230"/>
      <c r="L412" s="235"/>
      <c r="M412" s="236"/>
      <c r="N412" s="237"/>
      <c r="O412" s="237"/>
      <c r="P412" s="237"/>
      <c r="Q412" s="237"/>
      <c r="R412" s="237"/>
      <c r="S412" s="237"/>
      <c r="T412" s="238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39" t="s">
        <v>129</v>
      </c>
      <c r="AU412" s="239" t="s">
        <v>125</v>
      </c>
      <c r="AV412" s="14" t="s">
        <v>124</v>
      </c>
      <c r="AW412" s="14" t="s">
        <v>4</v>
      </c>
      <c r="AX412" s="14" t="s">
        <v>76</v>
      </c>
      <c r="AY412" s="239" t="s">
        <v>116</v>
      </c>
    </row>
    <row r="413" spans="1:65" s="2" customFormat="1" ht="16.5" customHeight="1">
      <c r="A413" s="40"/>
      <c r="B413" s="41"/>
      <c r="C413" s="240" t="s">
        <v>813</v>
      </c>
      <c r="D413" s="240" t="s">
        <v>206</v>
      </c>
      <c r="E413" s="241" t="s">
        <v>814</v>
      </c>
      <c r="F413" s="242" t="s">
        <v>815</v>
      </c>
      <c r="G413" s="243" t="s">
        <v>273</v>
      </c>
      <c r="H413" s="244">
        <v>3</v>
      </c>
      <c r="I413" s="245"/>
      <c r="J413" s="246">
        <f>ROUND(I413*H413,2)</f>
        <v>0</v>
      </c>
      <c r="K413" s="242" t="s">
        <v>123</v>
      </c>
      <c r="L413" s="247"/>
      <c r="M413" s="248" t="s">
        <v>19</v>
      </c>
      <c r="N413" s="249" t="s">
        <v>43</v>
      </c>
      <c r="O413" s="86"/>
      <c r="P413" s="208">
        <f>O413*H413</f>
        <v>0</v>
      </c>
      <c r="Q413" s="208">
        <v>0.00017</v>
      </c>
      <c r="R413" s="208">
        <f>Q413*H413</f>
        <v>0.00051</v>
      </c>
      <c r="S413" s="208">
        <v>0</v>
      </c>
      <c r="T413" s="209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0" t="s">
        <v>311</v>
      </c>
      <c r="AT413" s="210" t="s">
        <v>206</v>
      </c>
      <c r="AU413" s="210" t="s">
        <v>125</v>
      </c>
      <c r="AY413" s="19" t="s">
        <v>116</v>
      </c>
      <c r="BE413" s="211">
        <f>IF(N413="základní",J413,0)</f>
        <v>0</v>
      </c>
      <c r="BF413" s="211">
        <f>IF(N413="snížená",J413,0)</f>
        <v>0</v>
      </c>
      <c r="BG413" s="211">
        <f>IF(N413="zákl. přenesená",J413,0)</f>
        <v>0</v>
      </c>
      <c r="BH413" s="211">
        <f>IF(N413="sníž. přenesená",J413,0)</f>
        <v>0</v>
      </c>
      <c r="BI413" s="211">
        <f>IF(N413="nulová",J413,0)</f>
        <v>0</v>
      </c>
      <c r="BJ413" s="19" t="s">
        <v>125</v>
      </c>
      <c r="BK413" s="211">
        <f>ROUND(I413*H413,2)</f>
        <v>0</v>
      </c>
      <c r="BL413" s="19" t="s">
        <v>171</v>
      </c>
      <c r="BM413" s="210" t="s">
        <v>816</v>
      </c>
    </row>
    <row r="414" spans="1:65" s="2" customFormat="1" ht="24.15" customHeight="1">
      <c r="A414" s="40"/>
      <c r="B414" s="41"/>
      <c r="C414" s="199" t="s">
        <v>817</v>
      </c>
      <c r="D414" s="199" t="s">
        <v>119</v>
      </c>
      <c r="E414" s="200" t="s">
        <v>818</v>
      </c>
      <c r="F414" s="201" t="s">
        <v>819</v>
      </c>
      <c r="G414" s="202" t="s">
        <v>143</v>
      </c>
      <c r="H414" s="203">
        <v>0.2917</v>
      </c>
      <c r="I414" s="204"/>
      <c r="J414" s="205">
        <f>ROUND(I414*H414,2)</f>
        <v>0</v>
      </c>
      <c r="K414" s="201" t="s">
        <v>123</v>
      </c>
      <c r="L414" s="46"/>
      <c r="M414" s="206" t="s">
        <v>19</v>
      </c>
      <c r="N414" s="207" t="s">
        <v>43</v>
      </c>
      <c r="O414" s="86"/>
      <c r="P414" s="208">
        <f>O414*H414</f>
        <v>0</v>
      </c>
      <c r="Q414" s="208">
        <v>0</v>
      </c>
      <c r="R414" s="208">
        <f>Q414*H414</f>
        <v>0</v>
      </c>
      <c r="S414" s="208">
        <v>0</v>
      </c>
      <c r="T414" s="209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0" t="s">
        <v>171</v>
      </c>
      <c r="AT414" s="210" t="s">
        <v>119</v>
      </c>
      <c r="AU414" s="210" t="s">
        <v>125</v>
      </c>
      <c r="AY414" s="19" t="s">
        <v>116</v>
      </c>
      <c r="BE414" s="211">
        <f>IF(N414="základní",J414,0)</f>
        <v>0</v>
      </c>
      <c r="BF414" s="211">
        <f>IF(N414="snížená",J414,0)</f>
        <v>0</v>
      </c>
      <c r="BG414" s="211">
        <f>IF(N414="zákl. přenesená",J414,0)</f>
        <v>0</v>
      </c>
      <c r="BH414" s="211">
        <f>IF(N414="sníž. přenesená",J414,0)</f>
        <v>0</v>
      </c>
      <c r="BI414" s="211">
        <f>IF(N414="nulová",J414,0)</f>
        <v>0</v>
      </c>
      <c r="BJ414" s="19" t="s">
        <v>125</v>
      </c>
      <c r="BK414" s="211">
        <f>ROUND(I414*H414,2)</f>
        <v>0</v>
      </c>
      <c r="BL414" s="19" t="s">
        <v>171</v>
      </c>
      <c r="BM414" s="210" t="s">
        <v>820</v>
      </c>
    </row>
    <row r="415" spans="1:47" s="2" customFormat="1" ht="12">
      <c r="A415" s="40"/>
      <c r="B415" s="41"/>
      <c r="C415" s="42"/>
      <c r="D415" s="212" t="s">
        <v>127</v>
      </c>
      <c r="E415" s="42"/>
      <c r="F415" s="213" t="s">
        <v>821</v>
      </c>
      <c r="G415" s="42"/>
      <c r="H415" s="42"/>
      <c r="I415" s="214"/>
      <c r="J415" s="42"/>
      <c r="K415" s="42"/>
      <c r="L415" s="46"/>
      <c r="M415" s="215"/>
      <c r="N415" s="216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127</v>
      </c>
      <c r="AU415" s="19" t="s">
        <v>125</v>
      </c>
    </row>
    <row r="416" spans="1:63" s="12" customFormat="1" ht="22.8" customHeight="1">
      <c r="A416" s="12"/>
      <c r="B416" s="183"/>
      <c r="C416" s="184"/>
      <c r="D416" s="185" t="s">
        <v>70</v>
      </c>
      <c r="E416" s="197" t="s">
        <v>822</v>
      </c>
      <c r="F416" s="197" t="s">
        <v>823</v>
      </c>
      <c r="G416" s="184"/>
      <c r="H416" s="184"/>
      <c r="I416" s="187"/>
      <c r="J416" s="198">
        <f>BK416</f>
        <v>0</v>
      </c>
      <c r="K416" s="184"/>
      <c r="L416" s="189"/>
      <c r="M416" s="190"/>
      <c r="N416" s="191"/>
      <c r="O416" s="191"/>
      <c r="P416" s="192">
        <f>SUM(P417:P450)</f>
        <v>0</v>
      </c>
      <c r="Q416" s="191"/>
      <c r="R416" s="192">
        <f>SUM(R417:R450)</f>
        <v>0.42835284800000006</v>
      </c>
      <c r="S416" s="191"/>
      <c r="T416" s="193">
        <f>SUM(T417:T450)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194" t="s">
        <v>125</v>
      </c>
      <c r="AT416" s="195" t="s">
        <v>70</v>
      </c>
      <c r="AU416" s="195" t="s">
        <v>76</v>
      </c>
      <c r="AY416" s="194" t="s">
        <v>116</v>
      </c>
      <c r="BK416" s="196">
        <f>SUM(BK417:BK450)</f>
        <v>0</v>
      </c>
    </row>
    <row r="417" spans="1:65" s="2" customFormat="1" ht="16.5" customHeight="1">
      <c r="A417" s="40"/>
      <c r="B417" s="41"/>
      <c r="C417" s="199" t="s">
        <v>824</v>
      </c>
      <c r="D417" s="199" t="s">
        <v>119</v>
      </c>
      <c r="E417" s="200" t="s">
        <v>825</v>
      </c>
      <c r="F417" s="201" t="s">
        <v>826</v>
      </c>
      <c r="G417" s="202" t="s">
        <v>133</v>
      </c>
      <c r="H417" s="203">
        <v>21.474</v>
      </c>
      <c r="I417" s="204"/>
      <c r="J417" s="205">
        <f>ROUND(I417*H417,2)</f>
        <v>0</v>
      </c>
      <c r="K417" s="201" t="s">
        <v>123</v>
      </c>
      <c r="L417" s="46"/>
      <c r="M417" s="206" t="s">
        <v>19</v>
      </c>
      <c r="N417" s="207" t="s">
        <v>43</v>
      </c>
      <c r="O417" s="86"/>
      <c r="P417" s="208">
        <f>O417*H417</f>
        <v>0</v>
      </c>
      <c r="Q417" s="208">
        <v>0.0003</v>
      </c>
      <c r="R417" s="208">
        <f>Q417*H417</f>
        <v>0.0064421999999999995</v>
      </c>
      <c r="S417" s="208">
        <v>0</v>
      </c>
      <c r="T417" s="209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0" t="s">
        <v>171</v>
      </c>
      <c r="AT417" s="210" t="s">
        <v>119</v>
      </c>
      <c r="AU417" s="210" t="s">
        <v>125</v>
      </c>
      <c r="AY417" s="19" t="s">
        <v>116</v>
      </c>
      <c r="BE417" s="211">
        <f>IF(N417="základní",J417,0)</f>
        <v>0</v>
      </c>
      <c r="BF417" s="211">
        <f>IF(N417="snížená",J417,0)</f>
        <v>0</v>
      </c>
      <c r="BG417" s="211">
        <f>IF(N417="zákl. přenesená",J417,0)</f>
        <v>0</v>
      </c>
      <c r="BH417" s="211">
        <f>IF(N417="sníž. přenesená",J417,0)</f>
        <v>0</v>
      </c>
      <c r="BI417" s="211">
        <f>IF(N417="nulová",J417,0)</f>
        <v>0</v>
      </c>
      <c r="BJ417" s="19" t="s">
        <v>125</v>
      </c>
      <c r="BK417" s="211">
        <f>ROUND(I417*H417,2)</f>
        <v>0</v>
      </c>
      <c r="BL417" s="19" t="s">
        <v>171</v>
      </c>
      <c r="BM417" s="210" t="s">
        <v>827</v>
      </c>
    </row>
    <row r="418" spans="1:47" s="2" customFormat="1" ht="12">
      <c r="A418" s="40"/>
      <c r="B418" s="41"/>
      <c r="C418" s="42"/>
      <c r="D418" s="212" t="s">
        <v>127</v>
      </c>
      <c r="E418" s="42"/>
      <c r="F418" s="213" t="s">
        <v>828</v>
      </c>
      <c r="G418" s="42"/>
      <c r="H418" s="42"/>
      <c r="I418" s="214"/>
      <c r="J418" s="42"/>
      <c r="K418" s="42"/>
      <c r="L418" s="46"/>
      <c r="M418" s="215"/>
      <c r="N418" s="216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127</v>
      </c>
      <c r="AU418" s="19" t="s">
        <v>125</v>
      </c>
    </row>
    <row r="419" spans="1:51" s="13" customFormat="1" ht="12">
      <c r="A419" s="13"/>
      <c r="B419" s="217"/>
      <c r="C419" s="218"/>
      <c r="D419" s="219" t="s">
        <v>129</v>
      </c>
      <c r="E419" s="220" t="s">
        <v>19</v>
      </c>
      <c r="F419" s="221" t="s">
        <v>829</v>
      </c>
      <c r="G419" s="218"/>
      <c r="H419" s="222">
        <v>19.32</v>
      </c>
      <c r="I419" s="223"/>
      <c r="J419" s="218"/>
      <c r="K419" s="218"/>
      <c r="L419" s="224"/>
      <c r="M419" s="225"/>
      <c r="N419" s="226"/>
      <c r="O419" s="226"/>
      <c r="P419" s="226"/>
      <c r="Q419" s="226"/>
      <c r="R419" s="226"/>
      <c r="S419" s="226"/>
      <c r="T419" s="22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28" t="s">
        <v>129</v>
      </c>
      <c r="AU419" s="228" t="s">
        <v>125</v>
      </c>
      <c r="AV419" s="13" t="s">
        <v>125</v>
      </c>
      <c r="AW419" s="13" t="s">
        <v>33</v>
      </c>
      <c r="AX419" s="13" t="s">
        <v>71</v>
      </c>
      <c r="AY419" s="228" t="s">
        <v>116</v>
      </c>
    </row>
    <row r="420" spans="1:51" s="13" customFormat="1" ht="12">
      <c r="A420" s="13"/>
      <c r="B420" s="217"/>
      <c r="C420" s="218"/>
      <c r="D420" s="219" t="s">
        <v>129</v>
      </c>
      <c r="E420" s="220" t="s">
        <v>19</v>
      </c>
      <c r="F420" s="221" t="s">
        <v>830</v>
      </c>
      <c r="G420" s="218"/>
      <c r="H420" s="222">
        <v>2.154</v>
      </c>
      <c r="I420" s="223"/>
      <c r="J420" s="218"/>
      <c r="K420" s="218"/>
      <c r="L420" s="224"/>
      <c r="M420" s="225"/>
      <c r="N420" s="226"/>
      <c r="O420" s="226"/>
      <c r="P420" s="226"/>
      <c r="Q420" s="226"/>
      <c r="R420" s="226"/>
      <c r="S420" s="226"/>
      <c r="T420" s="22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28" t="s">
        <v>129</v>
      </c>
      <c r="AU420" s="228" t="s">
        <v>125</v>
      </c>
      <c r="AV420" s="13" t="s">
        <v>125</v>
      </c>
      <c r="AW420" s="13" t="s">
        <v>33</v>
      </c>
      <c r="AX420" s="13" t="s">
        <v>71</v>
      </c>
      <c r="AY420" s="228" t="s">
        <v>116</v>
      </c>
    </row>
    <row r="421" spans="1:51" s="14" customFormat="1" ht="12">
      <c r="A421" s="14"/>
      <c r="B421" s="229"/>
      <c r="C421" s="230"/>
      <c r="D421" s="219" t="s">
        <v>129</v>
      </c>
      <c r="E421" s="231" t="s">
        <v>19</v>
      </c>
      <c r="F421" s="232" t="s">
        <v>158</v>
      </c>
      <c r="G421" s="230"/>
      <c r="H421" s="233">
        <v>21.474</v>
      </c>
      <c r="I421" s="234"/>
      <c r="J421" s="230"/>
      <c r="K421" s="230"/>
      <c r="L421" s="235"/>
      <c r="M421" s="236"/>
      <c r="N421" s="237"/>
      <c r="O421" s="237"/>
      <c r="P421" s="237"/>
      <c r="Q421" s="237"/>
      <c r="R421" s="237"/>
      <c r="S421" s="237"/>
      <c r="T421" s="238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39" t="s">
        <v>129</v>
      </c>
      <c r="AU421" s="239" t="s">
        <v>125</v>
      </c>
      <c r="AV421" s="14" t="s">
        <v>124</v>
      </c>
      <c r="AW421" s="14" t="s">
        <v>33</v>
      </c>
      <c r="AX421" s="14" t="s">
        <v>76</v>
      </c>
      <c r="AY421" s="239" t="s">
        <v>116</v>
      </c>
    </row>
    <row r="422" spans="1:65" s="2" customFormat="1" ht="16.5" customHeight="1">
      <c r="A422" s="40"/>
      <c r="B422" s="41"/>
      <c r="C422" s="199" t="s">
        <v>831</v>
      </c>
      <c r="D422" s="199" t="s">
        <v>119</v>
      </c>
      <c r="E422" s="200" t="s">
        <v>832</v>
      </c>
      <c r="F422" s="201" t="s">
        <v>833</v>
      </c>
      <c r="G422" s="202" t="s">
        <v>133</v>
      </c>
      <c r="H422" s="203">
        <v>7.6098</v>
      </c>
      <c r="I422" s="204"/>
      <c r="J422" s="205">
        <f>ROUND(I422*H422,2)</f>
        <v>0</v>
      </c>
      <c r="K422" s="201" t="s">
        <v>123</v>
      </c>
      <c r="L422" s="46"/>
      <c r="M422" s="206" t="s">
        <v>19</v>
      </c>
      <c r="N422" s="207" t="s">
        <v>43</v>
      </c>
      <c r="O422" s="86"/>
      <c r="P422" s="208">
        <f>O422*H422</f>
        <v>0</v>
      </c>
      <c r="Q422" s="208">
        <v>0.0015</v>
      </c>
      <c r="R422" s="208">
        <f>Q422*H422</f>
        <v>0.0114147</v>
      </c>
      <c r="S422" s="208">
        <v>0</v>
      </c>
      <c r="T422" s="209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0" t="s">
        <v>171</v>
      </c>
      <c r="AT422" s="210" t="s">
        <v>119</v>
      </c>
      <c r="AU422" s="210" t="s">
        <v>125</v>
      </c>
      <c r="AY422" s="19" t="s">
        <v>116</v>
      </c>
      <c r="BE422" s="211">
        <f>IF(N422="základní",J422,0)</f>
        <v>0</v>
      </c>
      <c r="BF422" s="211">
        <f>IF(N422="snížená",J422,0)</f>
        <v>0</v>
      </c>
      <c r="BG422" s="211">
        <f>IF(N422="zákl. přenesená",J422,0)</f>
        <v>0</v>
      </c>
      <c r="BH422" s="211">
        <f>IF(N422="sníž. přenesená",J422,0)</f>
        <v>0</v>
      </c>
      <c r="BI422" s="211">
        <f>IF(N422="nulová",J422,0)</f>
        <v>0</v>
      </c>
      <c r="BJ422" s="19" t="s">
        <v>125</v>
      </c>
      <c r="BK422" s="211">
        <f>ROUND(I422*H422,2)</f>
        <v>0</v>
      </c>
      <c r="BL422" s="19" t="s">
        <v>171</v>
      </c>
      <c r="BM422" s="210" t="s">
        <v>834</v>
      </c>
    </row>
    <row r="423" spans="1:47" s="2" customFormat="1" ht="12">
      <c r="A423" s="40"/>
      <c r="B423" s="41"/>
      <c r="C423" s="42"/>
      <c r="D423" s="212" t="s">
        <v>127</v>
      </c>
      <c r="E423" s="42"/>
      <c r="F423" s="213" t="s">
        <v>835</v>
      </c>
      <c r="G423" s="42"/>
      <c r="H423" s="42"/>
      <c r="I423" s="214"/>
      <c r="J423" s="42"/>
      <c r="K423" s="42"/>
      <c r="L423" s="46"/>
      <c r="M423" s="215"/>
      <c r="N423" s="216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127</v>
      </c>
      <c r="AU423" s="19" t="s">
        <v>125</v>
      </c>
    </row>
    <row r="424" spans="1:51" s="13" customFormat="1" ht="12">
      <c r="A424" s="13"/>
      <c r="B424" s="217"/>
      <c r="C424" s="218"/>
      <c r="D424" s="219" t="s">
        <v>129</v>
      </c>
      <c r="E424" s="220" t="s">
        <v>19</v>
      </c>
      <c r="F424" s="221" t="s">
        <v>836</v>
      </c>
      <c r="G424" s="218"/>
      <c r="H424" s="222">
        <v>7.6098</v>
      </c>
      <c r="I424" s="223"/>
      <c r="J424" s="218"/>
      <c r="K424" s="218"/>
      <c r="L424" s="224"/>
      <c r="M424" s="225"/>
      <c r="N424" s="226"/>
      <c r="O424" s="226"/>
      <c r="P424" s="226"/>
      <c r="Q424" s="226"/>
      <c r="R424" s="226"/>
      <c r="S424" s="226"/>
      <c r="T424" s="227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28" t="s">
        <v>129</v>
      </c>
      <c r="AU424" s="228" t="s">
        <v>125</v>
      </c>
      <c r="AV424" s="13" t="s">
        <v>125</v>
      </c>
      <c r="AW424" s="13" t="s">
        <v>33</v>
      </c>
      <c r="AX424" s="13" t="s">
        <v>76</v>
      </c>
      <c r="AY424" s="228" t="s">
        <v>116</v>
      </c>
    </row>
    <row r="425" spans="1:65" s="2" customFormat="1" ht="16.5" customHeight="1">
      <c r="A425" s="40"/>
      <c r="B425" s="41"/>
      <c r="C425" s="199" t="s">
        <v>837</v>
      </c>
      <c r="D425" s="199" t="s">
        <v>119</v>
      </c>
      <c r="E425" s="200" t="s">
        <v>838</v>
      </c>
      <c r="F425" s="201" t="s">
        <v>839</v>
      </c>
      <c r="G425" s="202" t="s">
        <v>273</v>
      </c>
      <c r="H425" s="203">
        <v>5.48</v>
      </c>
      <c r="I425" s="204"/>
      <c r="J425" s="205">
        <f>ROUND(I425*H425,2)</f>
        <v>0</v>
      </c>
      <c r="K425" s="201" t="s">
        <v>123</v>
      </c>
      <c r="L425" s="46"/>
      <c r="M425" s="206" t="s">
        <v>19</v>
      </c>
      <c r="N425" s="207" t="s">
        <v>43</v>
      </c>
      <c r="O425" s="86"/>
      <c r="P425" s="208">
        <f>O425*H425</f>
        <v>0</v>
      </c>
      <c r="Q425" s="208">
        <v>0.00028</v>
      </c>
      <c r="R425" s="208">
        <f>Q425*H425</f>
        <v>0.0015344</v>
      </c>
      <c r="S425" s="208">
        <v>0</v>
      </c>
      <c r="T425" s="209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0" t="s">
        <v>171</v>
      </c>
      <c r="AT425" s="210" t="s">
        <v>119</v>
      </c>
      <c r="AU425" s="210" t="s">
        <v>125</v>
      </c>
      <c r="AY425" s="19" t="s">
        <v>116</v>
      </c>
      <c r="BE425" s="211">
        <f>IF(N425="základní",J425,0)</f>
        <v>0</v>
      </c>
      <c r="BF425" s="211">
        <f>IF(N425="snížená",J425,0)</f>
        <v>0</v>
      </c>
      <c r="BG425" s="211">
        <f>IF(N425="zákl. přenesená",J425,0)</f>
        <v>0</v>
      </c>
      <c r="BH425" s="211">
        <f>IF(N425="sníž. přenesená",J425,0)</f>
        <v>0</v>
      </c>
      <c r="BI425" s="211">
        <f>IF(N425="nulová",J425,0)</f>
        <v>0</v>
      </c>
      <c r="BJ425" s="19" t="s">
        <v>125</v>
      </c>
      <c r="BK425" s="211">
        <f>ROUND(I425*H425,2)</f>
        <v>0</v>
      </c>
      <c r="BL425" s="19" t="s">
        <v>171</v>
      </c>
      <c r="BM425" s="210" t="s">
        <v>840</v>
      </c>
    </row>
    <row r="426" spans="1:47" s="2" customFormat="1" ht="12">
      <c r="A426" s="40"/>
      <c r="B426" s="41"/>
      <c r="C426" s="42"/>
      <c r="D426" s="212" t="s">
        <v>127</v>
      </c>
      <c r="E426" s="42"/>
      <c r="F426" s="213" t="s">
        <v>841</v>
      </c>
      <c r="G426" s="42"/>
      <c r="H426" s="42"/>
      <c r="I426" s="214"/>
      <c r="J426" s="42"/>
      <c r="K426" s="42"/>
      <c r="L426" s="46"/>
      <c r="M426" s="215"/>
      <c r="N426" s="216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127</v>
      </c>
      <c r="AU426" s="19" t="s">
        <v>125</v>
      </c>
    </row>
    <row r="427" spans="1:51" s="13" customFormat="1" ht="12">
      <c r="A427" s="13"/>
      <c r="B427" s="217"/>
      <c r="C427" s="218"/>
      <c r="D427" s="219" t="s">
        <v>129</v>
      </c>
      <c r="E427" s="220" t="s">
        <v>19</v>
      </c>
      <c r="F427" s="221" t="s">
        <v>842</v>
      </c>
      <c r="G427" s="218"/>
      <c r="H427" s="222">
        <v>5.48</v>
      </c>
      <c r="I427" s="223"/>
      <c r="J427" s="218"/>
      <c r="K427" s="218"/>
      <c r="L427" s="224"/>
      <c r="M427" s="225"/>
      <c r="N427" s="226"/>
      <c r="O427" s="226"/>
      <c r="P427" s="226"/>
      <c r="Q427" s="226"/>
      <c r="R427" s="226"/>
      <c r="S427" s="226"/>
      <c r="T427" s="22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28" t="s">
        <v>129</v>
      </c>
      <c r="AU427" s="228" t="s">
        <v>125</v>
      </c>
      <c r="AV427" s="13" t="s">
        <v>125</v>
      </c>
      <c r="AW427" s="13" t="s">
        <v>33</v>
      </c>
      <c r="AX427" s="13" t="s">
        <v>76</v>
      </c>
      <c r="AY427" s="228" t="s">
        <v>116</v>
      </c>
    </row>
    <row r="428" spans="1:65" s="2" customFormat="1" ht="21.75" customHeight="1">
      <c r="A428" s="40"/>
      <c r="B428" s="41"/>
      <c r="C428" s="199" t="s">
        <v>843</v>
      </c>
      <c r="D428" s="199" t="s">
        <v>119</v>
      </c>
      <c r="E428" s="200" t="s">
        <v>844</v>
      </c>
      <c r="F428" s="201" t="s">
        <v>845</v>
      </c>
      <c r="G428" s="202" t="s">
        <v>133</v>
      </c>
      <c r="H428" s="203">
        <v>21.474</v>
      </c>
      <c r="I428" s="204"/>
      <c r="J428" s="205">
        <f>ROUND(I428*H428,2)</f>
        <v>0</v>
      </c>
      <c r="K428" s="201" t="s">
        <v>123</v>
      </c>
      <c r="L428" s="46"/>
      <c r="M428" s="206" t="s">
        <v>19</v>
      </c>
      <c r="N428" s="207" t="s">
        <v>43</v>
      </c>
      <c r="O428" s="86"/>
      <c r="P428" s="208">
        <f>O428*H428</f>
        <v>0</v>
      </c>
      <c r="Q428" s="208">
        <v>0.0053</v>
      </c>
      <c r="R428" s="208">
        <f>Q428*H428</f>
        <v>0.1138122</v>
      </c>
      <c r="S428" s="208">
        <v>0</v>
      </c>
      <c r="T428" s="209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0" t="s">
        <v>171</v>
      </c>
      <c r="AT428" s="210" t="s">
        <v>119</v>
      </c>
      <c r="AU428" s="210" t="s">
        <v>125</v>
      </c>
      <c r="AY428" s="19" t="s">
        <v>116</v>
      </c>
      <c r="BE428" s="211">
        <f>IF(N428="základní",J428,0)</f>
        <v>0</v>
      </c>
      <c r="BF428" s="211">
        <f>IF(N428="snížená",J428,0)</f>
        <v>0</v>
      </c>
      <c r="BG428" s="211">
        <f>IF(N428="zákl. přenesená",J428,0)</f>
        <v>0</v>
      </c>
      <c r="BH428" s="211">
        <f>IF(N428="sníž. přenesená",J428,0)</f>
        <v>0</v>
      </c>
      <c r="BI428" s="211">
        <f>IF(N428="nulová",J428,0)</f>
        <v>0</v>
      </c>
      <c r="BJ428" s="19" t="s">
        <v>125</v>
      </c>
      <c r="BK428" s="211">
        <f>ROUND(I428*H428,2)</f>
        <v>0</v>
      </c>
      <c r="BL428" s="19" t="s">
        <v>171</v>
      </c>
      <c r="BM428" s="210" t="s">
        <v>846</v>
      </c>
    </row>
    <row r="429" spans="1:47" s="2" customFormat="1" ht="12">
      <c r="A429" s="40"/>
      <c r="B429" s="41"/>
      <c r="C429" s="42"/>
      <c r="D429" s="212" t="s">
        <v>127</v>
      </c>
      <c r="E429" s="42"/>
      <c r="F429" s="213" t="s">
        <v>847</v>
      </c>
      <c r="G429" s="42"/>
      <c r="H429" s="42"/>
      <c r="I429" s="214"/>
      <c r="J429" s="42"/>
      <c r="K429" s="42"/>
      <c r="L429" s="46"/>
      <c r="M429" s="215"/>
      <c r="N429" s="216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127</v>
      </c>
      <c r="AU429" s="19" t="s">
        <v>125</v>
      </c>
    </row>
    <row r="430" spans="1:65" s="2" customFormat="1" ht="16.5" customHeight="1">
      <c r="A430" s="40"/>
      <c r="B430" s="41"/>
      <c r="C430" s="240" t="s">
        <v>848</v>
      </c>
      <c r="D430" s="240" t="s">
        <v>206</v>
      </c>
      <c r="E430" s="241" t="s">
        <v>849</v>
      </c>
      <c r="F430" s="242" t="s">
        <v>850</v>
      </c>
      <c r="G430" s="243" t="s">
        <v>133</v>
      </c>
      <c r="H430" s="244">
        <v>23.6214</v>
      </c>
      <c r="I430" s="245"/>
      <c r="J430" s="246">
        <f>ROUND(I430*H430,2)</f>
        <v>0</v>
      </c>
      <c r="K430" s="242" t="s">
        <v>123</v>
      </c>
      <c r="L430" s="247"/>
      <c r="M430" s="248" t="s">
        <v>19</v>
      </c>
      <c r="N430" s="249" t="s">
        <v>43</v>
      </c>
      <c r="O430" s="86"/>
      <c r="P430" s="208">
        <f>O430*H430</f>
        <v>0</v>
      </c>
      <c r="Q430" s="208">
        <v>0.01232</v>
      </c>
      <c r="R430" s="208">
        <f>Q430*H430</f>
        <v>0.291015648</v>
      </c>
      <c r="S430" s="208">
        <v>0</v>
      </c>
      <c r="T430" s="209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0" t="s">
        <v>311</v>
      </c>
      <c r="AT430" s="210" t="s">
        <v>206</v>
      </c>
      <c r="AU430" s="210" t="s">
        <v>125</v>
      </c>
      <c r="AY430" s="19" t="s">
        <v>116</v>
      </c>
      <c r="BE430" s="211">
        <f>IF(N430="základní",J430,0)</f>
        <v>0</v>
      </c>
      <c r="BF430" s="211">
        <f>IF(N430="snížená",J430,0)</f>
        <v>0</v>
      </c>
      <c r="BG430" s="211">
        <f>IF(N430="zákl. přenesená",J430,0)</f>
        <v>0</v>
      </c>
      <c r="BH430" s="211">
        <f>IF(N430="sníž. přenesená",J430,0)</f>
        <v>0</v>
      </c>
      <c r="BI430" s="211">
        <f>IF(N430="nulová",J430,0)</f>
        <v>0</v>
      </c>
      <c r="BJ430" s="19" t="s">
        <v>125</v>
      </c>
      <c r="BK430" s="211">
        <f>ROUND(I430*H430,2)</f>
        <v>0</v>
      </c>
      <c r="BL430" s="19" t="s">
        <v>171</v>
      </c>
      <c r="BM430" s="210" t="s">
        <v>851</v>
      </c>
    </row>
    <row r="431" spans="1:51" s="13" customFormat="1" ht="12">
      <c r="A431" s="13"/>
      <c r="B431" s="217"/>
      <c r="C431" s="218"/>
      <c r="D431" s="219" t="s">
        <v>129</v>
      </c>
      <c r="E431" s="218"/>
      <c r="F431" s="221" t="s">
        <v>852</v>
      </c>
      <c r="G431" s="218"/>
      <c r="H431" s="222">
        <v>23.6214</v>
      </c>
      <c r="I431" s="223"/>
      <c r="J431" s="218"/>
      <c r="K431" s="218"/>
      <c r="L431" s="224"/>
      <c r="M431" s="225"/>
      <c r="N431" s="226"/>
      <c r="O431" s="226"/>
      <c r="P431" s="226"/>
      <c r="Q431" s="226"/>
      <c r="R431" s="226"/>
      <c r="S431" s="226"/>
      <c r="T431" s="227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28" t="s">
        <v>129</v>
      </c>
      <c r="AU431" s="228" t="s">
        <v>125</v>
      </c>
      <c r="AV431" s="13" t="s">
        <v>125</v>
      </c>
      <c r="AW431" s="13" t="s">
        <v>4</v>
      </c>
      <c r="AX431" s="13" t="s">
        <v>76</v>
      </c>
      <c r="AY431" s="228" t="s">
        <v>116</v>
      </c>
    </row>
    <row r="432" spans="1:65" s="2" customFormat="1" ht="16.5" customHeight="1">
      <c r="A432" s="40"/>
      <c r="B432" s="41"/>
      <c r="C432" s="199" t="s">
        <v>853</v>
      </c>
      <c r="D432" s="199" t="s">
        <v>119</v>
      </c>
      <c r="E432" s="200" t="s">
        <v>854</v>
      </c>
      <c r="F432" s="201" t="s">
        <v>855</v>
      </c>
      <c r="G432" s="202" t="s">
        <v>133</v>
      </c>
      <c r="H432" s="203">
        <v>1</v>
      </c>
      <c r="I432" s="204"/>
      <c r="J432" s="205">
        <f>ROUND(I432*H432,2)</f>
        <v>0</v>
      </c>
      <c r="K432" s="201" t="s">
        <v>123</v>
      </c>
      <c r="L432" s="46"/>
      <c r="M432" s="206" t="s">
        <v>19</v>
      </c>
      <c r="N432" s="207" t="s">
        <v>43</v>
      </c>
      <c r="O432" s="86"/>
      <c r="P432" s="208">
        <f>O432*H432</f>
        <v>0</v>
      </c>
      <c r="Q432" s="208">
        <v>0.00063</v>
      </c>
      <c r="R432" s="208">
        <f>Q432*H432</f>
        <v>0.00063</v>
      </c>
      <c r="S432" s="208">
        <v>0</v>
      </c>
      <c r="T432" s="209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10" t="s">
        <v>171</v>
      </c>
      <c r="AT432" s="210" t="s">
        <v>119</v>
      </c>
      <c r="AU432" s="210" t="s">
        <v>125</v>
      </c>
      <c r="AY432" s="19" t="s">
        <v>116</v>
      </c>
      <c r="BE432" s="211">
        <f>IF(N432="základní",J432,0)</f>
        <v>0</v>
      </c>
      <c r="BF432" s="211">
        <f>IF(N432="snížená",J432,0)</f>
        <v>0</v>
      </c>
      <c r="BG432" s="211">
        <f>IF(N432="zákl. přenesená",J432,0)</f>
        <v>0</v>
      </c>
      <c r="BH432" s="211">
        <f>IF(N432="sníž. přenesená",J432,0)</f>
        <v>0</v>
      </c>
      <c r="BI432" s="211">
        <f>IF(N432="nulová",J432,0)</f>
        <v>0</v>
      </c>
      <c r="BJ432" s="19" t="s">
        <v>125</v>
      </c>
      <c r="BK432" s="211">
        <f>ROUND(I432*H432,2)</f>
        <v>0</v>
      </c>
      <c r="BL432" s="19" t="s">
        <v>171</v>
      </c>
      <c r="BM432" s="210" t="s">
        <v>856</v>
      </c>
    </row>
    <row r="433" spans="1:47" s="2" customFormat="1" ht="12">
      <c r="A433" s="40"/>
      <c r="B433" s="41"/>
      <c r="C433" s="42"/>
      <c r="D433" s="212" t="s">
        <v>127</v>
      </c>
      <c r="E433" s="42"/>
      <c r="F433" s="213" t="s">
        <v>857</v>
      </c>
      <c r="G433" s="42"/>
      <c r="H433" s="42"/>
      <c r="I433" s="214"/>
      <c r="J433" s="42"/>
      <c r="K433" s="42"/>
      <c r="L433" s="46"/>
      <c r="M433" s="215"/>
      <c r="N433" s="216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127</v>
      </c>
      <c r="AU433" s="19" t="s">
        <v>125</v>
      </c>
    </row>
    <row r="434" spans="1:65" s="2" customFormat="1" ht="16.5" customHeight="1">
      <c r="A434" s="40"/>
      <c r="B434" s="41"/>
      <c r="C434" s="240" t="s">
        <v>858</v>
      </c>
      <c r="D434" s="240" t="s">
        <v>206</v>
      </c>
      <c r="E434" s="241" t="s">
        <v>859</v>
      </c>
      <c r="F434" s="242" t="s">
        <v>860</v>
      </c>
      <c r="G434" s="243" t="s">
        <v>650</v>
      </c>
      <c r="H434" s="244">
        <v>1</v>
      </c>
      <c r="I434" s="245"/>
      <c r="J434" s="246">
        <f>ROUND(I434*H434,2)</f>
        <v>0</v>
      </c>
      <c r="K434" s="242" t="s">
        <v>19</v>
      </c>
      <c r="L434" s="247"/>
      <c r="M434" s="248" t="s">
        <v>19</v>
      </c>
      <c r="N434" s="249" t="s">
        <v>43</v>
      </c>
      <c r="O434" s="86"/>
      <c r="P434" s="208">
        <f>O434*H434</f>
        <v>0</v>
      </c>
      <c r="Q434" s="208">
        <v>0</v>
      </c>
      <c r="R434" s="208">
        <f>Q434*H434</f>
        <v>0</v>
      </c>
      <c r="S434" s="208">
        <v>0</v>
      </c>
      <c r="T434" s="209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0" t="s">
        <v>311</v>
      </c>
      <c r="AT434" s="210" t="s">
        <v>206</v>
      </c>
      <c r="AU434" s="210" t="s">
        <v>125</v>
      </c>
      <c r="AY434" s="19" t="s">
        <v>116</v>
      </c>
      <c r="BE434" s="211">
        <f>IF(N434="základní",J434,0)</f>
        <v>0</v>
      </c>
      <c r="BF434" s="211">
        <f>IF(N434="snížená",J434,0)</f>
        <v>0</v>
      </c>
      <c r="BG434" s="211">
        <f>IF(N434="zákl. přenesená",J434,0)</f>
        <v>0</v>
      </c>
      <c r="BH434" s="211">
        <f>IF(N434="sníž. přenesená",J434,0)</f>
        <v>0</v>
      </c>
      <c r="BI434" s="211">
        <f>IF(N434="nulová",J434,0)</f>
        <v>0</v>
      </c>
      <c r="BJ434" s="19" t="s">
        <v>125</v>
      </c>
      <c r="BK434" s="211">
        <f>ROUND(I434*H434,2)</f>
        <v>0</v>
      </c>
      <c r="BL434" s="19" t="s">
        <v>171</v>
      </c>
      <c r="BM434" s="210" t="s">
        <v>861</v>
      </c>
    </row>
    <row r="435" spans="1:65" s="2" customFormat="1" ht="16.5" customHeight="1">
      <c r="A435" s="40"/>
      <c r="B435" s="41"/>
      <c r="C435" s="199" t="s">
        <v>862</v>
      </c>
      <c r="D435" s="199" t="s">
        <v>119</v>
      </c>
      <c r="E435" s="200" t="s">
        <v>863</v>
      </c>
      <c r="F435" s="201" t="s">
        <v>864</v>
      </c>
      <c r="G435" s="202" t="s">
        <v>273</v>
      </c>
      <c r="H435" s="203">
        <v>6.3</v>
      </c>
      <c r="I435" s="204"/>
      <c r="J435" s="205">
        <f>ROUND(I435*H435,2)</f>
        <v>0</v>
      </c>
      <c r="K435" s="201" t="s">
        <v>123</v>
      </c>
      <c r="L435" s="46"/>
      <c r="M435" s="206" t="s">
        <v>19</v>
      </c>
      <c r="N435" s="207" t="s">
        <v>43</v>
      </c>
      <c r="O435" s="86"/>
      <c r="P435" s="208">
        <f>O435*H435</f>
        <v>0</v>
      </c>
      <c r="Q435" s="208">
        <v>0.00018</v>
      </c>
      <c r="R435" s="208">
        <f>Q435*H435</f>
        <v>0.001134</v>
      </c>
      <c r="S435" s="208">
        <v>0</v>
      </c>
      <c r="T435" s="209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0" t="s">
        <v>171</v>
      </c>
      <c r="AT435" s="210" t="s">
        <v>119</v>
      </c>
      <c r="AU435" s="210" t="s">
        <v>125</v>
      </c>
      <c r="AY435" s="19" t="s">
        <v>116</v>
      </c>
      <c r="BE435" s="211">
        <f>IF(N435="základní",J435,0)</f>
        <v>0</v>
      </c>
      <c r="BF435" s="211">
        <f>IF(N435="snížená",J435,0)</f>
        <v>0</v>
      </c>
      <c r="BG435" s="211">
        <f>IF(N435="zákl. přenesená",J435,0)</f>
        <v>0</v>
      </c>
      <c r="BH435" s="211">
        <f>IF(N435="sníž. přenesená",J435,0)</f>
        <v>0</v>
      </c>
      <c r="BI435" s="211">
        <f>IF(N435="nulová",J435,0)</f>
        <v>0</v>
      </c>
      <c r="BJ435" s="19" t="s">
        <v>125</v>
      </c>
      <c r="BK435" s="211">
        <f>ROUND(I435*H435,2)</f>
        <v>0</v>
      </c>
      <c r="BL435" s="19" t="s">
        <v>171</v>
      </c>
      <c r="BM435" s="210" t="s">
        <v>865</v>
      </c>
    </row>
    <row r="436" spans="1:47" s="2" customFormat="1" ht="12">
      <c r="A436" s="40"/>
      <c r="B436" s="41"/>
      <c r="C436" s="42"/>
      <c r="D436" s="212" t="s">
        <v>127</v>
      </c>
      <c r="E436" s="42"/>
      <c r="F436" s="213" t="s">
        <v>866</v>
      </c>
      <c r="G436" s="42"/>
      <c r="H436" s="42"/>
      <c r="I436" s="214"/>
      <c r="J436" s="42"/>
      <c r="K436" s="42"/>
      <c r="L436" s="46"/>
      <c r="M436" s="215"/>
      <c r="N436" s="216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127</v>
      </c>
      <c r="AU436" s="19" t="s">
        <v>125</v>
      </c>
    </row>
    <row r="437" spans="1:51" s="13" customFormat="1" ht="12">
      <c r="A437" s="13"/>
      <c r="B437" s="217"/>
      <c r="C437" s="218"/>
      <c r="D437" s="219" t="s">
        <v>129</v>
      </c>
      <c r="E437" s="220" t="s">
        <v>19</v>
      </c>
      <c r="F437" s="221" t="s">
        <v>867</v>
      </c>
      <c r="G437" s="218"/>
      <c r="H437" s="222">
        <v>1.2</v>
      </c>
      <c r="I437" s="223"/>
      <c r="J437" s="218"/>
      <c r="K437" s="218"/>
      <c r="L437" s="224"/>
      <c r="M437" s="225"/>
      <c r="N437" s="226"/>
      <c r="O437" s="226"/>
      <c r="P437" s="226"/>
      <c r="Q437" s="226"/>
      <c r="R437" s="226"/>
      <c r="S437" s="226"/>
      <c r="T437" s="227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28" t="s">
        <v>129</v>
      </c>
      <c r="AU437" s="228" t="s">
        <v>125</v>
      </c>
      <c r="AV437" s="13" t="s">
        <v>125</v>
      </c>
      <c r="AW437" s="13" t="s">
        <v>33</v>
      </c>
      <c r="AX437" s="13" t="s">
        <v>71</v>
      </c>
      <c r="AY437" s="228" t="s">
        <v>116</v>
      </c>
    </row>
    <row r="438" spans="1:51" s="13" customFormat="1" ht="12">
      <c r="A438" s="13"/>
      <c r="B438" s="217"/>
      <c r="C438" s="218"/>
      <c r="D438" s="219" t="s">
        <v>129</v>
      </c>
      <c r="E438" s="220" t="s">
        <v>19</v>
      </c>
      <c r="F438" s="221" t="s">
        <v>868</v>
      </c>
      <c r="G438" s="218"/>
      <c r="H438" s="222">
        <v>5.1</v>
      </c>
      <c r="I438" s="223"/>
      <c r="J438" s="218"/>
      <c r="K438" s="218"/>
      <c r="L438" s="224"/>
      <c r="M438" s="225"/>
      <c r="N438" s="226"/>
      <c r="O438" s="226"/>
      <c r="P438" s="226"/>
      <c r="Q438" s="226"/>
      <c r="R438" s="226"/>
      <c r="S438" s="226"/>
      <c r="T438" s="22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28" t="s">
        <v>129</v>
      </c>
      <c r="AU438" s="228" t="s">
        <v>125</v>
      </c>
      <c r="AV438" s="13" t="s">
        <v>125</v>
      </c>
      <c r="AW438" s="13" t="s">
        <v>33</v>
      </c>
      <c r="AX438" s="13" t="s">
        <v>71</v>
      </c>
      <c r="AY438" s="228" t="s">
        <v>116</v>
      </c>
    </row>
    <row r="439" spans="1:51" s="14" customFormat="1" ht="12">
      <c r="A439" s="14"/>
      <c r="B439" s="229"/>
      <c r="C439" s="230"/>
      <c r="D439" s="219" t="s">
        <v>129</v>
      </c>
      <c r="E439" s="231" t="s">
        <v>19</v>
      </c>
      <c r="F439" s="232" t="s">
        <v>158</v>
      </c>
      <c r="G439" s="230"/>
      <c r="H439" s="233">
        <v>6.3</v>
      </c>
      <c r="I439" s="234"/>
      <c r="J439" s="230"/>
      <c r="K439" s="230"/>
      <c r="L439" s="235"/>
      <c r="M439" s="236"/>
      <c r="N439" s="237"/>
      <c r="O439" s="237"/>
      <c r="P439" s="237"/>
      <c r="Q439" s="237"/>
      <c r="R439" s="237"/>
      <c r="S439" s="237"/>
      <c r="T439" s="23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39" t="s">
        <v>129</v>
      </c>
      <c r="AU439" s="239" t="s">
        <v>125</v>
      </c>
      <c r="AV439" s="14" t="s">
        <v>124</v>
      </c>
      <c r="AW439" s="14" t="s">
        <v>33</v>
      </c>
      <c r="AX439" s="14" t="s">
        <v>76</v>
      </c>
      <c r="AY439" s="239" t="s">
        <v>116</v>
      </c>
    </row>
    <row r="440" spans="1:65" s="2" customFormat="1" ht="16.5" customHeight="1">
      <c r="A440" s="40"/>
      <c r="B440" s="41"/>
      <c r="C440" s="240" t="s">
        <v>869</v>
      </c>
      <c r="D440" s="240" t="s">
        <v>206</v>
      </c>
      <c r="E440" s="241" t="s">
        <v>870</v>
      </c>
      <c r="F440" s="242" t="s">
        <v>871</v>
      </c>
      <c r="G440" s="243" t="s">
        <v>273</v>
      </c>
      <c r="H440" s="244">
        <v>6.615</v>
      </c>
      <c r="I440" s="245"/>
      <c r="J440" s="246">
        <f>ROUND(I440*H440,2)</f>
        <v>0</v>
      </c>
      <c r="K440" s="242" t="s">
        <v>123</v>
      </c>
      <c r="L440" s="247"/>
      <c r="M440" s="248" t="s">
        <v>19</v>
      </c>
      <c r="N440" s="249" t="s">
        <v>43</v>
      </c>
      <c r="O440" s="86"/>
      <c r="P440" s="208">
        <f>O440*H440</f>
        <v>0</v>
      </c>
      <c r="Q440" s="208">
        <v>0.00012</v>
      </c>
      <c r="R440" s="208">
        <f>Q440*H440</f>
        <v>0.0007938</v>
      </c>
      <c r="S440" s="208">
        <v>0</v>
      </c>
      <c r="T440" s="209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0" t="s">
        <v>311</v>
      </c>
      <c r="AT440" s="210" t="s">
        <v>206</v>
      </c>
      <c r="AU440" s="210" t="s">
        <v>125</v>
      </c>
      <c r="AY440" s="19" t="s">
        <v>116</v>
      </c>
      <c r="BE440" s="211">
        <f>IF(N440="základní",J440,0)</f>
        <v>0</v>
      </c>
      <c r="BF440" s="211">
        <f>IF(N440="snížená",J440,0)</f>
        <v>0</v>
      </c>
      <c r="BG440" s="211">
        <f>IF(N440="zákl. přenesená",J440,0)</f>
        <v>0</v>
      </c>
      <c r="BH440" s="211">
        <f>IF(N440="sníž. přenesená",J440,0)</f>
        <v>0</v>
      </c>
      <c r="BI440" s="211">
        <f>IF(N440="nulová",J440,0)</f>
        <v>0</v>
      </c>
      <c r="BJ440" s="19" t="s">
        <v>125</v>
      </c>
      <c r="BK440" s="211">
        <f>ROUND(I440*H440,2)</f>
        <v>0</v>
      </c>
      <c r="BL440" s="19" t="s">
        <v>171</v>
      </c>
      <c r="BM440" s="210" t="s">
        <v>872</v>
      </c>
    </row>
    <row r="441" spans="1:51" s="13" customFormat="1" ht="12">
      <c r="A441" s="13"/>
      <c r="B441" s="217"/>
      <c r="C441" s="218"/>
      <c r="D441" s="219" t="s">
        <v>129</v>
      </c>
      <c r="E441" s="218"/>
      <c r="F441" s="221" t="s">
        <v>873</v>
      </c>
      <c r="G441" s="218"/>
      <c r="H441" s="222">
        <v>6.615</v>
      </c>
      <c r="I441" s="223"/>
      <c r="J441" s="218"/>
      <c r="K441" s="218"/>
      <c r="L441" s="224"/>
      <c r="M441" s="225"/>
      <c r="N441" s="226"/>
      <c r="O441" s="226"/>
      <c r="P441" s="226"/>
      <c r="Q441" s="226"/>
      <c r="R441" s="226"/>
      <c r="S441" s="226"/>
      <c r="T441" s="22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28" t="s">
        <v>129</v>
      </c>
      <c r="AU441" s="228" t="s">
        <v>125</v>
      </c>
      <c r="AV441" s="13" t="s">
        <v>125</v>
      </c>
      <c r="AW441" s="13" t="s">
        <v>4</v>
      </c>
      <c r="AX441" s="13" t="s">
        <v>76</v>
      </c>
      <c r="AY441" s="228" t="s">
        <v>116</v>
      </c>
    </row>
    <row r="442" spans="1:65" s="2" customFormat="1" ht="16.5" customHeight="1">
      <c r="A442" s="40"/>
      <c r="B442" s="41"/>
      <c r="C442" s="199" t="s">
        <v>874</v>
      </c>
      <c r="D442" s="199" t="s">
        <v>119</v>
      </c>
      <c r="E442" s="200" t="s">
        <v>875</v>
      </c>
      <c r="F442" s="201" t="s">
        <v>876</v>
      </c>
      <c r="G442" s="202" t="s">
        <v>273</v>
      </c>
      <c r="H442" s="203">
        <v>16.74</v>
      </c>
      <c r="I442" s="204"/>
      <c r="J442" s="205">
        <f>ROUND(I442*H442,2)</f>
        <v>0</v>
      </c>
      <c r="K442" s="201" t="s">
        <v>123</v>
      </c>
      <c r="L442" s="46"/>
      <c r="M442" s="206" t="s">
        <v>19</v>
      </c>
      <c r="N442" s="207" t="s">
        <v>43</v>
      </c>
      <c r="O442" s="86"/>
      <c r="P442" s="208">
        <f>O442*H442</f>
        <v>0</v>
      </c>
      <c r="Q442" s="208">
        <v>3E-05</v>
      </c>
      <c r="R442" s="208">
        <f>Q442*H442</f>
        <v>0.0005022</v>
      </c>
      <c r="S442" s="208">
        <v>0</v>
      </c>
      <c r="T442" s="209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0" t="s">
        <v>171</v>
      </c>
      <c r="AT442" s="210" t="s">
        <v>119</v>
      </c>
      <c r="AU442" s="210" t="s">
        <v>125</v>
      </c>
      <c r="AY442" s="19" t="s">
        <v>116</v>
      </c>
      <c r="BE442" s="211">
        <f>IF(N442="základní",J442,0)</f>
        <v>0</v>
      </c>
      <c r="BF442" s="211">
        <f>IF(N442="snížená",J442,0)</f>
        <v>0</v>
      </c>
      <c r="BG442" s="211">
        <f>IF(N442="zákl. přenesená",J442,0)</f>
        <v>0</v>
      </c>
      <c r="BH442" s="211">
        <f>IF(N442="sníž. přenesená",J442,0)</f>
        <v>0</v>
      </c>
      <c r="BI442" s="211">
        <f>IF(N442="nulová",J442,0)</f>
        <v>0</v>
      </c>
      <c r="BJ442" s="19" t="s">
        <v>125</v>
      </c>
      <c r="BK442" s="211">
        <f>ROUND(I442*H442,2)</f>
        <v>0</v>
      </c>
      <c r="BL442" s="19" t="s">
        <v>171</v>
      </c>
      <c r="BM442" s="210" t="s">
        <v>877</v>
      </c>
    </row>
    <row r="443" spans="1:47" s="2" customFormat="1" ht="12">
      <c r="A443" s="40"/>
      <c r="B443" s="41"/>
      <c r="C443" s="42"/>
      <c r="D443" s="212" t="s">
        <v>127</v>
      </c>
      <c r="E443" s="42"/>
      <c r="F443" s="213" t="s">
        <v>878</v>
      </c>
      <c r="G443" s="42"/>
      <c r="H443" s="42"/>
      <c r="I443" s="214"/>
      <c r="J443" s="42"/>
      <c r="K443" s="42"/>
      <c r="L443" s="46"/>
      <c r="M443" s="215"/>
      <c r="N443" s="216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127</v>
      </c>
      <c r="AU443" s="19" t="s">
        <v>125</v>
      </c>
    </row>
    <row r="444" spans="1:51" s="13" customFormat="1" ht="12">
      <c r="A444" s="13"/>
      <c r="B444" s="217"/>
      <c r="C444" s="218"/>
      <c r="D444" s="219" t="s">
        <v>129</v>
      </c>
      <c r="E444" s="220" t="s">
        <v>19</v>
      </c>
      <c r="F444" s="221" t="s">
        <v>879</v>
      </c>
      <c r="G444" s="218"/>
      <c r="H444" s="222">
        <v>1.2</v>
      </c>
      <c r="I444" s="223"/>
      <c r="J444" s="218"/>
      <c r="K444" s="218"/>
      <c r="L444" s="224"/>
      <c r="M444" s="225"/>
      <c r="N444" s="226"/>
      <c r="O444" s="226"/>
      <c r="P444" s="226"/>
      <c r="Q444" s="226"/>
      <c r="R444" s="226"/>
      <c r="S444" s="226"/>
      <c r="T444" s="22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28" t="s">
        <v>129</v>
      </c>
      <c r="AU444" s="228" t="s">
        <v>125</v>
      </c>
      <c r="AV444" s="13" t="s">
        <v>125</v>
      </c>
      <c r="AW444" s="13" t="s">
        <v>33</v>
      </c>
      <c r="AX444" s="13" t="s">
        <v>71</v>
      </c>
      <c r="AY444" s="228" t="s">
        <v>116</v>
      </c>
    </row>
    <row r="445" spans="1:51" s="13" customFormat="1" ht="12">
      <c r="A445" s="13"/>
      <c r="B445" s="217"/>
      <c r="C445" s="218"/>
      <c r="D445" s="219" t="s">
        <v>129</v>
      </c>
      <c r="E445" s="220" t="s">
        <v>19</v>
      </c>
      <c r="F445" s="221" t="s">
        <v>880</v>
      </c>
      <c r="G445" s="218"/>
      <c r="H445" s="222">
        <v>15.54</v>
      </c>
      <c r="I445" s="223"/>
      <c r="J445" s="218"/>
      <c r="K445" s="218"/>
      <c r="L445" s="224"/>
      <c r="M445" s="225"/>
      <c r="N445" s="226"/>
      <c r="O445" s="226"/>
      <c r="P445" s="226"/>
      <c r="Q445" s="226"/>
      <c r="R445" s="226"/>
      <c r="S445" s="226"/>
      <c r="T445" s="22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28" t="s">
        <v>129</v>
      </c>
      <c r="AU445" s="228" t="s">
        <v>125</v>
      </c>
      <c r="AV445" s="13" t="s">
        <v>125</v>
      </c>
      <c r="AW445" s="13" t="s">
        <v>33</v>
      </c>
      <c r="AX445" s="13" t="s">
        <v>71</v>
      </c>
      <c r="AY445" s="228" t="s">
        <v>116</v>
      </c>
    </row>
    <row r="446" spans="1:51" s="14" customFormat="1" ht="12">
      <c r="A446" s="14"/>
      <c r="B446" s="229"/>
      <c r="C446" s="230"/>
      <c r="D446" s="219" t="s">
        <v>129</v>
      </c>
      <c r="E446" s="231" t="s">
        <v>19</v>
      </c>
      <c r="F446" s="232" t="s">
        <v>158</v>
      </c>
      <c r="G446" s="230"/>
      <c r="H446" s="233">
        <v>16.74</v>
      </c>
      <c r="I446" s="234"/>
      <c r="J446" s="230"/>
      <c r="K446" s="230"/>
      <c r="L446" s="235"/>
      <c r="M446" s="236"/>
      <c r="N446" s="237"/>
      <c r="O446" s="237"/>
      <c r="P446" s="237"/>
      <c r="Q446" s="237"/>
      <c r="R446" s="237"/>
      <c r="S446" s="237"/>
      <c r="T446" s="238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39" t="s">
        <v>129</v>
      </c>
      <c r="AU446" s="239" t="s">
        <v>125</v>
      </c>
      <c r="AV446" s="14" t="s">
        <v>124</v>
      </c>
      <c r="AW446" s="14" t="s">
        <v>33</v>
      </c>
      <c r="AX446" s="14" t="s">
        <v>76</v>
      </c>
      <c r="AY446" s="239" t="s">
        <v>116</v>
      </c>
    </row>
    <row r="447" spans="1:65" s="2" customFormat="1" ht="16.5" customHeight="1">
      <c r="A447" s="40"/>
      <c r="B447" s="41"/>
      <c r="C447" s="199" t="s">
        <v>881</v>
      </c>
      <c r="D447" s="199" t="s">
        <v>119</v>
      </c>
      <c r="E447" s="200" t="s">
        <v>882</v>
      </c>
      <c r="F447" s="201" t="s">
        <v>883</v>
      </c>
      <c r="G447" s="202" t="s">
        <v>133</v>
      </c>
      <c r="H447" s="203">
        <v>21.474</v>
      </c>
      <c r="I447" s="204"/>
      <c r="J447" s="205">
        <f>ROUND(I447*H447,2)</f>
        <v>0</v>
      </c>
      <c r="K447" s="201" t="s">
        <v>123</v>
      </c>
      <c r="L447" s="46"/>
      <c r="M447" s="206" t="s">
        <v>19</v>
      </c>
      <c r="N447" s="207" t="s">
        <v>43</v>
      </c>
      <c r="O447" s="86"/>
      <c r="P447" s="208">
        <f>O447*H447</f>
        <v>0</v>
      </c>
      <c r="Q447" s="208">
        <v>5E-05</v>
      </c>
      <c r="R447" s="208">
        <f>Q447*H447</f>
        <v>0.0010737000000000001</v>
      </c>
      <c r="S447" s="208">
        <v>0</v>
      </c>
      <c r="T447" s="209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0" t="s">
        <v>171</v>
      </c>
      <c r="AT447" s="210" t="s">
        <v>119</v>
      </c>
      <c r="AU447" s="210" t="s">
        <v>125</v>
      </c>
      <c r="AY447" s="19" t="s">
        <v>116</v>
      </c>
      <c r="BE447" s="211">
        <f>IF(N447="základní",J447,0)</f>
        <v>0</v>
      </c>
      <c r="BF447" s="211">
        <f>IF(N447="snížená",J447,0)</f>
        <v>0</v>
      </c>
      <c r="BG447" s="211">
        <f>IF(N447="zákl. přenesená",J447,0)</f>
        <v>0</v>
      </c>
      <c r="BH447" s="211">
        <f>IF(N447="sníž. přenesená",J447,0)</f>
        <v>0</v>
      </c>
      <c r="BI447" s="211">
        <f>IF(N447="nulová",J447,0)</f>
        <v>0</v>
      </c>
      <c r="BJ447" s="19" t="s">
        <v>125</v>
      </c>
      <c r="BK447" s="211">
        <f>ROUND(I447*H447,2)</f>
        <v>0</v>
      </c>
      <c r="BL447" s="19" t="s">
        <v>171</v>
      </c>
      <c r="BM447" s="210" t="s">
        <v>884</v>
      </c>
    </row>
    <row r="448" spans="1:47" s="2" customFormat="1" ht="12">
      <c r="A448" s="40"/>
      <c r="B448" s="41"/>
      <c r="C448" s="42"/>
      <c r="D448" s="212" t="s">
        <v>127</v>
      </c>
      <c r="E448" s="42"/>
      <c r="F448" s="213" t="s">
        <v>885</v>
      </c>
      <c r="G448" s="42"/>
      <c r="H448" s="42"/>
      <c r="I448" s="214"/>
      <c r="J448" s="42"/>
      <c r="K448" s="42"/>
      <c r="L448" s="46"/>
      <c r="M448" s="215"/>
      <c r="N448" s="216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127</v>
      </c>
      <c r="AU448" s="19" t="s">
        <v>125</v>
      </c>
    </row>
    <row r="449" spans="1:65" s="2" customFormat="1" ht="24.15" customHeight="1">
      <c r="A449" s="40"/>
      <c r="B449" s="41"/>
      <c r="C449" s="199" t="s">
        <v>886</v>
      </c>
      <c r="D449" s="199" t="s">
        <v>119</v>
      </c>
      <c r="E449" s="200" t="s">
        <v>887</v>
      </c>
      <c r="F449" s="201" t="s">
        <v>888</v>
      </c>
      <c r="G449" s="202" t="s">
        <v>143</v>
      </c>
      <c r="H449" s="203">
        <v>0.4284</v>
      </c>
      <c r="I449" s="204"/>
      <c r="J449" s="205">
        <f>ROUND(I449*H449,2)</f>
        <v>0</v>
      </c>
      <c r="K449" s="201" t="s">
        <v>123</v>
      </c>
      <c r="L449" s="46"/>
      <c r="M449" s="206" t="s">
        <v>19</v>
      </c>
      <c r="N449" s="207" t="s">
        <v>43</v>
      </c>
      <c r="O449" s="86"/>
      <c r="P449" s="208">
        <f>O449*H449</f>
        <v>0</v>
      </c>
      <c r="Q449" s="208">
        <v>0</v>
      </c>
      <c r="R449" s="208">
        <f>Q449*H449</f>
        <v>0</v>
      </c>
      <c r="S449" s="208">
        <v>0</v>
      </c>
      <c r="T449" s="209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0" t="s">
        <v>171</v>
      </c>
      <c r="AT449" s="210" t="s">
        <v>119</v>
      </c>
      <c r="AU449" s="210" t="s">
        <v>125</v>
      </c>
      <c r="AY449" s="19" t="s">
        <v>116</v>
      </c>
      <c r="BE449" s="211">
        <f>IF(N449="základní",J449,0)</f>
        <v>0</v>
      </c>
      <c r="BF449" s="211">
        <f>IF(N449="snížená",J449,0)</f>
        <v>0</v>
      </c>
      <c r="BG449" s="211">
        <f>IF(N449="zákl. přenesená",J449,0)</f>
        <v>0</v>
      </c>
      <c r="BH449" s="211">
        <f>IF(N449="sníž. přenesená",J449,0)</f>
        <v>0</v>
      </c>
      <c r="BI449" s="211">
        <f>IF(N449="nulová",J449,0)</f>
        <v>0</v>
      </c>
      <c r="BJ449" s="19" t="s">
        <v>125</v>
      </c>
      <c r="BK449" s="211">
        <f>ROUND(I449*H449,2)</f>
        <v>0</v>
      </c>
      <c r="BL449" s="19" t="s">
        <v>171</v>
      </c>
      <c r="BM449" s="210" t="s">
        <v>889</v>
      </c>
    </row>
    <row r="450" spans="1:47" s="2" customFormat="1" ht="12">
      <c r="A450" s="40"/>
      <c r="B450" s="41"/>
      <c r="C450" s="42"/>
      <c r="D450" s="212" t="s">
        <v>127</v>
      </c>
      <c r="E450" s="42"/>
      <c r="F450" s="213" t="s">
        <v>890</v>
      </c>
      <c r="G450" s="42"/>
      <c r="H450" s="42"/>
      <c r="I450" s="214"/>
      <c r="J450" s="42"/>
      <c r="K450" s="42"/>
      <c r="L450" s="46"/>
      <c r="M450" s="215"/>
      <c r="N450" s="216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127</v>
      </c>
      <c r="AU450" s="19" t="s">
        <v>125</v>
      </c>
    </row>
    <row r="451" spans="1:63" s="12" customFormat="1" ht="22.8" customHeight="1">
      <c r="A451" s="12"/>
      <c r="B451" s="183"/>
      <c r="C451" s="184"/>
      <c r="D451" s="185" t="s">
        <v>70</v>
      </c>
      <c r="E451" s="197" t="s">
        <v>891</v>
      </c>
      <c r="F451" s="197" t="s">
        <v>892</v>
      </c>
      <c r="G451" s="184"/>
      <c r="H451" s="184"/>
      <c r="I451" s="187"/>
      <c r="J451" s="198">
        <f>BK451</f>
        <v>0</v>
      </c>
      <c r="K451" s="184"/>
      <c r="L451" s="189"/>
      <c r="M451" s="190"/>
      <c r="N451" s="191"/>
      <c r="O451" s="191"/>
      <c r="P451" s="192">
        <f>SUM(P452:P485)</f>
        <v>0</v>
      </c>
      <c r="Q451" s="191"/>
      <c r="R451" s="192">
        <f>SUM(R452:R485)</f>
        <v>0.00519528</v>
      </c>
      <c r="S451" s="191"/>
      <c r="T451" s="193">
        <f>SUM(T452:T485)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194" t="s">
        <v>125</v>
      </c>
      <c r="AT451" s="195" t="s">
        <v>70</v>
      </c>
      <c r="AU451" s="195" t="s">
        <v>76</v>
      </c>
      <c r="AY451" s="194" t="s">
        <v>116</v>
      </c>
      <c r="BK451" s="196">
        <f>SUM(BK452:BK485)</f>
        <v>0</v>
      </c>
    </row>
    <row r="452" spans="1:65" s="2" customFormat="1" ht="24.15" customHeight="1">
      <c r="A452" s="40"/>
      <c r="B452" s="41"/>
      <c r="C452" s="199" t="s">
        <v>893</v>
      </c>
      <c r="D452" s="199" t="s">
        <v>119</v>
      </c>
      <c r="E452" s="200" t="s">
        <v>894</v>
      </c>
      <c r="F452" s="201" t="s">
        <v>895</v>
      </c>
      <c r="G452" s="202" t="s">
        <v>133</v>
      </c>
      <c r="H452" s="203">
        <v>4.608</v>
      </c>
      <c r="I452" s="204"/>
      <c r="J452" s="205">
        <f>ROUND(I452*H452,2)</f>
        <v>0</v>
      </c>
      <c r="K452" s="201" t="s">
        <v>123</v>
      </c>
      <c r="L452" s="46"/>
      <c r="M452" s="206" t="s">
        <v>19</v>
      </c>
      <c r="N452" s="207" t="s">
        <v>43</v>
      </c>
      <c r="O452" s="86"/>
      <c r="P452" s="208">
        <f>O452*H452</f>
        <v>0</v>
      </c>
      <c r="Q452" s="208">
        <v>8E-05</v>
      </c>
      <c r="R452" s="208">
        <f>Q452*H452</f>
        <v>0.00036864</v>
      </c>
      <c r="S452" s="208">
        <v>0</v>
      </c>
      <c r="T452" s="209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0" t="s">
        <v>171</v>
      </c>
      <c r="AT452" s="210" t="s">
        <v>119</v>
      </c>
      <c r="AU452" s="210" t="s">
        <v>125</v>
      </c>
      <c r="AY452" s="19" t="s">
        <v>116</v>
      </c>
      <c r="BE452" s="211">
        <f>IF(N452="základní",J452,0)</f>
        <v>0</v>
      </c>
      <c r="BF452" s="211">
        <f>IF(N452="snížená",J452,0)</f>
        <v>0</v>
      </c>
      <c r="BG452" s="211">
        <f>IF(N452="zákl. přenesená",J452,0)</f>
        <v>0</v>
      </c>
      <c r="BH452" s="211">
        <f>IF(N452="sníž. přenesená",J452,0)</f>
        <v>0</v>
      </c>
      <c r="BI452" s="211">
        <f>IF(N452="nulová",J452,0)</f>
        <v>0</v>
      </c>
      <c r="BJ452" s="19" t="s">
        <v>125</v>
      </c>
      <c r="BK452" s="211">
        <f>ROUND(I452*H452,2)</f>
        <v>0</v>
      </c>
      <c r="BL452" s="19" t="s">
        <v>171</v>
      </c>
      <c r="BM452" s="210" t="s">
        <v>896</v>
      </c>
    </row>
    <row r="453" spans="1:47" s="2" customFormat="1" ht="12">
      <c r="A453" s="40"/>
      <c r="B453" s="41"/>
      <c r="C453" s="42"/>
      <c r="D453" s="212" t="s">
        <v>127</v>
      </c>
      <c r="E453" s="42"/>
      <c r="F453" s="213" t="s">
        <v>897</v>
      </c>
      <c r="G453" s="42"/>
      <c r="H453" s="42"/>
      <c r="I453" s="214"/>
      <c r="J453" s="42"/>
      <c r="K453" s="42"/>
      <c r="L453" s="46"/>
      <c r="M453" s="215"/>
      <c r="N453" s="216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127</v>
      </c>
      <c r="AU453" s="19" t="s">
        <v>125</v>
      </c>
    </row>
    <row r="454" spans="1:51" s="13" customFormat="1" ht="12">
      <c r="A454" s="13"/>
      <c r="B454" s="217"/>
      <c r="C454" s="218"/>
      <c r="D454" s="219" t="s">
        <v>129</v>
      </c>
      <c r="E454" s="220" t="s">
        <v>19</v>
      </c>
      <c r="F454" s="221" t="s">
        <v>898</v>
      </c>
      <c r="G454" s="218"/>
      <c r="H454" s="222">
        <v>1.152</v>
      </c>
      <c r="I454" s="223"/>
      <c r="J454" s="218"/>
      <c r="K454" s="218"/>
      <c r="L454" s="224"/>
      <c r="M454" s="225"/>
      <c r="N454" s="226"/>
      <c r="O454" s="226"/>
      <c r="P454" s="226"/>
      <c r="Q454" s="226"/>
      <c r="R454" s="226"/>
      <c r="S454" s="226"/>
      <c r="T454" s="22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28" t="s">
        <v>129</v>
      </c>
      <c r="AU454" s="228" t="s">
        <v>125</v>
      </c>
      <c r="AV454" s="13" t="s">
        <v>125</v>
      </c>
      <c r="AW454" s="13" t="s">
        <v>33</v>
      </c>
      <c r="AX454" s="13" t="s">
        <v>71</v>
      </c>
      <c r="AY454" s="228" t="s">
        <v>116</v>
      </c>
    </row>
    <row r="455" spans="1:51" s="13" customFormat="1" ht="12">
      <c r="A455" s="13"/>
      <c r="B455" s="217"/>
      <c r="C455" s="218"/>
      <c r="D455" s="219" t="s">
        <v>129</v>
      </c>
      <c r="E455" s="220" t="s">
        <v>19</v>
      </c>
      <c r="F455" s="221" t="s">
        <v>899</v>
      </c>
      <c r="G455" s="218"/>
      <c r="H455" s="222">
        <v>1.152</v>
      </c>
      <c r="I455" s="223"/>
      <c r="J455" s="218"/>
      <c r="K455" s="218"/>
      <c r="L455" s="224"/>
      <c r="M455" s="225"/>
      <c r="N455" s="226"/>
      <c r="O455" s="226"/>
      <c r="P455" s="226"/>
      <c r="Q455" s="226"/>
      <c r="R455" s="226"/>
      <c r="S455" s="226"/>
      <c r="T455" s="227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28" t="s">
        <v>129</v>
      </c>
      <c r="AU455" s="228" t="s">
        <v>125</v>
      </c>
      <c r="AV455" s="13" t="s">
        <v>125</v>
      </c>
      <c r="AW455" s="13" t="s">
        <v>33</v>
      </c>
      <c r="AX455" s="13" t="s">
        <v>71</v>
      </c>
      <c r="AY455" s="228" t="s">
        <v>116</v>
      </c>
    </row>
    <row r="456" spans="1:51" s="13" customFormat="1" ht="12">
      <c r="A456" s="13"/>
      <c r="B456" s="217"/>
      <c r="C456" s="218"/>
      <c r="D456" s="219" t="s">
        <v>129</v>
      </c>
      <c r="E456" s="220" t="s">
        <v>19</v>
      </c>
      <c r="F456" s="221" t="s">
        <v>900</v>
      </c>
      <c r="G456" s="218"/>
      <c r="H456" s="222">
        <v>1.152</v>
      </c>
      <c r="I456" s="223"/>
      <c r="J456" s="218"/>
      <c r="K456" s="218"/>
      <c r="L456" s="224"/>
      <c r="M456" s="225"/>
      <c r="N456" s="226"/>
      <c r="O456" s="226"/>
      <c r="P456" s="226"/>
      <c r="Q456" s="226"/>
      <c r="R456" s="226"/>
      <c r="S456" s="226"/>
      <c r="T456" s="22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28" t="s">
        <v>129</v>
      </c>
      <c r="AU456" s="228" t="s">
        <v>125</v>
      </c>
      <c r="AV456" s="13" t="s">
        <v>125</v>
      </c>
      <c r="AW456" s="13" t="s">
        <v>33</v>
      </c>
      <c r="AX456" s="13" t="s">
        <v>71</v>
      </c>
      <c r="AY456" s="228" t="s">
        <v>116</v>
      </c>
    </row>
    <row r="457" spans="1:51" s="13" customFormat="1" ht="12">
      <c r="A457" s="13"/>
      <c r="B457" s="217"/>
      <c r="C457" s="218"/>
      <c r="D457" s="219" t="s">
        <v>129</v>
      </c>
      <c r="E457" s="220" t="s">
        <v>19</v>
      </c>
      <c r="F457" s="221" t="s">
        <v>901</v>
      </c>
      <c r="G457" s="218"/>
      <c r="H457" s="222">
        <v>1.152</v>
      </c>
      <c r="I457" s="223"/>
      <c r="J457" s="218"/>
      <c r="K457" s="218"/>
      <c r="L457" s="224"/>
      <c r="M457" s="225"/>
      <c r="N457" s="226"/>
      <c r="O457" s="226"/>
      <c r="P457" s="226"/>
      <c r="Q457" s="226"/>
      <c r="R457" s="226"/>
      <c r="S457" s="226"/>
      <c r="T457" s="227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28" t="s">
        <v>129</v>
      </c>
      <c r="AU457" s="228" t="s">
        <v>125</v>
      </c>
      <c r="AV457" s="13" t="s">
        <v>125</v>
      </c>
      <c r="AW457" s="13" t="s">
        <v>33</v>
      </c>
      <c r="AX457" s="13" t="s">
        <v>71</v>
      </c>
      <c r="AY457" s="228" t="s">
        <v>116</v>
      </c>
    </row>
    <row r="458" spans="1:51" s="14" customFormat="1" ht="12">
      <c r="A458" s="14"/>
      <c r="B458" s="229"/>
      <c r="C458" s="230"/>
      <c r="D458" s="219" t="s">
        <v>129</v>
      </c>
      <c r="E458" s="231" t="s">
        <v>19</v>
      </c>
      <c r="F458" s="232" t="s">
        <v>158</v>
      </c>
      <c r="G458" s="230"/>
      <c r="H458" s="233">
        <v>4.608</v>
      </c>
      <c r="I458" s="234"/>
      <c r="J458" s="230"/>
      <c r="K458" s="230"/>
      <c r="L458" s="235"/>
      <c r="M458" s="236"/>
      <c r="N458" s="237"/>
      <c r="O458" s="237"/>
      <c r="P458" s="237"/>
      <c r="Q458" s="237"/>
      <c r="R458" s="237"/>
      <c r="S458" s="237"/>
      <c r="T458" s="238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39" t="s">
        <v>129</v>
      </c>
      <c r="AU458" s="239" t="s">
        <v>125</v>
      </c>
      <c r="AV458" s="14" t="s">
        <v>124</v>
      </c>
      <c r="AW458" s="14" t="s">
        <v>33</v>
      </c>
      <c r="AX458" s="14" t="s">
        <v>76</v>
      </c>
      <c r="AY458" s="239" t="s">
        <v>116</v>
      </c>
    </row>
    <row r="459" spans="1:65" s="2" customFormat="1" ht="16.5" customHeight="1">
      <c r="A459" s="40"/>
      <c r="B459" s="41"/>
      <c r="C459" s="199" t="s">
        <v>902</v>
      </c>
      <c r="D459" s="199" t="s">
        <v>119</v>
      </c>
      <c r="E459" s="200" t="s">
        <v>903</v>
      </c>
      <c r="F459" s="201" t="s">
        <v>904</v>
      </c>
      <c r="G459" s="202" t="s">
        <v>133</v>
      </c>
      <c r="H459" s="203">
        <v>4.608</v>
      </c>
      <c r="I459" s="204"/>
      <c r="J459" s="205">
        <f>ROUND(I459*H459,2)</f>
        <v>0</v>
      </c>
      <c r="K459" s="201" t="s">
        <v>123</v>
      </c>
      <c r="L459" s="46"/>
      <c r="M459" s="206" t="s">
        <v>19</v>
      </c>
      <c r="N459" s="207" t="s">
        <v>43</v>
      </c>
      <c r="O459" s="86"/>
      <c r="P459" s="208">
        <f>O459*H459</f>
        <v>0</v>
      </c>
      <c r="Q459" s="208">
        <v>0.00014</v>
      </c>
      <c r="R459" s="208">
        <f>Q459*H459</f>
        <v>0.0006451199999999999</v>
      </c>
      <c r="S459" s="208">
        <v>0</v>
      </c>
      <c r="T459" s="209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0" t="s">
        <v>171</v>
      </c>
      <c r="AT459" s="210" t="s">
        <v>119</v>
      </c>
      <c r="AU459" s="210" t="s">
        <v>125</v>
      </c>
      <c r="AY459" s="19" t="s">
        <v>116</v>
      </c>
      <c r="BE459" s="211">
        <f>IF(N459="základní",J459,0)</f>
        <v>0</v>
      </c>
      <c r="BF459" s="211">
        <f>IF(N459="snížená",J459,0)</f>
        <v>0</v>
      </c>
      <c r="BG459" s="211">
        <f>IF(N459="zákl. přenesená",J459,0)</f>
        <v>0</v>
      </c>
      <c r="BH459" s="211">
        <f>IF(N459="sníž. přenesená",J459,0)</f>
        <v>0</v>
      </c>
      <c r="BI459" s="211">
        <f>IF(N459="nulová",J459,0)</f>
        <v>0</v>
      </c>
      <c r="BJ459" s="19" t="s">
        <v>125</v>
      </c>
      <c r="BK459" s="211">
        <f>ROUND(I459*H459,2)</f>
        <v>0</v>
      </c>
      <c r="BL459" s="19" t="s">
        <v>171</v>
      </c>
      <c r="BM459" s="210" t="s">
        <v>905</v>
      </c>
    </row>
    <row r="460" spans="1:47" s="2" customFormat="1" ht="12">
      <c r="A460" s="40"/>
      <c r="B460" s="41"/>
      <c r="C460" s="42"/>
      <c r="D460" s="212" t="s">
        <v>127</v>
      </c>
      <c r="E460" s="42"/>
      <c r="F460" s="213" t="s">
        <v>906</v>
      </c>
      <c r="G460" s="42"/>
      <c r="H460" s="42"/>
      <c r="I460" s="214"/>
      <c r="J460" s="42"/>
      <c r="K460" s="42"/>
      <c r="L460" s="46"/>
      <c r="M460" s="215"/>
      <c r="N460" s="216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127</v>
      </c>
      <c r="AU460" s="19" t="s">
        <v>125</v>
      </c>
    </row>
    <row r="461" spans="1:65" s="2" customFormat="1" ht="16.5" customHeight="1">
      <c r="A461" s="40"/>
      <c r="B461" s="41"/>
      <c r="C461" s="199" t="s">
        <v>907</v>
      </c>
      <c r="D461" s="199" t="s">
        <v>119</v>
      </c>
      <c r="E461" s="200" t="s">
        <v>908</v>
      </c>
      <c r="F461" s="201" t="s">
        <v>909</v>
      </c>
      <c r="G461" s="202" t="s">
        <v>133</v>
      </c>
      <c r="H461" s="203">
        <v>4.608</v>
      </c>
      <c r="I461" s="204"/>
      <c r="J461" s="205">
        <f>ROUND(I461*H461,2)</f>
        <v>0</v>
      </c>
      <c r="K461" s="201" t="s">
        <v>123</v>
      </c>
      <c r="L461" s="46"/>
      <c r="M461" s="206" t="s">
        <v>19</v>
      </c>
      <c r="N461" s="207" t="s">
        <v>43</v>
      </c>
      <c r="O461" s="86"/>
      <c r="P461" s="208">
        <f>O461*H461</f>
        <v>0</v>
      </c>
      <c r="Q461" s="208">
        <v>0.00012</v>
      </c>
      <c r="R461" s="208">
        <f>Q461*H461</f>
        <v>0.00055296</v>
      </c>
      <c r="S461" s="208">
        <v>0</v>
      </c>
      <c r="T461" s="209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0" t="s">
        <v>171</v>
      </c>
      <c r="AT461" s="210" t="s">
        <v>119</v>
      </c>
      <c r="AU461" s="210" t="s">
        <v>125</v>
      </c>
      <c r="AY461" s="19" t="s">
        <v>116</v>
      </c>
      <c r="BE461" s="211">
        <f>IF(N461="základní",J461,0)</f>
        <v>0</v>
      </c>
      <c r="BF461" s="211">
        <f>IF(N461="snížená",J461,0)</f>
        <v>0</v>
      </c>
      <c r="BG461" s="211">
        <f>IF(N461="zákl. přenesená",J461,0)</f>
        <v>0</v>
      </c>
      <c r="BH461" s="211">
        <f>IF(N461="sníž. přenesená",J461,0)</f>
        <v>0</v>
      </c>
      <c r="BI461" s="211">
        <f>IF(N461="nulová",J461,0)</f>
        <v>0</v>
      </c>
      <c r="BJ461" s="19" t="s">
        <v>125</v>
      </c>
      <c r="BK461" s="211">
        <f>ROUND(I461*H461,2)</f>
        <v>0</v>
      </c>
      <c r="BL461" s="19" t="s">
        <v>171</v>
      </c>
      <c r="BM461" s="210" t="s">
        <v>910</v>
      </c>
    </row>
    <row r="462" spans="1:47" s="2" customFormat="1" ht="12">
      <c r="A462" s="40"/>
      <c r="B462" s="41"/>
      <c r="C462" s="42"/>
      <c r="D462" s="212" t="s">
        <v>127</v>
      </c>
      <c r="E462" s="42"/>
      <c r="F462" s="213" t="s">
        <v>911</v>
      </c>
      <c r="G462" s="42"/>
      <c r="H462" s="42"/>
      <c r="I462" s="214"/>
      <c r="J462" s="42"/>
      <c r="K462" s="42"/>
      <c r="L462" s="46"/>
      <c r="M462" s="215"/>
      <c r="N462" s="216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127</v>
      </c>
      <c r="AU462" s="19" t="s">
        <v>125</v>
      </c>
    </row>
    <row r="463" spans="1:65" s="2" customFormat="1" ht="16.5" customHeight="1">
      <c r="A463" s="40"/>
      <c r="B463" s="41"/>
      <c r="C463" s="199" t="s">
        <v>912</v>
      </c>
      <c r="D463" s="199" t="s">
        <v>119</v>
      </c>
      <c r="E463" s="200" t="s">
        <v>913</v>
      </c>
      <c r="F463" s="201" t="s">
        <v>914</v>
      </c>
      <c r="G463" s="202" t="s">
        <v>133</v>
      </c>
      <c r="H463" s="203">
        <v>4.608</v>
      </c>
      <c r="I463" s="204"/>
      <c r="J463" s="205">
        <f>ROUND(I463*H463,2)</f>
        <v>0</v>
      </c>
      <c r="K463" s="201" t="s">
        <v>123</v>
      </c>
      <c r="L463" s="46"/>
      <c r="M463" s="206" t="s">
        <v>19</v>
      </c>
      <c r="N463" s="207" t="s">
        <v>43</v>
      </c>
      <c r="O463" s="86"/>
      <c r="P463" s="208">
        <f>O463*H463</f>
        <v>0</v>
      </c>
      <c r="Q463" s="208">
        <v>0.00012</v>
      </c>
      <c r="R463" s="208">
        <f>Q463*H463</f>
        <v>0.00055296</v>
      </c>
      <c r="S463" s="208">
        <v>0</v>
      </c>
      <c r="T463" s="209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0" t="s">
        <v>171</v>
      </c>
      <c r="AT463" s="210" t="s">
        <v>119</v>
      </c>
      <c r="AU463" s="210" t="s">
        <v>125</v>
      </c>
      <c r="AY463" s="19" t="s">
        <v>116</v>
      </c>
      <c r="BE463" s="211">
        <f>IF(N463="základní",J463,0)</f>
        <v>0</v>
      </c>
      <c r="BF463" s="211">
        <f>IF(N463="snížená",J463,0)</f>
        <v>0</v>
      </c>
      <c r="BG463" s="211">
        <f>IF(N463="zákl. přenesená",J463,0)</f>
        <v>0</v>
      </c>
      <c r="BH463" s="211">
        <f>IF(N463="sníž. přenesená",J463,0)</f>
        <v>0</v>
      </c>
      <c r="BI463" s="211">
        <f>IF(N463="nulová",J463,0)</f>
        <v>0</v>
      </c>
      <c r="BJ463" s="19" t="s">
        <v>125</v>
      </c>
      <c r="BK463" s="211">
        <f>ROUND(I463*H463,2)</f>
        <v>0</v>
      </c>
      <c r="BL463" s="19" t="s">
        <v>171</v>
      </c>
      <c r="BM463" s="210" t="s">
        <v>915</v>
      </c>
    </row>
    <row r="464" spans="1:47" s="2" customFormat="1" ht="12">
      <c r="A464" s="40"/>
      <c r="B464" s="41"/>
      <c r="C464" s="42"/>
      <c r="D464" s="212" t="s">
        <v>127</v>
      </c>
      <c r="E464" s="42"/>
      <c r="F464" s="213" t="s">
        <v>916</v>
      </c>
      <c r="G464" s="42"/>
      <c r="H464" s="42"/>
      <c r="I464" s="214"/>
      <c r="J464" s="42"/>
      <c r="K464" s="42"/>
      <c r="L464" s="46"/>
      <c r="M464" s="215"/>
      <c r="N464" s="216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127</v>
      </c>
      <c r="AU464" s="19" t="s">
        <v>125</v>
      </c>
    </row>
    <row r="465" spans="1:65" s="2" customFormat="1" ht="21.75" customHeight="1">
      <c r="A465" s="40"/>
      <c r="B465" s="41"/>
      <c r="C465" s="199" t="s">
        <v>917</v>
      </c>
      <c r="D465" s="199" t="s">
        <v>119</v>
      </c>
      <c r="E465" s="200" t="s">
        <v>918</v>
      </c>
      <c r="F465" s="201" t="s">
        <v>919</v>
      </c>
      <c r="G465" s="202" t="s">
        <v>133</v>
      </c>
      <c r="H465" s="203">
        <v>4.455</v>
      </c>
      <c r="I465" s="204"/>
      <c r="J465" s="205">
        <f>ROUND(I465*H465,2)</f>
        <v>0</v>
      </c>
      <c r="K465" s="201" t="s">
        <v>123</v>
      </c>
      <c r="L465" s="46"/>
      <c r="M465" s="206" t="s">
        <v>19</v>
      </c>
      <c r="N465" s="207" t="s">
        <v>43</v>
      </c>
      <c r="O465" s="86"/>
      <c r="P465" s="208">
        <f>O465*H465</f>
        <v>0</v>
      </c>
      <c r="Q465" s="208">
        <v>0.00011</v>
      </c>
      <c r="R465" s="208">
        <f>Q465*H465</f>
        <v>0.00049005</v>
      </c>
      <c r="S465" s="208">
        <v>0</v>
      </c>
      <c r="T465" s="209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10" t="s">
        <v>171</v>
      </c>
      <c r="AT465" s="210" t="s">
        <v>119</v>
      </c>
      <c r="AU465" s="210" t="s">
        <v>125</v>
      </c>
      <c r="AY465" s="19" t="s">
        <v>116</v>
      </c>
      <c r="BE465" s="211">
        <f>IF(N465="základní",J465,0)</f>
        <v>0</v>
      </c>
      <c r="BF465" s="211">
        <f>IF(N465="snížená",J465,0)</f>
        <v>0</v>
      </c>
      <c r="BG465" s="211">
        <f>IF(N465="zákl. přenesená",J465,0)</f>
        <v>0</v>
      </c>
      <c r="BH465" s="211">
        <f>IF(N465="sníž. přenesená",J465,0)</f>
        <v>0</v>
      </c>
      <c r="BI465" s="211">
        <f>IF(N465="nulová",J465,0)</f>
        <v>0</v>
      </c>
      <c r="BJ465" s="19" t="s">
        <v>125</v>
      </c>
      <c r="BK465" s="211">
        <f>ROUND(I465*H465,2)</f>
        <v>0</v>
      </c>
      <c r="BL465" s="19" t="s">
        <v>171</v>
      </c>
      <c r="BM465" s="210" t="s">
        <v>920</v>
      </c>
    </row>
    <row r="466" spans="1:47" s="2" customFormat="1" ht="12">
      <c r="A466" s="40"/>
      <c r="B466" s="41"/>
      <c r="C466" s="42"/>
      <c r="D466" s="212" t="s">
        <v>127</v>
      </c>
      <c r="E466" s="42"/>
      <c r="F466" s="213" t="s">
        <v>921</v>
      </c>
      <c r="G466" s="42"/>
      <c r="H466" s="42"/>
      <c r="I466" s="214"/>
      <c r="J466" s="42"/>
      <c r="K466" s="42"/>
      <c r="L466" s="46"/>
      <c r="M466" s="215"/>
      <c r="N466" s="216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127</v>
      </c>
      <c r="AU466" s="19" t="s">
        <v>125</v>
      </c>
    </row>
    <row r="467" spans="1:51" s="13" customFormat="1" ht="12">
      <c r="A467" s="13"/>
      <c r="B467" s="217"/>
      <c r="C467" s="218"/>
      <c r="D467" s="219" t="s">
        <v>129</v>
      </c>
      <c r="E467" s="220" t="s">
        <v>19</v>
      </c>
      <c r="F467" s="221" t="s">
        <v>922</v>
      </c>
      <c r="G467" s="218"/>
      <c r="H467" s="222">
        <v>2.475</v>
      </c>
      <c r="I467" s="223"/>
      <c r="J467" s="218"/>
      <c r="K467" s="218"/>
      <c r="L467" s="224"/>
      <c r="M467" s="225"/>
      <c r="N467" s="226"/>
      <c r="O467" s="226"/>
      <c r="P467" s="226"/>
      <c r="Q467" s="226"/>
      <c r="R467" s="226"/>
      <c r="S467" s="226"/>
      <c r="T467" s="22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28" t="s">
        <v>129</v>
      </c>
      <c r="AU467" s="228" t="s">
        <v>125</v>
      </c>
      <c r="AV467" s="13" t="s">
        <v>125</v>
      </c>
      <c r="AW467" s="13" t="s">
        <v>33</v>
      </c>
      <c r="AX467" s="13" t="s">
        <v>71</v>
      </c>
      <c r="AY467" s="228" t="s">
        <v>116</v>
      </c>
    </row>
    <row r="468" spans="1:51" s="13" customFormat="1" ht="12">
      <c r="A468" s="13"/>
      <c r="B468" s="217"/>
      <c r="C468" s="218"/>
      <c r="D468" s="219" t="s">
        <v>129</v>
      </c>
      <c r="E468" s="220" t="s">
        <v>19</v>
      </c>
      <c r="F468" s="221" t="s">
        <v>923</v>
      </c>
      <c r="G468" s="218"/>
      <c r="H468" s="222">
        <v>1.98</v>
      </c>
      <c r="I468" s="223"/>
      <c r="J468" s="218"/>
      <c r="K468" s="218"/>
      <c r="L468" s="224"/>
      <c r="M468" s="225"/>
      <c r="N468" s="226"/>
      <c r="O468" s="226"/>
      <c r="P468" s="226"/>
      <c r="Q468" s="226"/>
      <c r="R468" s="226"/>
      <c r="S468" s="226"/>
      <c r="T468" s="227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28" t="s">
        <v>129</v>
      </c>
      <c r="AU468" s="228" t="s">
        <v>125</v>
      </c>
      <c r="AV468" s="13" t="s">
        <v>125</v>
      </c>
      <c r="AW468" s="13" t="s">
        <v>33</v>
      </c>
      <c r="AX468" s="13" t="s">
        <v>71</v>
      </c>
      <c r="AY468" s="228" t="s">
        <v>116</v>
      </c>
    </row>
    <row r="469" spans="1:51" s="14" customFormat="1" ht="12">
      <c r="A469" s="14"/>
      <c r="B469" s="229"/>
      <c r="C469" s="230"/>
      <c r="D469" s="219" t="s">
        <v>129</v>
      </c>
      <c r="E469" s="231" t="s">
        <v>19</v>
      </c>
      <c r="F469" s="232" t="s">
        <v>158</v>
      </c>
      <c r="G469" s="230"/>
      <c r="H469" s="233">
        <v>4.455</v>
      </c>
      <c r="I469" s="234"/>
      <c r="J469" s="230"/>
      <c r="K469" s="230"/>
      <c r="L469" s="235"/>
      <c r="M469" s="236"/>
      <c r="N469" s="237"/>
      <c r="O469" s="237"/>
      <c r="P469" s="237"/>
      <c r="Q469" s="237"/>
      <c r="R469" s="237"/>
      <c r="S469" s="237"/>
      <c r="T469" s="238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39" t="s">
        <v>129</v>
      </c>
      <c r="AU469" s="239" t="s">
        <v>125</v>
      </c>
      <c r="AV469" s="14" t="s">
        <v>124</v>
      </c>
      <c r="AW469" s="14" t="s">
        <v>33</v>
      </c>
      <c r="AX469" s="14" t="s">
        <v>76</v>
      </c>
      <c r="AY469" s="239" t="s">
        <v>116</v>
      </c>
    </row>
    <row r="470" spans="1:65" s="2" customFormat="1" ht="24.15" customHeight="1">
      <c r="A470" s="40"/>
      <c r="B470" s="41"/>
      <c r="C470" s="199" t="s">
        <v>924</v>
      </c>
      <c r="D470" s="199" t="s">
        <v>119</v>
      </c>
      <c r="E470" s="200" t="s">
        <v>925</v>
      </c>
      <c r="F470" s="201" t="s">
        <v>926</v>
      </c>
      <c r="G470" s="202" t="s">
        <v>273</v>
      </c>
      <c r="H470" s="203">
        <v>9.68</v>
      </c>
      <c r="I470" s="204"/>
      <c r="J470" s="205">
        <f>ROUND(I470*H470,2)</f>
        <v>0</v>
      </c>
      <c r="K470" s="201" t="s">
        <v>123</v>
      </c>
      <c r="L470" s="46"/>
      <c r="M470" s="206" t="s">
        <v>19</v>
      </c>
      <c r="N470" s="207" t="s">
        <v>43</v>
      </c>
      <c r="O470" s="86"/>
      <c r="P470" s="208">
        <f>O470*H470</f>
        <v>0</v>
      </c>
      <c r="Q470" s="208">
        <v>1E-05</v>
      </c>
      <c r="R470" s="208">
        <f>Q470*H470</f>
        <v>9.680000000000001E-05</v>
      </c>
      <c r="S470" s="208">
        <v>0</v>
      </c>
      <c r="T470" s="209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0" t="s">
        <v>171</v>
      </c>
      <c r="AT470" s="210" t="s">
        <v>119</v>
      </c>
      <c r="AU470" s="210" t="s">
        <v>125</v>
      </c>
      <c r="AY470" s="19" t="s">
        <v>116</v>
      </c>
      <c r="BE470" s="211">
        <f>IF(N470="základní",J470,0)</f>
        <v>0</v>
      </c>
      <c r="BF470" s="211">
        <f>IF(N470="snížená",J470,0)</f>
        <v>0</v>
      </c>
      <c r="BG470" s="211">
        <f>IF(N470="zákl. přenesená",J470,0)</f>
        <v>0</v>
      </c>
      <c r="BH470" s="211">
        <f>IF(N470="sníž. přenesená",J470,0)</f>
        <v>0</v>
      </c>
      <c r="BI470" s="211">
        <f>IF(N470="nulová",J470,0)</f>
        <v>0</v>
      </c>
      <c r="BJ470" s="19" t="s">
        <v>125</v>
      </c>
      <c r="BK470" s="211">
        <f>ROUND(I470*H470,2)</f>
        <v>0</v>
      </c>
      <c r="BL470" s="19" t="s">
        <v>171</v>
      </c>
      <c r="BM470" s="210" t="s">
        <v>927</v>
      </c>
    </row>
    <row r="471" spans="1:47" s="2" customFormat="1" ht="12">
      <c r="A471" s="40"/>
      <c r="B471" s="41"/>
      <c r="C471" s="42"/>
      <c r="D471" s="212" t="s">
        <v>127</v>
      </c>
      <c r="E471" s="42"/>
      <c r="F471" s="213" t="s">
        <v>928</v>
      </c>
      <c r="G471" s="42"/>
      <c r="H471" s="42"/>
      <c r="I471" s="214"/>
      <c r="J471" s="42"/>
      <c r="K471" s="42"/>
      <c r="L471" s="46"/>
      <c r="M471" s="215"/>
      <c r="N471" s="216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127</v>
      </c>
      <c r="AU471" s="19" t="s">
        <v>125</v>
      </c>
    </row>
    <row r="472" spans="1:51" s="15" customFormat="1" ht="12">
      <c r="A472" s="15"/>
      <c r="B472" s="250"/>
      <c r="C472" s="251"/>
      <c r="D472" s="219" t="s">
        <v>129</v>
      </c>
      <c r="E472" s="252" t="s">
        <v>19</v>
      </c>
      <c r="F472" s="253" t="s">
        <v>929</v>
      </c>
      <c r="G472" s="251"/>
      <c r="H472" s="252" t="s">
        <v>19</v>
      </c>
      <c r="I472" s="254"/>
      <c r="J472" s="251"/>
      <c r="K472" s="251"/>
      <c r="L472" s="255"/>
      <c r="M472" s="256"/>
      <c r="N472" s="257"/>
      <c r="O472" s="257"/>
      <c r="P472" s="257"/>
      <c r="Q472" s="257"/>
      <c r="R472" s="257"/>
      <c r="S472" s="257"/>
      <c r="T472" s="258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59" t="s">
        <v>129</v>
      </c>
      <c r="AU472" s="259" t="s">
        <v>125</v>
      </c>
      <c r="AV472" s="15" t="s">
        <v>76</v>
      </c>
      <c r="AW472" s="15" t="s">
        <v>33</v>
      </c>
      <c r="AX472" s="15" t="s">
        <v>71</v>
      </c>
      <c r="AY472" s="259" t="s">
        <v>116</v>
      </c>
    </row>
    <row r="473" spans="1:51" s="13" customFormat="1" ht="12">
      <c r="A473" s="13"/>
      <c r="B473" s="217"/>
      <c r="C473" s="218"/>
      <c r="D473" s="219" t="s">
        <v>129</v>
      </c>
      <c r="E473" s="220" t="s">
        <v>19</v>
      </c>
      <c r="F473" s="221" t="s">
        <v>930</v>
      </c>
      <c r="G473" s="218"/>
      <c r="H473" s="222">
        <v>7.68</v>
      </c>
      <c r="I473" s="223"/>
      <c r="J473" s="218"/>
      <c r="K473" s="218"/>
      <c r="L473" s="224"/>
      <c r="M473" s="225"/>
      <c r="N473" s="226"/>
      <c r="O473" s="226"/>
      <c r="P473" s="226"/>
      <c r="Q473" s="226"/>
      <c r="R473" s="226"/>
      <c r="S473" s="226"/>
      <c r="T473" s="227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28" t="s">
        <v>129</v>
      </c>
      <c r="AU473" s="228" t="s">
        <v>125</v>
      </c>
      <c r="AV473" s="13" t="s">
        <v>125</v>
      </c>
      <c r="AW473" s="13" t="s">
        <v>33</v>
      </c>
      <c r="AX473" s="13" t="s">
        <v>71</v>
      </c>
      <c r="AY473" s="228" t="s">
        <v>116</v>
      </c>
    </row>
    <row r="474" spans="1:51" s="13" customFormat="1" ht="12">
      <c r="A474" s="13"/>
      <c r="B474" s="217"/>
      <c r="C474" s="218"/>
      <c r="D474" s="219" t="s">
        <v>129</v>
      </c>
      <c r="E474" s="220" t="s">
        <v>19</v>
      </c>
      <c r="F474" s="221" t="s">
        <v>931</v>
      </c>
      <c r="G474" s="218"/>
      <c r="H474" s="222">
        <v>2</v>
      </c>
      <c r="I474" s="223"/>
      <c r="J474" s="218"/>
      <c r="K474" s="218"/>
      <c r="L474" s="224"/>
      <c r="M474" s="225"/>
      <c r="N474" s="226"/>
      <c r="O474" s="226"/>
      <c r="P474" s="226"/>
      <c r="Q474" s="226"/>
      <c r="R474" s="226"/>
      <c r="S474" s="226"/>
      <c r="T474" s="227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28" t="s">
        <v>129</v>
      </c>
      <c r="AU474" s="228" t="s">
        <v>125</v>
      </c>
      <c r="AV474" s="13" t="s">
        <v>125</v>
      </c>
      <c r="AW474" s="13" t="s">
        <v>33</v>
      </c>
      <c r="AX474" s="13" t="s">
        <v>71</v>
      </c>
      <c r="AY474" s="228" t="s">
        <v>116</v>
      </c>
    </row>
    <row r="475" spans="1:51" s="14" customFormat="1" ht="12">
      <c r="A475" s="14"/>
      <c r="B475" s="229"/>
      <c r="C475" s="230"/>
      <c r="D475" s="219" t="s">
        <v>129</v>
      </c>
      <c r="E475" s="231" t="s">
        <v>19</v>
      </c>
      <c r="F475" s="232" t="s">
        <v>158</v>
      </c>
      <c r="G475" s="230"/>
      <c r="H475" s="233">
        <v>9.68</v>
      </c>
      <c r="I475" s="234"/>
      <c r="J475" s="230"/>
      <c r="K475" s="230"/>
      <c r="L475" s="235"/>
      <c r="M475" s="236"/>
      <c r="N475" s="237"/>
      <c r="O475" s="237"/>
      <c r="P475" s="237"/>
      <c r="Q475" s="237"/>
      <c r="R475" s="237"/>
      <c r="S475" s="237"/>
      <c r="T475" s="238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39" t="s">
        <v>129</v>
      </c>
      <c r="AU475" s="239" t="s">
        <v>125</v>
      </c>
      <c r="AV475" s="14" t="s">
        <v>124</v>
      </c>
      <c r="AW475" s="14" t="s">
        <v>4</v>
      </c>
      <c r="AX475" s="14" t="s">
        <v>76</v>
      </c>
      <c r="AY475" s="239" t="s">
        <v>116</v>
      </c>
    </row>
    <row r="476" spans="1:65" s="2" customFormat="1" ht="16.5" customHeight="1">
      <c r="A476" s="40"/>
      <c r="B476" s="41"/>
      <c r="C476" s="199" t="s">
        <v>932</v>
      </c>
      <c r="D476" s="199" t="s">
        <v>119</v>
      </c>
      <c r="E476" s="200" t="s">
        <v>933</v>
      </c>
      <c r="F476" s="201" t="s">
        <v>934</v>
      </c>
      <c r="G476" s="202" t="s">
        <v>273</v>
      </c>
      <c r="H476" s="203">
        <v>9.68</v>
      </c>
      <c r="I476" s="204"/>
      <c r="J476" s="205">
        <f>ROUND(I476*H476,2)</f>
        <v>0</v>
      </c>
      <c r="K476" s="201" t="s">
        <v>123</v>
      </c>
      <c r="L476" s="46"/>
      <c r="M476" s="206" t="s">
        <v>19</v>
      </c>
      <c r="N476" s="207" t="s">
        <v>43</v>
      </c>
      <c r="O476" s="86"/>
      <c r="P476" s="208">
        <f>O476*H476</f>
        <v>0</v>
      </c>
      <c r="Q476" s="208">
        <v>2E-05</v>
      </c>
      <c r="R476" s="208">
        <f>Q476*H476</f>
        <v>0.00019360000000000002</v>
      </c>
      <c r="S476" s="208">
        <v>0</v>
      </c>
      <c r="T476" s="209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0" t="s">
        <v>171</v>
      </c>
      <c r="AT476" s="210" t="s">
        <v>119</v>
      </c>
      <c r="AU476" s="210" t="s">
        <v>125</v>
      </c>
      <c r="AY476" s="19" t="s">
        <v>116</v>
      </c>
      <c r="BE476" s="211">
        <f>IF(N476="základní",J476,0)</f>
        <v>0</v>
      </c>
      <c r="BF476" s="211">
        <f>IF(N476="snížená",J476,0)</f>
        <v>0</v>
      </c>
      <c r="BG476" s="211">
        <f>IF(N476="zákl. přenesená",J476,0)</f>
        <v>0</v>
      </c>
      <c r="BH476" s="211">
        <f>IF(N476="sníž. přenesená",J476,0)</f>
        <v>0</v>
      </c>
      <c r="BI476" s="211">
        <f>IF(N476="nulová",J476,0)</f>
        <v>0</v>
      </c>
      <c r="BJ476" s="19" t="s">
        <v>125</v>
      </c>
      <c r="BK476" s="211">
        <f>ROUND(I476*H476,2)</f>
        <v>0</v>
      </c>
      <c r="BL476" s="19" t="s">
        <v>171</v>
      </c>
      <c r="BM476" s="210" t="s">
        <v>935</v>
      </c>
    </row>
    <row r="477" spans="1:47" s="2" customFormat="1" ht="12">
      <c r="A477" s="40"/>
      <c r="B477" s="41"/>
      <c r="C477" s="42"/>
      <c r="D477" s="212" t="s">
        <v>127</v>
      </c>
      <c r="E477" s="42"/>
      <c r="F477" s="213" t="s">
        <v>936</v>
      </c>
      <c r="G477" s="42"/>
      <c r="H477" s="42"/>
      <c r="I477" s="214"/>
      <c r="J477" s="42"/>
      <c r="K477" s="42"/>
      <c r="L477" s="46"/>
      <c r="M477" s="215"/>
      <c r="N477" s="216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127</v>
      </c>
      <c r="AU477" s="19" t="s">
        <v>125</v>
      </c>
    </row>
    <row r="478" spans="1:65" s="2" customFormat="1" ht="16.5" customHeight="1">
      <c r="A478" s="40"/>
      <c r="B478" s="41"/>
      <c r="C478" s="199" t="s">
        <v>937</v>
      </c>
      <c r="D478" s="199" t="s">
        <v>119</v>
      </c>
      <c r="E478" s="200" t="s">
        <v>938</v>
      </c>
      <c r="F478" s="201" t="s">
        <v>939</v>
      </c>
      <c r="G478" s="202" t="s">
        <v>133</v>
      </c>
      <c r="H478" s="203">
        <v>4.455</v>
      </c>
      <c r="I478" s="204"/>
      <c r="J478" s="205">
        <f>ROUND(I478*H478,2)</f>
        <v>0</v>
      </c>
      <c r="K478" s="201" t="s">
        <v>123</v>
      </c>
      <c r="L478" s="46"/>
      <c r="M478" s="206" t="s">
        <v>19</v>
      </c>
      <c r="N478" s="207" t="s">
        <v>43</v>
      </c>
      <c r="O478" s="86"/>
      <c r="P478" s="208">
        <f>O478*H478</f>
        <v>0</v>
      </c>
      <c r="Q478" s="208">
        <v>0.00041</v>
      </c>
      <c r="R478" s="208">
        <f>Q478*H478</f>
        <v>0.00182655</v>
      </c>
      <c r="S478" s="208">
        <v>0</v>
      </c>
      <c r="T478" s="209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10" t="s">
        <v>171</v>
      </c>
      <c r="AT478" s="210" t="s">
        <v>119</v>
      </c>
      <c r="AU478" s="210" t="s">
        <v>125</v>
      </c>
      <c r="AY478" s="19" t="s">
        <v>116</v>
      </c>
      <c r="BE478" s="211">
        <f>IF(N478="základní",J478,0)</f>
        <v>0</v>
      </c>
      <c r="BF478" s="211">
        <f>IF(N478="snížená",J478,0)</f>
        <v>0</v>
      </c>
      <c r="BG478" s="211">
        <f>IF(N478="zákl. přenesená",J478,0)</f>
        <v>0</v>
      </c>
      <c r="BH478" s="211">
        <f>IF(N478="sníž. přenesená",J478,0)</f>
        <v>0</v>
      </c>
      <c r="BI478" s="211">
        <f>IF(N478="nulová",J478,0)</f>
        <v>0</v>
      </c>
      <c r="BJ478" s="19" t="s">
        <v>125</v>
      </c>
      <c r="BK478" s="211">
        <f>ROUND(I478*H478,2)</f>
        <v>0</v>
      </c>
      <c r="BL478" s="19" t="s">
        <v>171</v>
      </c>
      <c r="BM478" s="210" t="s">
        <v>940</v>
      </c>
    </row>
    <row r="479" spans="1:47" s="2" customFormat="1" ht="12">
      <c r="A479" s="40"/>
      <c r="B479" s="41"/>
      <c r="C479" s="42"/>
      <c r="D479" s="212" t="s">
        <v>127</v>
      </c>
      <c r="E479" s="42"/>
      <c r="F479" s="213" t="s">
        <v>941</v>
      </c>
      <c r="G479" s="42"/>
      <c r="H479" s="42"/>
      <c r="I479" s="214"/>
      <c r="J479" s="42"/>
      <c r="K479" s="42"/>
      <c r="L479" s="46"/>
      <c r="M479" s="215"/>
      <c r="N479" s="216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127</v>
      </c>
      <c r="AU479" s="19" t="s">
        <v>125</v>
      </c>
    </row>
    <row r="480" spans="1:65" s="2" customFormat="1" ht="21.75" customHeight="1">
      <c r="A480" s="40"/>
      <c r="B480" s="41"/>
      <c r="C480" s="199" t="s">
        <v>942</v>
      </c>
      <c r="D480" s="199" t="s">
        <v>119</v>
      </c>
      <c r="E480" s="200" t="s">
        <v>943</v>
      </c>
      <c r="F480" s="201" t="s">
        <v>944</v>
      </c>
      <c r="G480" s="202" t="s">
        <v>273</v>
      </c>
      <c r="H480" s="203">
        <v>9.68</v>
      </c>
      <c r="I480" s="204"/>
      <c r="J480" s="205">
        <f>ROUND(I480*H480,2)</f>
        <v>0</v>
      </c>
      <c r="K480" s="201" t="s">
        <v>123</v>
      </c>
      <c r="L480" s="46"/>
      <c r="M480" s="206" t="s">
        <v>19</v>
      </c>
      <c r="N480" s="207" t="s">
        <v>43</v>
      </c>
      <c r="O480" s="86"/>
      <c r="P480" s="208">
        <f>O480*H480</f>
        <v>0</v>
      </c>
      <c r="Q480" s="208">
        <v>3E-05</v>
      </c>
      <c r="R480" s="208">
        <f>Q480*H480</f>
        <v>0.0002904</v>
      </c>
      <c r="S480" s="208">
        <v>0</v>
      </c>
      <c r="T480" s="209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0" t="s">
        <v>171</v>
      </c>
      <c r="AT480" s="210" t="s">
        <v>119</v>
      </c>
      <c r="AU480" s="210" t="s">
        <v>125</v>
      </c>
      <c r="AY480" s="19" t="s">
        <v>116</v>
      </c>
      <c r="BE480" s="211">
        <f>IF(N480="základní",J480,0)</f>
        <v>0</v>
      </c>
      <c r="BF480" s="211">
        <f>IF(N480="snížená",J480,0)</f>
        <v>0</v>
      </c>
      <c r="BG480" s="211">
        <f>IF(N480="zákl. přenesená",J480,0)</f>
        <v>0</v>
      </c>
      <c r="BH480" s="211">
        <f>IF(N480="sníž. přenesená",J480,0)</f>
        <v>0</v>
      </c>
      <c r="BI480" s="211">
        <f>IF(N480="nulová",J480,0)</f>
        <v>0</v>
      </c>
      <c r="BJ480" s="19" t="s">
        <v>125</v>
      </c>
      <c r="BK480" s="211">
        <f>ROUND(I480*H480,2)</f>
        <v>0</v>
      </c>
      <c r="BL480" s="19" t="s">
        <v>171</v>
      </c>
      <c r="BM480" s="210" t="s">
        <v>945</v>
      </c>
    </row>
    <row r="481" spans="1:47" s="2" customFormat="1" ht="12">
      <c r="A481" s="40"/>
      <c r="B481" s="41"/>
      <c r="C481" s="42"/>
      <c r="D481" s="212" t="s">
        <v>127</v>
      </c>
      <c r="E481" s="42"/>
      <c r="F481" s="213" t="s">
        <v>946</v>
      </c>
      <c r="G481" s="42"/>
      <c r="H481" s="42"/>
      <c r="I481" s="214"/>
      <c r="J481" s="42"/>
      <c r="K481" s="42"/>
      <c r="L481" s="46"/>
      <c r="M481" s="215"/>
      <c r="N481" s="216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127</v>
      </c>
      <c r="AU481" s="19" t="s">
        <v>125</v>
      </c>
    </row>
    <row r="482" spans="1:65" s="2" customFormat="1" ht="24.15" customHeight="1">
      <c r="A482" s="40"/>
      <c r="B482" s="41"/>
      <c r="C482" s="199" t="s">
        <v>947</v>
      </c>
      <c r="D482" s="199" t="s">
        <v>119</v>
      </c>
      <c r="E482" s="200" t="s">
        <v>948</v>
      </c>
      <c r="F482" s="201" t="s">
        <v>949</v>
      </c>
      <c r="G482" s="202" t="s">
        <v>133</v>
      </c>
      <c r="H482" s="203">
        <v>4.455</v>
      </c>
      <c r="I482" s="204"/>
      <c r="J482" s="205">
        <f>ROUND(I482*H482,2)</f>
        <v>0</v>
      </c>
      <c r="K482" s="201" t="s">
        <v>123</v>
      </c>
      <c r="L482" s="46"/>
      <c r="M482" s="206" t="s">
        <v>19</v>
      </c>
      <c r="N482" s="207" t="s">
        <v>43</v>
      </c>
      <c r="O482" s="86"/>
      <c r="P482" s="208">
        <f>O482*H482</f>
        <v>0</v>
      </c>
      <c r="Q482" s="208">
        <v>4E-05</v>
      </c>
      <c r="R482" s="208">
        <f>Q482*H482</f>
        <v>0.00017820000000000002</v>
      </c>
      <c r="S482" s="208">
        <v>0</v>
      </c>
      <c r="T482" s="209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10" t="s">
        <v>171</v>
      </c>
      <c r="AT482" s="210" t="s">
        <v>119</v>
      </c>
      <c r="AU482" s="210" t="s">
        <v>125</v>
      </c>
      <c r="AY482" s="19" t="s">
        <v>116</v>
      </c>
      <c r="BE482" s="211">
        <f>IF(N482="základní",J482,0)</f>
        <v>0</v>
      </c>
      <c r="BF482" s="211">
        <f>IF(N482="snížená",J482,0)</f>
        <v>0</v>
      </c>
      <c r="BG482" s="211">
        <f>IF(N482="zákl. přenesená",J482,0)</f>
        <v>0</v>
      </c>
      <c r="BH482" s="211">
        <f>IF(N482="sníž. přenesená",J482,0)</f>
        <v>0</v>
      </c>
      <c r="BI482" s="211">
        <f>IF(N482="nulová",J482,0)</f>
        <v>0</v>
      </c>
      <c r="BJ482" s="19" t="s">
        <v>125</v>
      </c>
      <c r="BK482" s="211">
        <f>ROUND(I482*H482,2)</f>
        <v>0</v>
      </c>
      <c r="BL482" s="19" t="s">
        <v>171</v>
      </c>
      <c r="BM482" s="210" t="s">
        <v>950</v>
      </c>
    </row>
    <row r="483" spans="1:47" s="2" customFormat="1" ht="12">
      <c r="A483" s="40"/>
      <c r="B483" s="41"/>
      <c r="C483" s="42"/>
      <c r="D483" s="212" t="s">
        <v>127</v>
      </c>
      <c r="E483" s="42"/>
      <c r="F483" s="213" t="s">
        <v>951</v>
      </c>
      <c r="G483" s="42"/>
      <c r="H483" s="42"/>
      <c r="I483" s="214"/>
      <c r="J483" s="42"/>
      <c r="K483" s="42"/>
      <c r="L483" s="46"/>
      <c r="M483" s="215"/>
      <c r="N483" s="216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127</v>
      </c>
      <c r="AU483" s="19" t="s">
        <v>125</v>
      </c>
    </row>
    <row r="484" spans="1:65" s="2" customFormat="1" ht="24.15" customHeight="1">
      <c r="A484" s="40"/>
      <c r="B484" s="41"/>
      <c r="C484" s="199" t="s">
        <v>952</v>
      </c>
      <c r="D484" s="199" t="s">
        <v>119</v>
      </c>
      <c r="E484" s="200" t="s">
        <v>953</v>
      </c>
      <c r="F484" s="201" t="s">
        <v>954</v>
      </c>
      <c r="G484" s="202" t="s">
        <v>273</v>
      </c>
      <c r="H484" s="203">
        <v>9.68</v>
      </c>
      <c r="I484" s="204"/>
      <c r="J484" s="205">
        <f>ROUND(I484*H484,2)</f>
        <v>0</v>
      </c>
      <c r="K484" s="201" t="s">
        <v>123</v>
      </c>
      <c r="L484" s="46"/>
      <c r="M484" s="206" t="s">
        <v>19</v>
      </c>
      <c r="N484" s="207" t="s">
        <v>43</v>
      </c>
      <c r="O484" s="86"/>
      <c r="P484" s="208">
        <f>O484*H484</f>
        <v>0</v>
      </c>
      <c r="Q484" s="208">
        <v>0</v>
      </c>
      <c r="R484" s="208">
        <f>Q484*H484</f>
        <v>0</v>
      </c>
      <c r="S484" s="208">
        <v>0</v>
      </c>
      <c r="T484" s="209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0" t="s">
        <v>171</v>
      </c>
      <c r="AT484" s="210" t="s">
        <v>119</v>
      </c>
      <c r="AU484" s="210" t="s">
        <v>125</v>
      </c>
      <c r="AY484" s="19" t="s">
        <v>116</v>
      </c>
      <c r="BE484" s="211">
        <f>IF(N484="základní",J484,0)</f>
        <v>0</v>
      </c>
      <c r="BF484" s="211">
        <f>IF(N484="snížená",J484,0)</f>
        <v>0</v>
      </c>
      <c r="BG484" s="211">
        <f>IF(N484="zákl. přenesená",J484,0)</f>
        <v>0</v>
      </c>
      <c r="BH484" s="211">
        <f>IF(N484="sníž. přenesená",J484,0)</f>
        <v>0</v>
      </c>
      <c r="BI484" s="211">
        <f>IF(N484="nulová",J484,0)</f>
        <v>0</v>
      </c>
      <c r="BJ484" s="19" t="s">
        <v>125</v>
      </c>
      <c r="BK484" s="211">
        <f>ROUND(I484*H484,2)</f>
        <v>0</v>
      </c>
      <c r="BL484" s="19" t="s">
        <v>171</v>
      </c>
      <c r="BM484" s="210" t="s">
        <v>955</v>
      </c>
    </row>
    <row r="485" spans="1:47" s="2" customFormat="1" ht="12">
      <c r="A485" s="40"/>
      <c r="B485" s="41"/>
      <c r="C485" s="42"/>
      <c r="D485" s="212" t="s">
        <v>127</v>
      </c>
      <c r="E485" s="42"/>
      <c r="F485" s="213" t="s">
        <v>956</v>
      </c>
      <c r="G485" s="42"/>
      <c r="H485" s="42"/>
      <c r="I485" s="214"/>
      <c r="J485" s="42"/>
      <c r="K485" s="42"/>
      <c r="L485" s="46"/>
      <c r="M485" s="215"/>
      <c r="N485" s="216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127</v>
      </c>
      <c r="AU485" s="19" t="s">
        <v>125</v>
      </c>
    </row>
    <row r="486" spans="1:63" s="12" customFormat="1" ht="22.8" customHeight="1">
      <c r="A486" s="12"/>
      <c r="B486" s="183"/>
      <c r="C486" s="184"/>
      <c r="D486" s="185" t="s">
        <v>70</v>
      </c>
      <c r="E486" s="197" t="s">
        <v>957</v>
      </c>
      <c r="F486" s="197" t="s">
        <v>958</v>
      </c>
      <c r="G486" s="184"/>
      <c r="H486" s="184"/>
      <c r="I486" s="187"/>
      <c r="J486" s="198">
        <f>BK486</f>
        <v>0</v>
      </c>
      <c r="K486" s="184"/>
      <c r="L486" s="189"/>
      <c r="M486" s="190"/>
      <c r="N486" s="191"/>
      <c r="O486" s="191"/>
      <c r="P486" s="192">
        <f>SUM(P487:P508)</f>
        <v>0</v>
      </c>
      <c r="Q486" s="191"/>
      <c r="R486" s="192">
        <f>SUM(R487:R508)</f>
        <v>0.21186</v>
      </c>
      <c r="S486" s="191"/>
      <c r="T486" s="193">
        <f>SUM(T487:T508)</f>
        <v>0.0465992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194" t="s">
        <v>125</v>
      </c>
      <c r="AT486" s="195" t="s">
        <v>70</v>
      </c>
      <c r="AU486" s="195" t="s">
        <v>76</v>
      </c>
      <c r="AY486" s="194" t="s">
        <v>116</v>
      </c>
      <c r="BK486" s="196">
        <f>SUM(BK487:BK508)</f>
        <v>0</v>
      </c>
    </row>
    <row r="487" spans="1:65" s="2" customFormat="1" ht="16.5" customHeight="1">
      <c r="A487" s="40"/>
      <c r="B487" s="41"/>
      <c r="C487" s="199" t="s">
        <v>959</v>
      </c>
      <c r="D487" s="199" t="s">
        <v>119</v>
      </c>
      <c r="E487" s="200" t="s">
        <v>960</v>
      </c>
      <c r="F487" s="201" t="s">
        <v>961</v>
      </c>
      <c r="G487" s="202" t="s">
        <v>133</v>
      </c>
      <c r="H487" s="203">
        <v>150.32</v>
      </c>
      <c r="I487" s="204"/>
      <c r="J487" s="205">
        <f>ROUND(I487*H487,2)</f>
        <v>0</v>
      </c>
      <c r="K487" s="201" t="s">
        <v>123</v>
      </c>
      <c r="L487" s="46"/>
      <c r="M487" s="206" t="s">
        <v>19</v>
      </c>
      <c r="N487" s="207" t="s">
        <v>43</v>
      </c>
      <c r="O487" s="86"/>
      <c r="P487" s="208">
        <f>O487*H487</f>
        <v>0</v>
      </c>
      <c r="Q487" s="208">
        <v>0.001</v>
      </c>
      <c r="R487" s="208">
        <f>Q487*H487</f>
        <v>0.15032</v>
      </c>
      <c r="S487" s="208">
        <v>0.00031</v>
      </c>
      <c r="T487" s="209">
        <f>S487*H487</f>
        <v>0.0465992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0" t="s">
        <v>171</v>
      </c>
      <c r="AT487" s="210" t="s">
        <v>119</v>
      </c>
      <c r="AU487" s="210" t="s">
        <v>125</v>
      </c>
      <c r="AY487" s="19" t="s">
        <v>116</v>
      </c>
      <c r="BE487" s="211">
        <f>IF(N487="základní",J487,0)</f>
        <v>0</v>
      </c>
      <c r="BF487" s="211">
        <f>IF(N487="snížená",J487,0)</f>
        <v>0</v>
      </c>
      <c r="BG487" s="211">
        <f>IF(N487="zákl. přenesená",J487,0)</f>
        <v>0</v>
      </c>
      <c r="BH487" s="211">
        <f>IF(N487="sníž. přenesená",J487,0)</f>
        <v>0</v>
      </c>
      <c r="BI487" s="211">
        <f>IF(N487="nulová",J487,0)</f>
        <v>0</v>
      </c>
      <c r="BJ487" s="19" t="s">
        <v>125</v>
      </c>
      <c r="BK487" s="211">
        <f>ROUND(I487*H487,2)</f>
        <v>0</v>
      </c>
      <c r="BL487" s="19" t="s">
        <v>171</v>
      </c>
      <c r="BM487" s="210" t="s">
        <v>962</v>
      </c>
    </row>
    <row r="488" spans="1:47" s="2" customFormat="1" ht="12">
      <c r="A488" s="40"/>
      <c r="B488" s="41"/>
      <c r="C488" s="42"/>
      <c r="D488" s="212" t="s">
        <v>127</v>
      </c>
      <c r="E488" s="42"/>
      <c r="F488" s="213" t="s">
        <v>963</v>
      </c>
      <c r="G488" s="42"/>
      <c r="H488" s="42"/>
      <c r="I488" s="214"/>
      <c r="J488" s="42"/>
      <c r="K488" s="42"/>
      <c r="L488" s="46"/>
      <c r="M488" s="215"/>
      <c r="N488" s="216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127</v>
      </c>
      <c r="AU488" s="19" t="s">
        <v>125</v>
      </c>
    </row>
    <row r="489" spans="1:51" s="13" customFormat="1" ht="12">
      <c r="A489" s="13"/>
      <c r="B489" s="217"/>
      <c r="C489" s="218"/>
      <c r="D489" s="219" t="s">
        <v>129</v>
      </c>
      <c r="E489" s="220" t="s">
        <v>19</v>
      </c>
      <c r="F489" s="221" t="s">
        <v>964</v>
      </c>
      <c r="G489" s="218"/>
      <c r="H489" s="222">
        <v>14.04</v>
      </c>
      <c r="I489" s="223"/>
      <c r="J489" s="218"/>
      <c r="K489" s="218"/>
      <c r="L489" s="224"/>
      <c r="M489" s="225"/>
      <c r="N489" s="226"/>
      <c r="O489" s="226"/>
      <c r="P489" s="226"/>
      <c r="Q489" s="226"/>
      <c r="R489" s="226"/>
      <c r="S489" s="226"/>
      <c r="T489" s="227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28" t="s">
        <v>129</v>
      </c>
      <c r="AU489" s="228" t="s">
        <v>125</v>
      </c>
      <c r="AV489" s="13" t="s">
        <v>125</v>
      </c>
      <c r="AW489" s="13" t="s">
        <v>33</v>
      </c>
      <c r="AX489" s="13" t="s">
        <v>71</v>
      </c>
      <c r="AY489" s="228" t="s">
        <v>116</v>
      </c>
    </row>
    <row r="490" spans="1:51" s="13" customFormat="1" ht="12">
      <c r="A490" s="13"/>
      <c r="B490" s="217"/>
      <c r="C490" s="218"/>
      <c r="D490" s="219" t="s">
        <v>129</v>
      </c>
      <c r="E490" s="220" t="s">
        <v>19</v>
      </c>
      <c r="F490" s="221" t="s">
        <v>965</v>
      </c>
      <c r="G490" s="218"/>
      <c r="H490" s="222">
        <v>80.16</v>
      </c>
      <c r="I490" s="223"/>
      <c r="J490" s="218"/>
      <c r="K490" s="218"/>
      <c r="L490" s="224"/>
      <c r="M490" s="225"/>
      <c r="N490" s="226"/>
      <c r="O490" s="226"/>
      <c r="P490" s="226"/>
      <c r="Q490" s="226"/>
      <c r="R490" s="226"/>
      <c r="S490" s="226"/>
      <c r="T490" s="227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28" t="s">
        <v>129</v>
      </c>
      <c r="AU490" s="228" t="s">
        <v>125</v>
      </c>
      <c r="AV490" s="13" t="s">
        <v>125</v>
      </c>
      <c r="AW490" s="13" t="s">
        <v>33</v>
      </c>
      <c r="AX490" s="13" t="s">
        <v>71</v>
      </c>
      <c r="AY490" s="228" t="s">
        <v>116</v>
      </c>
    </row>
    <row r="491" spans="1:51" s="13" customFormat="1" ht="12">
      <c r="A491" s="13"/>
      <c r="B491" s="217"/>
      <c r="C491" s="218"/>
      <c r="D491" s="219" t="s">
        <v>129</v>
      </c>
      <c r="E491" s="220" t="s">
        <v>19</v>
      </c>
      <c r="F491" s="221" t="s">
        <v>966</v>
      </c>
      <c r="G491" s="218"/>
      <c r="H491" s="222">
        <v>53.12</v>
      </c>
      <c r="I491" s="223"/>
      <c r="J491" s="218"/>
      <c r="K491" s="218"/>
      <c r="L491" s="224"/>
      <c r="M491" s="225"/>
      <c r="N491" s="226"/>
      <c r="O491" s="226"/>
      <c r="P491" s="226"/>
      <c r="Q491" s="226"/>
      <c r="R491" s="226"/>
      <c r="S491" s="226"/>
      <c r="T491" s="227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28" t="s">
        <v>129</v>
      </c>
      <c r="AU491" s="228" t="s">
        <v>125</v>
      </c>
      <c r="AV491" s="13" t="s">
        <v>125</v>
      </c>
      <c r="AW491" s="13" t="s">
        <v>33</v>
      </c>
      <c r="AX491" s="13" t="s">
        <v>71</v>
      </c>
      <c r="AY491" s="228" t="s">
        <v>116</v>
      </c>
    </row>
    <row r="492" spans="1:51" s="13" customFormat="1" ht="12">
      <c r="A492" s="13"/>
      <c r="B492" s="217"/>
      <c r="C492" s="218"/>
      <c r="D492" s="219" t="s">
        <v>129</v>
      </c>
      <c r="E492" s="220" t="s">
        <v>19</v>
      </c>
      <c r="F492" s="221" t="s">
        <v>967</v>
      </c>
      <c r="G492" s="218"/>
      <c r="H492" s="222">
        <v>0</v>
      </c>
      <c r="I492" s="223"/>
      <c r="J492" s="218"/>
      <c r="K492" s="218"/>
      <c r="L492" s="224"/>
      <c r="M492" s="225"/>
      <c r="N492" s="226"/>
      <c r="O492" s="226"/>
      <c r="P492" s="226"/>
      <c r="Q492" s="226"/>
      <c r="R492" s="226"/>
      <c r="S492" s="226"/>
      <c r="T492" s="227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28" t="s">
        <v>129</v>
      </c>
      <c r="AU492" s="228" t="s">
        <v>125</v>
      </c>
      <c r="AV492" s="13" t="s">
        <v>125</v>
      </c>
      <c r="AW492" s="13" t="s">
        <v>4</v>
      </c>
      <c r="AX492" s="13" t="s">
        <v>71</v>
      </c>
      <c r="AY492" s="228" t="s">
        <v>116</v>
      </c>
    </row>
    <row r="493" spans="1:51" s="13" customFormat="1" ht="12">
      <c r="A493" s="13"/>
      <c r="B493" s="217"/>
      <c r="C493" s="218"/>
      <c r="D493" s="219" t="s">
        <v>129</v>
      </c>
      <c r="E493" s="220" t="s">
        <v>19</v>
      </c>
      <c r="F493" s="221" t="s">
        <v>968</v>
      </c>
      <c r="G493" s="218"/>
      <c r="H493" s="222">
        <v>0</v>
      </c>
      <c r="I493" s="223"/>
      <c r="J493" s="218"/>
      <c r="K493" s="218"/>
      <c r="L493" s="224"/>
      <c r="M493" s="225"/>
      <c r="N493" s="226"/>
      <c r="O493" s="226"/>
      <c r="P493" s="226"/>
      <c r="Q493" s="226"/>
      <c r="R493" s="226"/>
      <c r="S493" s="226"/>
      <c r="T493" s="227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28" t="s">
        <v>129</v>
      </c>
      <c r="AU493" s="228" t="s">
        <v>125</v>
      </c>
      <c r="AV493" s="13" t="s">
        <v>125</v>
      </c>
      <c r="AW493" s="13" t="s">
        <v>4</v>
      </c>
      <c r="AX493" s="13" t="s">
        <v>71</v>
      </c>
      <c r="AY493" s="228" t="s">
        <v>116</v>
      </c>
    </row>
    <row r="494" spans="1:51" s="13" customFormat="1" ht="12">
      <c r="A494" s="13"/>
      <c r="B494" s="217"/>
      <c r="C494" s="218"/>
      <c r="D494" s="219" t="s">
        <v>129</v>
      </c>
      <c r="E494" s="220" t="s">
        <v>19</v>
      </c>
      <c r="F494" s="221" t="s">
        <v>969</v>
      </c>
      <c r="G494" s="218"/>
      <c r="H494" s="222">
        <v>3</v>
      </c>
      <c r="I494" s="223"/>
      <c r="J494" s="218"/>
      <c r="K494" s="218"/>
      <c r="L494" s="224"/>
      <c r="M494" s="225"/>
      <c r="N494" s="226"/>
      <c r="O494" s="226"/>
      <c r="P494" s="226"/>
      <c r="Q494" s="226"/>
      <c r="R494" s="226"/>
      <c r="S494" s="226"/>
      <c r="T494" s="227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28" t="s">
        <v>129</v>
      </c>
      <c r="AU494" s="228" t="s">
        <v>125</v>
      </c>
      <c r="AV494" s="13" t="s">
        <v>125</v>
      </c>
      <c r="AW494" s="13" t="s">
        <v>33</v>
      </c>
      <c r="AX494" s="13" t="s">
        <v>71</v>
      </c>
      <c r="AY494" s="228" t="s">
        <v>116</v>
      </c>
    </row>
    <row r="495" spans="1:51" s="14" customFormat="1" ht="12">
      <c r="A495" s="14"/>
      <c r="B495" s="229"/>
      <c r="C495" s="230"/>
      <c r="D495" s="219" t="s">
        <v>129</v>
      </c>
      <c r="E495" s="231" t="s">
        <v>19</v>
      </c>
      <c r="F495" s="232" t="s">
        <v>158</v>
      </c>
      <c r="G495" s="230"/>
      <c r="H495" s="233">
        <v>150.32</v>
      </c>
      <c r="I495" s="234"/>
      <c r="J495" s="230"/>
      <c r="K495" s="230"/>
      <c r="L495" s="235"/>
      <c r="M495" s="236"/>
      <c r="N495" s="237"/>
      <c r="O495" s="237"/>
      <c r="P495" s="237"/>
      <c r="Q495" s="237"/>
      <c r="R495" s="237"/>
      <c r="S495" s="237"/>
      <c r="T495" s="238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39" t="s">
        <v>129</v>
      </c>
      <c r="AU495" s="239" t="s">
        <v>125</v>
      </c>
      <c r="AV495" s="14" t="s">
        <v>124</v>
      </c>
      <c r="AW495" s="14" t="s">
        <v>33</v>
      </c>
      <c r="AX495" s="14" t="s">
        <v>76</v>
      </c>
      <c r="AY495" s="239" t="s">
        <v>116</v>
      </c>
    </row>
    <row r="496" spans="1:65" s="2" customFormat="1" ht="16.5" customHeight="1">
      <c r="A496" s="40"/>
      <c r="B496" s="41"/>
      <c r="C496" s="199" t="s">
        <v>970</v>
      </c>
      <c r="D496" s="199" t="s">
        <v>119</v>
      </c>
      <c r="E496" s="200" t="s">
        <v>971</v>
      </c>
      <c r="F496" s="201" t="s">
        <v>972</v>
      </c>
      <c r="G496" s="202" t="s">
        <v>133</v>
      </c>
      <c r="H496" s="203">
        <v>150.32</v>
      </c>
      <c r="I496" s="204"/>
      <c r="J496" s="205">
        <f>ROUND(I496*H496,2)</f>
        <v>0</v>
      </c>
      <c r="K496" s="201" t="s">
        <v>123</v>
      </c>
      <c r="L496" s="46"/>
      <c r="M496" s="206" t="s">
        <v>19</v>
      </c>
      <c r="N496" s="207" t="s">
        <v>43</v>
      </c>
      <c r="O496" s="86"/>
      <c r="P496" s="208">
        <f>O496*H496</f>
        <v>0</v>
      </c>
      <c r="Q496" s="208">
        <v>0</v>
      </c>
      <c r="R496" s="208">
        <f>Q496*H496</f>
        <v>0</v>
      </c>
      <c r="S496" s="208">
        <v>0</v>
      </c>
      <c r="T496" s="209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0" t="s">
        <v>171</v>
      </c>
      <c r="AT496" s="210" t="s">
        <v>119</v>
      </c>
      <c r="AU496" s="210" t="s">
        <v>125</v>
      </c>
      <c r="AY496" s="19" t="s">
        <v>116</v>
      </c>
      <c r="BE496" s="211">
        <f>IF(N496="základní",J496,0)</f>
        <v>0</v>
      </c>
      <c r="BF496" s="211">
        <f>IF(N496="snížená",J496,0)</f>
        <v>0</v>
      </c>
      <c r="BG496" s="211">
        <f>IF(N496="zákl. přenesená",J496,0)</f>
        <v>0</v>
      </c>
      <c r="BH496" s="211">
        <f>IF(N496="sníž. přenesená",J496,0)</f>
        <v>0</v>
      </c>
      <c r="BI496" s="211">
        <f>IF(N496="nulová",J496,0)</f>
        <v>0</v>
      </c>
      <c r="BJ496" s="19" t="s">
        <v>125</v>
      </c>
      <c r="BK496" s="211">
        <f>ROUND(I496*H496,2)</f>
        <v>0</v>
      </c>
      <c r="BL496" s="19" t="s">
        <v>171</v>
      </c>
      <c r="BM496" s="210" t="s">
        <v>973</v>
      </c>
    </row>
    <row r="497" spans="1:47" s="2" customFormat="1" ht="12">
      <c r="A497" s="40"/>
      <c r="B497" s="41"/>
      <c r="C497" s="42"/>
      <c r="D497" s="212" t="s">
        <v>127</v>
      </c>
      <c r="E497" s="42"/>
      <c r="F497" s="213" t="s">
        <v>974</v>
      </c>
      <c r="G497" s="42"/>
      <c r="H497" s="42"/>
      <c r="I497" s="214"/>
      <c r="J497" s="42"/>
      <c r="K497" s="42"/>
      <c r="L497" s="46"/>
      <c r="M497" s="215"/>
      <c r="N497" s="216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127</v>
      </c>
      <c r="AU497" s="19" t="s">
        <v>125</v>
      </c>
    </row>
    <row r="498" spans="1:65" s="2" customFormat="1" ht="16.5" customHeight="1">
      <c r="A498" s="40"/>
      <c r="B498" s="41"/>
      <c r="C498" s="199" t="s">
        <v>975</v>
      </c>
      <c r="D498" s="199" t="s">
        <v>119</v>
      </c>
      <c r="E498" s="200" t="s">
        <v>976</v>
      </c>
      <c r="F498" s="201" t="s">
        <v>977</v>
      </c>
      <c r="G498" s="202" t="s">
        <v>133</v>
      </c>
      <c r="H498" s="203">
        <v>153.85</v>
      </c>
      <c r="I498" s="204"/>
      <c r="J498" s="205">
        <f>ROUND(I498*H498,2)</f>
        <v>0</v>
      </c>
      <c r="K498" s="201" t="s">
        <v>123</v>
      </c>
      <c r="L498" s="46"/>
      <c r="M498" s="206" t="s">
        <v>19</v>
      </c>
      <c r="N498" s="207" t="s">
        <v>43</v>
      </c>
      <c r="O498" s="86"/>
      <c r="P498" s="208">
        <f>O498*H498</f>
        <v>0</v>
      </c>
      <c r="Q498" s="208">
        <v>0.0002</v>
      </c>
      <c r="R498" s="208">
        <f>Q498*H498</f>
        <v>0.03077</v>
      </c>
      <c r="S498" s="208">
        <v>0</v>
      </c>
      <c r="T498" s="209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0" t="s">
        <v>171</v>
      </c>
      <c r="AT498" s="210" t="s">
        <v>119</v>
      </c>
      <c r="AU498" s="210" t="s">
        <v>125</v>
      </c>
      <c r="AY498" s="19" t="s">
        <v>116</v>
      </c>
      <c r="BE498" s="211">
        <f>IF(N498="základní",J498,0)</f>
        <v>0</v>
      </c>
      <c r="BF498" s="211">
        <f>IF(N498="snížená",J498,0)</f>
        <v>0</v>
      </c>
      <c r="BG498" s="211">
        <f>IF(N498="zákl. přenesená",J498,0)</f>
        <v>0</v>
      </c>
      <c r="BH498" s="211">
        <f>IF(N498="sníž. přenesená",J498,0)</f>
        <v>0</v>
      </c>
      <c r="BI498" s="211">
        <f>IF(N498="nulová",J498,0)</f>
        <v>0</v>
      </c>
      <c r="BJ498" s="19" t="s">
        <v>125</v>
      </c>
      <c r="BK498" s="211">
        <f>ROUND(I498*H498,2)</f>
        <v>0</v>
      </c>
      <c r="BL498" s="19" t="s">
        <v>171</v>
      </c>
      <c r="BM498" s="210" t="s">
        <v>978</v>
      </c>
    </row>
    <row r="499" spans="1:47" s="2" customFormat="1" ht="12">
      <c r="A499" s="40"/>
      <c r="B499" s="41"/>
      <c r="C499" s="42"/>
      <c r="D499" s="212" t="s">
        <v>127</v>
      </c>
      <c r="E499" s="42"/>
      <c r="F499" s="213" t="s">
        <v>979</v>
      </c>
      <c r="G499" s="42"/>
      <c r="H499" s="42"/>
      <c r="I499" s="214"/>
      <c r="J499" s="42"/>
      <c r="K499" s="42"/>
      <c r="L499" s="46"/>
      <c r="M499" s="215"/>
      <c r="N499" s="216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127</v>
      </c>
      <c r="AU499" s="19" t="s">
        <v>125</v>
      </c>
    </row>
    <row r="500" spans="1:51" s="13" customFormat="1" ht="12">
      <c r="A500" s="13"/>
      <c r="B500" s="217"/>
      <c r="C500" s="218"/>
      <c r="D500" s="219" t="s">
        <v>129</v>
      </c>
      <c r="E500" s="220" t="s">
        <v>19</v>
      </c>
      <c r="F500" s="221" t="s">
        <v>964</v>
      </c>
      <c r="G500" s="218"/>
      <c r="H500" s="222">
        <v>14.04</v>
      </c>
      <c r="I500" s="223"/>
      <c r="J500" s="218"/>
      <c r="K500" s="218"/>
      <c r="L500" s="224"/>
      <c r="M500" s="225"/>
      <c r="N500" s="226"/>
      <c r="O500" s="226"/>
      <c r="P500" s="226"/>
      <c r="Q500" s="226"/>
      <c r="R500" s="226"/>
      <c r="S500" s="226"/>
      <c r="T500" s="227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28" t="s">
        <v>129</v>
      </c>
      <c r="AU500" s="228" t="s">
        <v>125</v>
      </c>
      <c r="AV500" s="13" t="s">
        <v>125</v>
      </c>
      <c r="AW500" s="13" t="s">
        <v>33</v>
      </c>
      <c r="AX500" s="13" t="s">
        <v>71</v>
      </c>
      <c r="AY500" s="228" t="s">
        <v>116</v>
      </c>
    </row>
    <row r="501" spans="1:51" s="13" customFormat="1" ht="12">
      <c r="A501" s="13"/>
      <c r="B501" s="217"/>
      <c r="C501" s="218"/>
      <c r="D501" s="219" t="s">
        <v>129</v>
      </c>
      <c r="E501" s="220" t="s">
        <v>19</v>
      </c>
      <c r="F501" s="221" t="s">
        <v>965</v>
      </c>
      <c r="G501" s="218"/>
      <c r="H501" s="222">
        <v>80.16</v>
      </c>
      <c r="I501" s="223"/>
      <c r="J501" s="218"/>
      <c r="K501" s="218"/>
      <c r="L501" s="224"/>
      <c r="M501" s="225"/>
      <c r="N501" s="226"/>
      <c r="O501" s="226"/>
      <c r="P501" s="226"/>
      <c r="Q501" s="226"/>
      <c r="R501" s="226"/>
      <c r="S501" s="226"/>
      <c r="T501" s="227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28" t="s">
        <v>129</v>
      </c>
      <c r="AU501" s="228" t="s">
        <v>125</v>
      </c>
      <c r="AV501" s="13" t="s">
        <v>125</v>
      </c>
      <c r="AW501" s="13" t="s">
        <v>33</v>
      </c>
      <c r="AX501" s="13" t="s">
        <v>71</v>
      </c>
      <c r="AY501" s="228" t="s">
        <v>116</v>
      </c>
    </row>
    <row r="502" spans="1:51" s="13" customFormat="1" ht="12">
      <c r="A502" s="13"/>
      <c r="B502" s="217"/>
      <c r="C502" s="218"/>
      <c r="D502" s="219" t="s">
        <v>129</v>
      </c>
      <c r="E502" s="220" t="s">
        <v>19</v>
      </c>
      <c r="F502" s="221" t="s">
        <v>966</v>
      </c>
      <c r="G502" s="218"/>
      <c r="H502" s="222">
        <v>53.12</v>
      </c>
      <c r="I502" s="223"/>
      <c r="J502" s="218"/>
      <c r="K502" s="218"/>
      <c r="L502" s="224"/>
      <c r="M502" s="225"/>
      <c r="N502" s="226"/>
      <c r="O502" s="226"/>
      <c r="P502" s="226"/>
      <c r="Q502" s="226"/>
      <c r="R502" s="226"/>
      <c r="S502" s="226"/>
      <c r="T502" s="227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28" t="s">
        <v>129</v>
      </c>
      <c r="AU502" s="228" t="s">
        <v>125</v>
      </c>
      <c r="AV502" s="13" t="s">
        <v>125</v>
      </c>
      <c r="AW502" s="13" t="s">
        <v>33</v>
      </c>
      <c r="AX502" s="13" t="s">
        <v>71</v>
      </c>
      <c r="AY502" s="228" t="s">
        <v>116</v>
      </c>
    </row>
    <row r="503" spans="1:51" s="13" customFormat="1" ht="12">
      <c r="A503" s="13"/>
      <c r="B503" s="217"/>
      <c r="C503" s="218"/>
      <c r="D503" s="219" t="s">
        <v>129</v>
      </c>
      <c r="E503" s="220" t="s">
        <v>19</v>
      </c>
      <c r="F503" s="221" t="s">
        <v>967</v>
      </c>
      <c r="G503" s="218"/>
      <c r="H503" s="222">
        <v>0</v>
      </c>
      <c r="I503" s="223"/>
      <c r="J503" s="218"/>
      <c r="K503" s="218"/>
      <c r="L503" s="224"/>
      <c r="M503" s="225"/>
      <c r="N503" s="226"/>
      <c r="O503" s="226"/>
      <c r="P503" s="226"/>
      <c r="Q503" s="226"/>
      <c r="R503" s="226"/>
      <c r="S503" s="226"/>
      <c r="T503" s="227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28" t="s">
        <v>129</v>
      </c>
      <c r="AU503" s="228" t="s">
        <v>125</v>
      </c>
      <c r="AV503" s="13" t="s">
        <v>125</v>
      </c>
      <c r="AW503" s="13" t="s">
        <v>4</v>
      </c>
      <c r="AX503" s="13" t="s">
        <v>71</v>
      </c>
      <c r="AY503" s="228" t="s">
        <v>116</v>
      </c>
    </row>
    <row r="504" spans="1:51" s="13" customFormat="1" ht="12">
      <c r="A504" s="13"/>
      <c r="B504" s="217"/>
      <c r="C504" s="218"/>
      <c r="D504" s="219" t="s">
        <v>129</v>
      </c>
      <c r="E504" s="220" t="s">
        <v>19</v>
      </c>
      <c r="F504" s="221" t="s">
        <v>222</v>
      </c>
      <c r="G504" s="218"/>
      <c r="H504" s="222">
        <v>3.53</v>
      </c>
      <c r="I504" s="223"/>
      <c r="J504" s="218"/>
      <c r="K504" s="218"/>
      <c r="L504" s="224"/>
      <c r="M504" s="225"/>
      <c r="N504" s="226"/>
      <c r="O504" s="226"/>
      <c r="P504" s="226"/>
      <c r="Q504" s="226"/>
      <c r="R504" s="226"/>
      <c r="S504" s="226"/>
      <c r="T504" s="227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28" t="s">
        <v>129</v>
      </c>
      <c r="AU504" s="228" t="s">
        <v>125</v>
      </c>
      <c r="AV504" s="13" t="s">
        <v>125</v>
      </c>
      <c r="AW504" s="13" t="s">
        <v>33</v>
      </c>
      <c r="AX504" s="13" t="s">
        <v>71</v>
      </c>
      <c r="AY504" s="228" t="s">
        <v>116</v>
      </c>
    </row>
    <row r="505" spans="1:51" s="13" customFormat="1" ht="12">
      <c r="A505" s="13"/>
      <c r="B505" s="217"/>
      <c r="C505" s="218"/>
      <c r="D505" s="219" t="s">
        <v>129</v>
      </c>
      <c r="E505" s="220" t="s">
        <v>19</v>
      </c>
      <c r="F505" s="221" t="s">
        <v>969</v>
      </c>
      <c r="G505" s="218"/>
      <c r="H505" s="222">
        <v>3</v>
      </c>
      <c r="I505" s="223"/>
      <c r="J505" s="218"/>
      <c r="K505" s="218"/>
      <c r="L505" s="224"/>
      <c r="M505" s="225"/>
      <c r="N505" s="226"/>
      <c r="O505" s="226"/>
      <c r="P505" s="226"/>
      <c r="Q505" s="226"/>
      <c r="R505" s="226"/>
      <c r="S505" s="226"/>
      <c r="T505" s="227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28" t="s">
        <v>129</v>
      </c>
      <c r="AU505" s="228" t="s">
        <v>125</v>
      </c>
      <c r="AV505" s="13" t="s">
        <v>125</v>
      </c>
      <c r="AW505" s="13" t="s">
        <v>33</v>
      </c>
      <c r="AX505" s="13" t="s">
        <v>71</v>
      </c>
      <c r="AY505" s="228" t="s">
        <v>116</v>
      </c>
    </row>
    <row r="506" spans="1:51" s="14" customFormat="1" ht="12">
      <c r="A506" s="14"/>
      <c r="B506" s="229"/>
      <c r="C506" s="230"/>
      <c r="D506" s="219" t="s">
        <v>129</v>
      </c>
      <c r="E506" s="231" t="s">
        <v>19</v>
      </c>
      <c r="F506" s="232" t="s">
        <v>158</v>
      </c>
      <c r="G506" s="230"/>
      <c r="H506" s="233">
        <v>153.85</v>
      </c>
      <c r="I506" s="234"/>
      <c r="J506" s="230"/>
      <c r="K506" s="230"/>
      <c r="L506" s="235"/>
      <c r="M506" s="236"/>
      <c r="N506" s="237"/>
      <c r="O506" s="237"/>
      <c r="P506" s="237"/>
      <c r="Q506" s="237"/>
      <c r="R506" s="237"/>
      <c r="S506" s="237"/>
      <c r="T506" s="238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39" t="s">
        <v>129</v>
      </c>
      <c r="AU506" s="239" t="s">
        <v>125</v>
      </c>
      <c r="AV506" s="14" t="s">
        <v>124</v>
      </c>
      <c r="AW506" s="14" t="s">
        <v>33</v>
      </c>
      <c r="AX506" s="14" t="s">
        <v>76</v>
      </c>
      <c r="AY506" s="239" t="s">
        <v>116</v>
      </c>
    </row>
    <row r="507" spans="1:65" s="2" customFormat="1" ht="24.15" customHeight="1">
      <c r="A507" s="40"/>
      <c r="B507" s="41"/>
      <c r="C507" s="199" t="s">
        <v>980</v>
      </c>
      <c r="D507" s="199" t="s">
        <v>119</v>
      </c>
      <c r="E507" s="200" t="s">
        <v>981</v>
      </c>
      <c r="F507" s="201" t="s">
        <v>982</v>
      </c>
      <c r="G507" s="202" t="s">
        <v>133</v>
      </c>
      <c r="H507" s="203">
        <v>153.85</v>
      </c>
      <c r="I507" s="204"/>
      <c r="J507" s="205">
        <f>ROUND(I507*H507,2)</f>
        <v>0</v>
      </c>
      <c r="K507" s="201" t="s">
        <v>123</v>
      </c>
      <c r="L507" s="46"/>
      <c r="M507" s="206" t="s">
        <v>19</v>
      </c>
      <c r="N507" s="207" t="s">
        <v>43</v>
      </c>
      <c r="O507" s="86"/>
      <c r="P507" s="208">
        <f>O507*H507</f>
        <v>0</v>
      </c>
      <c r="Q507" s="208">
        <v>0.0002</v>
      </c>
      <c r="R507" s="208">
        <f>Q507*H507</f>
        <v>0.03077</v>
      </c>
      <c r="S507" s="208">
        <v>0</v>
      </c>
      <c r="T507" s="209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10" t="s">
        <v>171</v>
      </c>
      <c r="AT507" s="210" t="s">
        <v>119</v>
      </c>
      <c r="AU507" s="210" t="s">
        <v>125</v>
      </c>
      <c r="AY507" s="19" t="s">
        <v>116</v>
      </c>
      <c r="BE507" s="211">
        <f>IF(N507="základní",J507,0)</f>
        <v>0</v>
      </c>
      <c r="BF507" s="211">
        <f>IF(N507="snížená",J507,0)</f>
        <v>0</v>
      </c>
      <c r="BG507" s="211">
        <f>IF(N507="zákl. přenesená",J507,0)</f>
        <v>0</v>
      </c>
      <c r="BH507" s="211">
        <f>IF(N507="sníž. přenesená",J507,0)</f>
        <v>0</v>
      </c>
      <c r="BI507" s="211">
        <f>IF(N507="nulová",J507,0)</f>
        <v>0</v>
      </c>
      <c r="BJ507" s="19" t="s">
        <v>125</v>
      </c>
      <c r="BK507" s="211">
        <f>ROUND(I507*H507,2)</f>
        <v>0</v>
      </c>
      <c r="BL507" s="19" t="s">
        <v>171</v>
      </c>
      <c r="BM507" s="210" t="s">
        <v>983</v>
      </c>
    </row>
    <row r="508" spans="1:47" s="2" customFormat="1" ht="12">
      <c r="A508" s="40"/>
      <c r="B508" s="41"/>
      <c r="C508" s="42"/>
      <c r="D508" s="212" t="s">
        <v>127</v>
      </c>
      <c r="E508" s="42"/>
      <c r="F508" s="213" t="s">
        <v>984</v>
      </c>
      <c r="G508" s="42"/>
      <c r="H508" s="42"/>
      <c r="I508" s="214"/>
      <c r="J508" s="42"/>
      <c r="K508" s="42"/>
      <c r="L508" s="46"/>
      <c r="M508" s="260"/>
      <c r="N508" s="261"/>
      <c r="O508" s="262"/>
      <c r="P508" s="262"/>
      <c r="Q508" s="262"/>
      <c r="R508" s="262"/>
      <c r="S508" s="262"/>
      <c r="T508" s="263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127</v>
      </c>
      <c r="AU508" s="19" t="s">
        <v>125</v>
      </c>
    </row>
    <row r="509" spans="1:31" s="2" customFormat="1" ht="6.95" customHeight="1">
      <c r="A509" s="40"/>
      <c r="B509" s="61"/>
      <c r="C509" s="62"/>
      <c r="D509" s="62"/>
      <c r="E509" s="62"/>
      <c r="F509" s="62"/>
      <c r="G509" s="62"/>
      <c r="H509" s="62"/>
      <c r="I509" s="62"/>
      <c r="J509" s="62"/>
      <c r="K509" s="62"/>
      <c r="L509" s="46"/>
      <c r="M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</row>
  </sheetData>
  <sheetProtection password="CCD6" sheet="1" objects="1" scenarios="1" formatColumns="0" formatRows="0" autoFilter="0"/>
  <autoFilter ref="C90:K508"/>
  <mergeCells count="6">
    <mergeCell ref="E7:H7"/>
    <mergeCell ref="E16:H16"/>
    <mergeCell ref="E25:H25"/>
    <mergeCell ref="E46:H46"/>
    <mergeCell ref="E83:H83"/>
    <mergeCell ref="L2:V2"/>
  </mergeCells>
  <hyperlinks>
    <hyperlink ref="F95" r:id="rId1" display="https://podminky.urs.cz/item/CS_URS_2024_01/311321511"/>
    <hyperlink ref="F98" r:id="rId2" display="https://podminky.urs.cz/item/CS_URS_2024_01/311351121"/>
    <hyperlink ref="F101" r:id="rId3" display="https://podminky.urs.cz/item/CS_URS_2024_01/311351122"/>
    <hyperlink ref="F103" r:id="rId4" display="https://podminky.urs.cz/item/CS_URS_2024_01/311361821"/>
    <hyperlink ref="F107" r:id="rId5" display="https://podminky.urs.cz/item/CS_URS_2024_01/611131121"/>
    <hyperlink ref="F114" r:id="rId6" display="https://podminky.urs.cz/item/CS_URS_2024_01/611142001"/>
    <hyperlink ref="F116" r:id="rId7" display="https://podminky.urs.cz/item/CS_URS_2024_01/611321131"/>
    <hyperlink ref="F118" r:id="rId8" display="https://podminky.urs.cz/item/CS_URS_2024_01/612131121"/>
    <hyperlink ref="F125" r:id="rId9" display="https://podminky.urs.cz/item/CS_URS_2024_01/612142001"/>
    <hyperlink ref="F127" r:id="rId10" display="https://podminky.urs.cz/item/CS_URS_2024_01/612321131"/>
    <hyperlink ref="F129" r:id="rId11" display="https://podminky.urs.cz/item/CS_URS_2024_01/612325302"/>
    <hyperlink ref="F132" r:id="rId12" display="https://podminky.urs.cz/item/CS_URS_2024_01/631311115"/>
    <hyperlink ref="F135" r:id="rId13" display="https://podminky.urs.cz/item/CS_URS_2024_01/642942111"/>
    <hyperlink ref="F143" r:id="rId14" display="https://podminky.urs.cz/item/CS_URS_2024_01/952901111"/>
    <hyperlink ref="F151" r:id="rId15" display="https://podminky.urs.cz/item/CS_URS_2024_01/962084121"/>
    <hyperlink ref="F154" r:id="rId16" display="https://podminky.urs.cz/item/CS_URS_2024_01/968072455"/>
    <hyperlink ref="F161" r:id="rId17" display="https://podminky.urs.cz/item/CS_URS_2024_01/997013212"/>
    <hyperlink ref="F163" r:id="rId18" display="https://podminky.urs.cz/item/CS_URS_2024_01/997013501"/>
    <hyperlink ref="F165" r:id="rId19" display="https://podminky.urs.cz/item/CS_URS_2024_01/997013509"/>
    <hyperlink ref="F168" r:id="rId20" display="https://podminky.urs.cz/item/CS_URS_2024_01/997013631"/>
    <hyperlink ref="F171" r:id="rId21" display="https://podminky.urs.cz/item/CS_URS_2024_01/998018002"/>
    <hyperlink ref="F175" r:id="rId22" display="https://podminky.urs.cz/item/CS_URS_2024_01/721171803"/>
    <hyperlink ref="F177" r:id="rId23" display="https://podminky.urs.cz/item/CS_URS_2024_01/721171905"/>
    <hyperlink ref="F179" r:id="rId24" display="https://podminky.urs.cz/item/CS_URS_2024_01/721174043"/>
    <hyperlink ref="F181" r:id="rId25" display="https://podminky.urs.cz/item/CS_URS_2024_01/721174044"/>
    <hyperlink ref="F183" r:id="rId26" display="https://podminky.urs.cz/item/CS_URS_2024_01/721174045"/>
    <hyperlink ref="F185" r:id="rId27" display="https://podminky.urs.cz/item/CS_URS_2024_01/721194105"/>
    <hyperlink ref="F187" r:id="rId28" display="https://podminky.urs.cz/item/CS_URS_2024_01/721194107"/>
    <hyperlink ref="F189" r:id="rId29" display="https://podminky.urs.cz/item/CS_URS_2024_01/721194109"/>
    <hyperlink ref="F191" r:id="rId30" display="https://podminky.urs.cz/item/CS_URS_2024_01/721212121"/>
    <hyperlink ref="F193" r:id="rId31" display="https://podminky.urs.cz/item/CS_URS_2024_01/721290111"/>
    <hyperlink ref="F195" r:id="rId32" display="https://podminky.urs.cz/item/CS_URS_2024_01/998721102"/>
    <hyperlink ref="F198" r:id="rId33" display="https://podminky.urs.cz/item/CS_URS_2024_01/722170801"/>
    <hyperlink ref="F200" r:id="rId34" display="https://podminky.urs.cz/item/CS_URS_2024_01/722174002"/>
    <hyperlink ref="F202" r:id="rId35" display="https://podminky.urs.cz/item/CS_URS_2024_01/722174022"/>
    <hyperlink ref="F204" r:id="rId36" display="https://podminky.urs.cz/item/CS_URS_2024_01/722190401"/>
    <hyperlink ref="F206" r:id="rId37" display="https://podminky.urs.cz/item/CS_URS_2024_01/722220861"/>
    <hyperlink ref="F208" r:id="rId38" display="https://podminky.urs.cz/item/CS_URS_2024_01/722290246"/>
    <hyperlink ref="F210" r:id="rId39" display="https://podminky.urs.cz/item/CS_URS_2024_01/998722102"/>
    <hyperlink ref="F213" r:id="rId40" display="https://podminky.urs.cz/item/CS_URS_2024_01/725110814"/>
    <hyperlink ref="F215" r:id="rId41" display="https://podminky.urs.cz/item/CS_URS_2024_01/725119122"/>
    <hyperlink ref="F218" r:id="rId42" display="https://podminky.urs.cz/item/CS_URS_2024_01/725210821"/>
    <hyperlink ref="F220" r:id="rId43" display="https://podminky.urs.cz/item/CS_URS_2024_01/725219102"/>
    <hyperlink ref="F223" r:id="rId44" display="https://podminky.urs.cz/item/CS_URS_2024_01/725220842"/>
    <hyperlink ref="F225" r:id="rId45" display="https://podminky.urs.cz/item/CS_URS_2024_01/725244313"/>
    <hyperlink ref="F227" r:id="rId46" display="https://podminky.urs.cz/item/CS_URS_2024_01/725291668"/>
    <hyperlink ref="F231" r:id="rId47" display="https://podminky.urs.cz/item/CS_URS_2024_01/725813111"/>
    <hyperlink ref="F233" r:id="rId48" display="https://podminky.urs.cz/item/CS_URS_2024_01/725813112"/>
    <hyperlink ref="F235" r:id="rId49" display="https://podminky.urs.cz/item/CS_URS_2024_01/725820801"/>
    <hyperlink ref="F237" r:id="rId50" display="https://podminky.urs.cz/item/CS_URS_2024_01/725820802"/>
    <hyperlink ref="F239" r:id="rId51" display="https://podminky.urs.cz/item/CS_URS_2024_01/725829131"/>
    <hyperlink ref="F242" r:id="rId52" display="https://podminky.urs.cz/item/CS_URS_2024_01/725849411"/>
    <hyperlink ref="F246" r:id="rId53" display="https://podminky.urs.cz/item/CS_URS_2024_01/725862113"/>
    <hyperlink ref="F248" r:id="rId54" display="https://podminky.urs.cz/item/CS_URS_2024_01/998725102"/>
    <hyperlink ref="F251" r:id="rId55" display="https://podminky.urs.cz/item/CS_URS_2024_01/763111331"/>
    <hyperlink ref="F254" r:id="rId56" display="https://podminky.urs.cz/item/CS_URS_2024_01/763111712"/>
    <hyperlink ref="F256" r:id="rId57" display="https://podminky.urs.cz/item/CS_URS_2024_01/763111717"/>
    <hyperlink ref="F258" r:id="rId58" display="https://podminky.urs.cz/item/CS_URS_2024_01/763111719"/>
    <hyperlink ref="F260" r:id="rId59" display="https://podminky.urs.cz/item/CS_URS_2024_01/763111751"/>
    <hyperlink ref="F263" r:id="rId60" display="https://podminky.urs.cz/item/CS_URS_2024_01/763111762"/>
    <hyperlink ref="F265" r:id="rId61" display="https://podminky.urs.cz/item/CS_URS_2024_01/763121422"/>
    <hyperlink ref="F268" r:id="rId62" display="https://podminky.urs.cz/item/CS_URS_2024_01/763121711"/>
    <hyperlink ref="F271" r:id="rId63" display="https://podminky.urs.cz/item/CS_URS_2024_01/763121714"/>
    <hyperlink ref="F273" r:id="rId64" display="https://podminky.urs.cz/item/CS_URS_2024_01/763121751"/>
    <hyperlink ref="F275" r:id="rId65" display="https://podminky.urs.cz/item/CS_URS_2024_01/763131451"/>
    <hyperlink ref="F278" r:id="rId66" display="https://podminky.urs.cz/item/CS_URS_2024_01/763131711"/>
    <hyperlink ref="F281" r:id="rId67" display="https://podminky.urs.cz/item/CS_URS_2024_01/763131714"/>
    <hyperlink ref="F283" r:id="rId68" display="https://podminky.urs.cz/item/CS_URS_2024_01/763172324"/>
    <hyperlink ref="F286" r:id="rId69" display="https://podminky.urs.cz/item/CS_URS_2024_01/763181311"/>
    <hyperlink ref="F289" r:id="rId70" display="https://podminky.urs.cz/item/CS_URS_2024_01/763181411"/>
    <hyperlink ref="F291" r:id="rId71" display="https://podminky.urs.cz/item/CS_URS_2024_01/998763101"/>
    <hyperlink ref="F294" r:id="rId72" display="https://podminky.urs.cz/item/CS_URS_2024_01/766491851"/>
    <hyperlink ref="F299" r:id="rId73" display="https://podminky.urs.cz/item/CS_URS_2024_01/766660001"/>
    <hyperlink ref="F304" r:id="rId74" display="https://podminky.urs.cz/item/CS_URS_2024_01/766660021"/>
    <hyperlink ref="F311" r:id="rId75" display="https://podminky.urs.cz/item/CS_URS_2024_01/766691914"/>
    <hyperlink ref="F313" r:id="rId76" display="https://podminky.urs.cz/item/CS_URS_2024_01/766695212"/>
    <hyperlink ref="F316" r:id="rId77" display="https://podminky.urs.cz/item/CS_URS_2024_01/766812830"/>
    <hyperlink ref="F318" r:id="rId78" display="https://podminky.urs.cz/item/CS_URS_2024_01/766825811"/>
    <hyperlink ref="F320" r:id="rId79" display="https://podminky.urs.cz/item/CS_URS_2024_01/766825821"/>
    <hyperlink ref="F326" r:id="rId80" display="https://podminky.urs.cz/item/CS_URS_2024_01/998766102"/>
    <hyperlink ref="F329" r:id="rId81" display="https://podminky.urs.cz/item/CS_URS_2024_01/771111011"/>
    <hyperlink ref="F332" r:id="rId82" display="https://podminky.urs.cz/item/CS_URS_2024_01/771121011"/>
    <hyperlink ref="F334" r:id="rId83" display="https://podminky.urs.cz/item/CS_URS_2024_01/771151022"/>
    <hyperlink ref="F336" r:id="rId84" display="https://podminky.urs.cz/item/CS_URS_2024_01/771474113"/>
    <hyperlink ref="F339" r:id="rId85" display="https://podminky.urs.cz/item/CS_URS_2024_01/771474114"/>
    <hyperlink ref="F347" r:id="rId86" display="https://podminky.urs.cz/item/CS_URS_2024_01/771574416"/>
    <hyperlink ref="F351" r:id="rId87" display="https://podminky.urs.cz/item/CS_URS_2024_01/771591112"/>
    <hyperlink ref="F354" r:id="rId88" display="https://podminky.urs.cz/item/CS_URS_2024_01/771591264"/>
    <hyperlink ref="F357" r:id="rId89" display="https://podminky.urs.cz/item/CS_URS_2024_01/771592011"/>
    <hyperlink ref="F359" r:id="rId90" display="https://podminky.urs.cz/item/CS_URS_2024_01/998771102"/>
    <hyperlink ref="F363" r:id="rId91" display="https://podminky.urs.cz/item/CS_URS_2024_01/776111116"/>
    <hyperlink ref="F372" r:id="rId92" display="https://podminky.urs.cz/item/CS_URS_2024_01/776111311"/>
    <hyperlink ref="F378" r:id="rId93" display="https://podminky.urs.cz/item/CS_URS_2024_01/776121112"/>
    <hyperlink ref="F380" r:id="rId94" display="https://podminky.urs.cz/item/CS_URS_2024_01/776141121"/>
    <hyperlink ref="F382" r:id="rId95" display="https://podminky.urs.cz/item/CS_URS_2024_01/776201811"/>
    <hyperlink ref="F384" r:id="rId96" display="https://podminky.urs.cz/item/CS_URS_2024_01/776221111"/>
    <hyperlink ref="F387" r:id="rId97" display="https://podminky.urs.cz/item/CS_URS_2024_01/776223112"/>
    <hyperlink ref="F390" r:id="rId98" display="https://podminky.urs.cz/item/CS_URS_2024_01/776410811"/>
    <hyperlink ref="F399" r:id="rId99" display="https://podminky.urs.cz/item/CS_URS_2024_01/776421111"/>
    <hyperlink ref="F408" r:id="rId100" display="https://podminky.urs.cz/item/CS_URS_2024_01/776421312"/>
    <hyperlink ref="F415" r:id="rId101" display="https://podminky.urs.cz/item/CS_URS_2024_01/998776102"/>
    <hyperlink ref="F418" r:id="rId102" display="https://podminky.urs.cz/item/CS_URS_2024_01/781121011"/>
    <hyperlink ref="F423" r:id="rId103" display="https://podminky.urs.cz/item/CS_URS_2024_01/781131112"/>
    <hyperlink ref="F426" r:id="rId104" display="https://podminky.urs.cz/item/CS_URS_2024_01/781131232"/>
    <hyperlink ref="F429" r:id="rId105" display="https://podminky.urs.cz/item/CS_URS_2024_01/781474113"/>
    <hyperlink ref="F433" r:id="rId106" display="https://podminky.urs.cz/item/CS_URS_2024_01/781491021"/>
    <hyperlink ref="F436" r:id="rId107" display="https://podminky.urs.cz/item/CS_URS_2024_01/781492251"/>
    <hyperlink ref="F443" r:id="rId108" display="https://podminky.urs.cz/item/CS_URS_2024_01/781495115"/>
    <hyperlink ref="F448" r:id="rId109" display="https://podminky.urs.cz/item/CS_URS_2024_01/781495211"/>
    <hyperlink ref="F450" r:id="rId110" display="https://podminky.urs.cz/item/CS_URS_2024_01/998781102"/>
    <hyperlink ref="F453" r:id="rId111" display="https://podminky.urs.cz/item/CS_URS_2024_01/783301311"/>
    <hyperlink ref="F460" r:id="rId112" display="https://podminky.urs.cz/item/CS_URS_2024_01/783314101"/>
    <hyperlink ref="F462" r:id="rId113" display="https://podminky.urs.cz/item/CS_URS_2024_01/783315101"/>
    <hyperlink ref="F464" r:id="rId114" display="https://podminky.urs.cz/item/CS_URS_2024_01/783317101"/>
    <hyperlink ref="F466" r:id="rId115" display="https://podminky.urs.cz/item/CS_URS_2024_01/783601307"/>
    <hyperlink ref="F471" r:id="rId116" display="https://podminky.urs.cz/item/CS_URS_2024_01/783601715"/>
    <hyperlink ref="F477" r:id="rId117" display="https://podminky.urs.cz/item/CS_URS_2024_01/783615551"/>
    <hyperlink ref="F479" r:id="rId118" display="https://podminky.urs.cz/item/CS_URS_2024_01/783617117"/>
    <hyperlink ref="F481" r:id="rId119" display="https://podminky.urs.cz/item/CS_URS_2024_01/783617611"/>
    <hyperlink ref="F483" r:id="rId120" display="https://podminky.urs.cz/item/CS_URS_2024_01/783622111"/>
    <hyperlink ref="F485" r:id="rId121" display="https://podminky.urs.cz/item/CS_URS_2024_01/783622331"/>
    <hyperlink ref="F488" r:id="rId122" display="https://podminky.urs.cz/item/CS_URS_2024_01/784121001"/>
    <hyperlink ref="F497" r:id="rId123" display="https://podminky.urs.cz/item/CS_URS_2024_01/784121011"/>
    <hyperlink ref="F499" r:id="rId124" display="https://podminky.urs.cz/item/CS_URS_2024_01/784181121"/>
    <hyperlink ref="F508" r:id="rId125" display="https://podminky.urs.cz/item/CS_URS_2024_01/78422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6" customFormat="1" ht="45" customHeight="1">
      <c r="B3" s="268"/>
      <c r="C3" s="269" t="s">
        <v>985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986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987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988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989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990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991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992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993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994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995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75</v>
      </c>
      <c r="F18" s="275" t="s">
        <v>996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997</v>
      </c>
      <c r="F19" s="275" t="s">
        <v>998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999</v>
      </c>
      <c r="F20" s="275" t="s">
        <v>1000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1001</v>
      </c>
      <c r="F21" s="275" t="s">
        <v>1002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1003</v>
      </c>
      <c r="F22" s="275" t="s">
        <v>1004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1005</v>
      </c>
      <c r="F23" s="275" t="s">
        <v>1006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1007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1008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1009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1010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1011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1012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1013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1014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1015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102</v>
      </c>
      <c r="F36" s="275"/>
      <c r="G36" s="275" t="s">
        <v>1016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1017</v>
      </c>
      <c r="F37" s="275"/>
      <c r="G37" s="275" t="s">
        <v>1018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52</v>
      </c>
      <c r="F38" s="275"/>
      <c r="G38" s="275" t="s">
        <v>1019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53</v>
      </c>
      <c r="F39" s="275"/>
      <c r="G39" s="275" t="s">
        <v>1020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103</v>
      </c>
      <c r="F40" s="275"/>
      <c r="G40" s="275" t="s">
        <v>1021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104</v>
      </c>
      <c r="F41" s="275"/>
      <c r="G41" s="275" t="s">
        <v>1022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1023</v>
      </c>
      <c r="F42" s="275"/>
      <c r="G42" s="275" t="s">
        <v>1024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1025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1026</v>
      </c>
      <c r="F44" s="275"/>
      <c r="G44" s="275" t="s">
        <v>1027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106</v>
      </c>
      <c r="F45" s="275"/>
      <c r="G45" s="275" t="s">
        <v>1028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1029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1030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1031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1032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1033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1034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1035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1036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1037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1038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1039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1040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1041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1042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1043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1044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1045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1046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1047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1048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1049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1050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1051</v>
      </c>
      <c r="D76" s="293"/>
      <c r="E76" s="293"/>
      <c r="F76" s="293" t="s">
        <v>1052</v>
      </c>
      <c r="G76" s="294"/>
      <c r="H76" s="293" t="s">
        <v>53</v>
      </c>
      <c r="I76" s="293" t="s">
        <v>56</v>
      </c>
      <c r="J76" s="293" t="s">
        <v>1053</v>
      </c>
      <c r="K76" s="292"/>
    </row>
    <row r="77" spans="2:11" s="1" customFormat="1" ht="17.25" customHeight="1">
      <c r="B77" s="290"/>
      <c r="C77" s="295" t="s">
        <v>1054</v>
      </c>
      <c r="D77" s="295"/>
      <c r="E77" s="295"/>
      <c r="F77" s="296" t="s">
        <v>1055</v>
      </c>
      <c r="G77" s="297"/>
      <c r="H77" s="295"/>
      <c r="I77" s="295"/>
      <c r="J77" s="295" t="s">
        <v>1056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52</v>
      </c>
      <c r="D79" s="300"/>
      <c r="E79" s="300"/>
      <c r="F79" s="301" t="s">
        <v>1057</v>
      </c>
      <c r="G79" s="302"/>
      <c r="H79" s="278" t="s">
        <v>1058</v>
      </c>
      <c r="I79" s="278" t="s">
        <v>1059</v>
      </c>
      <c r="J79" s="278">
        <v>20</v>
      </c>
      <c r="K79" s="292"/>
    </row>
    <row r="80" spans="2:11" s="1" customFormat="1" ht="15" customHeight="1">
      <c r="B80" s="290"/>
      <c r="C80" s="278" t="s">
        <v>1060</v>
      </c>
      <c r="D80" s="278"/>
      <c r="E80" s="278"/>
      <c r="F80" s="301" t="s">
        <v>1057</v>
      </c>
      <c r="G80" s="302"/>
      <c r="H80" s="278" t="s">
        <v>1061</v>
      </c>
      <c r="I80" s="278" t="s">
        <v>1059</v>
      </c>
      <c r="J80" s="278">
        <v>120</v>
      </c>
      <c r="K80" s="292"/>
    </row>
    <row r="81" spans="2:11" s="1" customFormat="1" ht="15" customHeight="1">
      <c r="B81" s="303"/>
      <c r="C81" s="278" t="s">
        <v>1062</v>
      </c>
      <c r="D81" s="278"/>
      <c r="E81" s="278"/>
      <c r="F81" s="301" t="s">
        <v>1063</v>
      </c>
      <c r="G81" s="302"/>
      <c r="H81" s="278" t="s">
        <v>1064</v>
      </c>
      <c r="I81" s="278" t="s">
        <v>1059</v>
      </c>
      <c r="J81" s="278">
        <v>50</v>
      </c>
      <c r="K81" s="292"/>
    </row>
    <row r="82" spans="2:11" s="1" customFormat="1" ht="15" customHeight="1">
      <c r="B82" s="303"/>
      <c r="C82" s="278" t="s">
        <v>1065</v>
      </c>
      <c r="D82" s="278"/>
      <c r="E82" s="278"/>
      <c r="F82" s="301" t="s">
        <v>1057</v>
      </c>
      <c r="G82" s="302"/>
      <c r="H82" s="278" t="s">
        <v>1066</v>
      </c>
      <c r="I82" s="278" t="s">
        <v>1067</v>
      </c>
      <c r="J82" s="278"/>
      <c r="K82" s="292"/>
    </row>
    <row r="83" spans="2:11" s="1" customFormat="1" ht="15" customHeight="1">
      <c r="B83" s="303"/>
      <c r="C83" s="304" t="s">
        <v>1068</v>
      </c>
      <c r="D83" s="304"/>
      <c r="E83" s="304"/>
      <c r="F83" s="305" t="s">
        <v>1063</v>
      </c>
      <c r="G83" s="304"/>
      <c r="H83" s="304" t="s">
        <v>1069</v>
      </c>
      <c r="I83" s="304" t="s">
        <v>1059</v>
      </c>
      <c r="J83" s="304">
        <v>15</v>
      </c>
      <c r="K83" s="292"/>
    </row>
    <row r="84" spans="2:11" s="1" customFormat="1" ht="15" customHeight="1">
      <c r="B84" s="303"/>
      <c r="C84" s="304" t="s">
        <v>1070</v>
      </c>
      <c r="D84" s="304"/>
      <c r="E84" s="304"/>
      <c r="F84" s="305" t="s">
        <v>1063</v>
      </c>
      <c r="G84" s="304"/>
      <c r="H84" s="304" t="s">
        <v>1071</v>
      </c>
      <c r="I84" s="304" t="s">
        <v>1059</v>
      </c>
      <c r="J84" s="304">
        <v>15</v>
      </c>
      <c r="K84" s="292"/>
    </row>
    <row r="85" spans="2:11" s="1" customFormat="1" ht="15" customHeight="1">
      <c r="B85" s="303"/>
      <c r="C85" s="304" t="s">
        <v>1072</v>
      </c>
      <c r="D85" s="304"/>
      <c r="E85" s="304"/>
      <c r="F85" s="305" t="s">
        <v>1063</v>
      </c>
      <c r="G85" s="304"/>
      <c r="H85" s="304" t="s">
        <v>1073</v>
      </c>
      <c r="I85" s="304" t="s">
        <v>1059</v>
      </c>
      <c r="J85" s="304">
        <v>20</v>
      </c>
      <c r="K85" s="292"/>
    </row>
    <row r="86" spans="2:11" s="1" customFormat="1" ht="15" customHeight="1">
      <c r="B86" s="303"/>
      <c r="C86" s="304" t="s">
        <v>1074</v>
      </c>
      <c r="D86" s="304"/>
      <c r="E86" s="304"/>
      <c r="F86" s="305" t="s">
        <v>1063</v>
      </c>
      <c r="G86" s="304"/>
      <c r="H86" s="304" t="s">
        <v>1075</v>
      </c>
      <c r="I86" s="304" t="s">
        <v>1059</v>
      </c>
      <c r="J86" s="304">
        <v>20</v>
      </c>
      <c r="K86" s="292"/>
    </row>
    <row r="87" spans="2:11" s="1" customFormat="1" ht="15" customHeight="1">
      <c r="B87" s="303"/>
      <c r="C87" s="278" t="s">
        <v>1076</v>
      </c>
      <c r="D87" s="278"/>
      <c r="E87" s="278"/>
      <c r="F87" s="301" t="s">
        <v>1063</v>
      </c>
      <c r="G87" s="302"/>
      <c r="H87" s="278" t="s">
        <v>1077</v>
      </c>
      <c r="I87" s="278" t="s">
        <v>1059</v>
      </c>
      <c r="J87" s="278">
        <v>50</v>
      </c>
      <c r="K87" s="292"/>
    </row>
    <row r="88" spans="2:11" s="1" customFormat="1" ht="15" customHeight="1">
      <c r="B88" s="303"/>
      <c r="C88" s="278" t="s">
        <v>1078</v>
      </c>
      <c r="D88" s="278"/>
      <c r="E88" s="278"/>
      <c r="F88" s="301" t="s">
        <v>1063</v>
      </c>
      <c r="G88" s="302"/>
      <c r="H88" s="278" t="s">
        <v>1079</v>
      </c>
      <c r="I88" s="278" t="s">
        <v>1059</v>
      </c>
      <c r="J88" s="278">
        <v>20</v>
      </c>
      <c r="K88" s="292"/>
    </row>
    <row r="89" spans="2:11" s="1" customFormat="1" ht="15" customHeight="1">
      <c r="B89" s="303"/>
      <c r="C89" s="278" t="s">
        <v>1080</v>
      </c>
      <c r="D89" s="278"/>
      <c r="E89" s="278"/>
      <c r="F89" s="301" t="s">
        <v>1063</v>
      </c>
      <c r="G89" s="302"/>
      <c r="H89" s="278" t="s">
        <v>1081</v>
      </c>
      <c r="I89" s="278" t="s">
        <v>1059</v>
      </c>
      <c r="J89" s="278">
        <v>20</v>
      </c>
      <c r="K89" s="292"/>
    </row>
    <row r="90" spans="2:11" s="1" customFormat="1" ht="15" customHeight="1">
      <c r="B90" s="303"/>
      <c r="C90" s="278" t="s">
        <v>1082</v>
      </c>
      <c r="D90" s="278"/>
      <c r="E90" s="278"/>
      <c r="F90" s="301" t="s">
        <v>1063</v>
      </c>
      <c r="G90" s="302"/>
      <c r="H90" s="278" t="s">
        <v>1083</v>
      </c>
      <c r="I90" s="278" t="s">
        <v>1059</v>
      </c>
      <c r="J90" s="278">
        <v>50</v>
      </c>
      <c r="K90" s="292"/>
    </row>
    <row r="91" spans="2:11" s="1" customFormat="1" ht="15" customHeight="1">
      <c r="B91" s="303"/>
      <c r="C91" s="278" t="s">
        <v>1084</v>
      </c>
      <c r="D91" s="278"/>
      <c r="E91" s="278"/>
      <c r="F91" s="301" t="s">
        <v>1063</v>
      </c>
      <c r="G91" s="302"/>
      <c r="H91" s="278" t="s">
        <v>1084</v>
      </c>
      <c r="I91" s="278" t="s">
        <v>1059</v>
      </c>
      <c r="J91" s="278">
        <v>50</v>
      </c>
      <c r="K91" s="292"/>
    </row>
    <row r="92" spans="2:11" s="1" customFormat="1" ht="15" customHeight="1">
      <c r="B92" s="303"/>
      <c r="C92" s="278" t="s">
        <v>1085</v>
      </c>
      <c r="D92" s="278"/>
      <c r="E92" s="278"/>
      <c r="F92" s="301" t="s">
        <v>1063</v>
      </c>
      <c r="G92" s="302"/>
      <c r="H92" s="278" t="s">
        <v>1086</v>
      </c>
      <c r="I92" s="278" t="s">
        <v>1059</v>
      </c>
      <c r="J92" s="278">
        <v>255</v>
      </c>
      <c r="K92" s="292"/>
    </row>
    <row r="93" spans="2:11" s="1" customFormat="1" ht="15" customHeight="1">
      <c r="B93" s="303"/>
      <c r="C93" s="278" t="s">
        <v>1087</v>
      </c>
      <c r="D93" s="278"/>
      <c r="E93" s="278"/>
      <c r="F93" s="301" t="s">
        <v>1057</v>
      </c>
      <c r="G93" s="302"/>
      <c r="H93" s="278" t="s">
        <v>1088</v>
      </c>
      <c r="I93" s="278" t="s">
        <v>1089</v>
      </c>
      <c r="J93" s="278"/>
      <c r="K93" s="292"/>
    </row>
    <row r="94" spans="2:11" s="1" customFormat="1" ht="15" customHeight="1">
      <c r="B94" s="303"/>
      <c r="C94" s="278" t="s">
        <v>1090</v>
      </c>
      <c r="D94" s="278"/>
      <c r="E94" s="278"/>
      <c r="F94" s="301" t="s">
        <v>1057</v>
      </c>
      <c r="G94" s="302"/>
      <c r="H94" s="278" t="s">
        <v>1091</v>
      </c>
      <c r="I94" s="278" t="s">
        <v>1092</v>
      </c>
      <c r="J94" s="278"/>
      <c r="K94" s="292"/>
    </row>
    <row r="95" spans="2:11" s="1" customFormat="1" ht="15" customHeight="1">
      <c r="B95" s="303"/>
      <c r="C95" s="278" t="s">
        <v>1093</v>
      </c>
      <c r="D95" s="278"/>
      <c r="E95" s="278"/>
      <c r="F95" s="301" t="s">
        <v>1057</v>
      </c>
      <c r="G95" s="302"/>
      <c r="H95" s="278" t="s">
        <v>1093</v>
      </c>
      <c r="I95" s="278" t="s">
        <v>1092</v>
      </c>
      <c r="J95" s="278"/>
      <c r="K95" s="292"/>
    </row>
    <row r="96" spans="2:11" s="1" customFormat="1" ht="15" customHeight="1">
      <c r="B96" s="303"/>
      <c r="C96" s="278" t="s">
        <v>37</v>
      </c>
      <c r="D96" s="278"/>
      <c r="E96" s="278"/>
      <c r="F96" s="301" t="s">
        <v>1057</v>
      </c>
      <c r="G96" s="302"/>
      <c r="H96" s="278" t="s">
        <v>1094</v>
      </c>
      <c r="I96" s="278" t="s">
        <v>1092</v>
      </c>
      <c r="J96" s="278"/>
      <c r="K96" s="292"/>
    </row>
    <row r="97" spans="2:11" s="1" customFormat="1" ht="15" customHeight="1">
      <c r="B97" s="303"/>
      <c r="C97" s="278" t="s">
        <v>47</v>
      </c>
      <c r="D97" s="278"/>
      <c r="E97" s="278"/>
      <c r="F97" s="301" t="s">
        <v>1057</v>
      </c>
      <c r="G97" s="302"/>
      <c r="H97" s="278" t="s">
        <v>1095</v>
      </c>
      <c r="I97" s="278" t="s">
        <v>1092</v>
      </c>
      <c r="J97" s="278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1096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1051</v>
      </c>
      <c r="D103" s="293"/>
      <c r="E103" s="293"/>
      <c r="F103" s="293" t="s">
        <v>1052</v>
      </c>
      <c r="G103" s="294"/>
      <c r="H103" s="293" t="s">
        <v>53</v>
      </c>
      <c r="I103" s="293" t="s">
        <v>56</v>
      </c>
      <c r="J103" s="293" t="s">
        <v>1053</v>
      </c>
      <c r="K103" s="292"/>
    </row>
    <row r="104" spans="2:11" s="1" customFormat="1" ht="17.25" customHeight="1">
      <c r="B104" s="290"/>
      <c r="C104" s="295" t="s">
        <v>1054</v>
      </c>
      <c r="D104" s="295"/>
      <c r="E104" s="295"/>
      <c r="F104" s="296" t="s">
        <v>1055</v>
      </c>
      <c r="G104" s="297"/>
      <c r="H104" s="295"/>
      <c r="I104" s="295"/>
      <c r="J104" s="295" t="s">
        <v>1056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0"/>
      <c r="C106" s="278" t="s">
        <v>52</v>
      </c>
      <c r="D106" s="300"/>
      <c r="E106" s="300"/>
      <c r="F106" s="301" t="s">
        <v>1057</v>
      </c>
      <c r="G106" s="278"/>
      <c r="H106" s="278" t="s">
        <v>1097</v>
      </c>
      <c r="I106" s="278" t="s">
        <v>1059</v>
      </c>
      <c r="J106" s="278">
        <v>20</v>
      </c>
      <c r="K106" s="292"/>
    </row>
    <row r="107" spans="2:11" s="1" customFormat="1" ht="15" customHeight="1">
      <c r="B107" s="290"/>
      <c r="C107" s="278" t="s">
        <v>1060</v>
      </c>
      <c r="D107" s="278"/>
      <c r="E107" s="278"/>
      <c r="F107" s="301" t="s">
        <v>1057</v>
      </c>
      <c r="G107" s="278"/>
      <c r="H107" s="278" t="s">
        <v>1097</v>
      </c>
      <c r="I107" s="278" t="s">
        <v>1059</v>
      </c>
      <c r="J107" s="278">
        <v>120</v>
      </c>
      <c r="K107" s="292"/>
    </row>
    <row r="108" spans="2:11" s="1" customFormat="1" ht="15" customHeight="1">
      <c r="B108" s="303"/>
      <c r="C108" s="278" t="s">
        <v>1062</v>
      </c>
      <c r="D108" s="278"/>
      <c r="E108" s="278"/>
      <c r="F108" s="301" t="s">
        <v>1063</v>
      </c>
      <c r="G108" s="278"/>
      <c r="H108" s="278" t="s">
        <v>1097</v>
      </c>
      <c r="I108" s="278" t="s">
        <v>1059</v>
      </c>
      <c r="J108" s="278">
        <v>50</v>
      </c>
      <c r="K108" s="292"/>
    </row>
    <row r="109" spans="2:11" s="1" customFormat="1" ht="15" customHeight="1">
      <c r="B109" s="303"/>
      <c r="C109" s="278" t="s">
        <v>1065</v>
      </c>
      <c r="D109" s="278"/>
      <c r="E109" s="278"/>
      <c r="F109" s="301" t="s">
        <v>1057</v>
      </c>
      <c r="G109" s="278"/>
      <c r="H109" s="278" t="s">
        <v>1097</v>
      </c>
      <c r="I109" s="278" t="s">
        <v>1067</v>
      </c>
      <c r="J109" s="278"/>
      <c r="K109" s="292"/>
    </row>
    <row r="110" spans="2:11" s="1" customFormat="1" ht="15" customHeight="1">
      <c r="B110" s="303"/>
      <c r="C110" s="278" t="s">
        <v>1076</v>
      </c>
      <c r="D110" s="278"/>
      <c r="E110" s="278"/>
      <c r="F110" s="301" t="s">
        <v>1063</v>
      </c>
      <c r="G110" s="278"/>
      <c r="H110" s="278" t="s">
        <v>1097</v>
      </c>
      <c r="I110" s="278" t="s">
        <v>1059</v>
      </c>
      <c r="J110" s="278">
        <v>50</v>
      </c>
      <c r="K110" s="292"/>
    </row>
    <row r="111" spans="2:11" s="1" customFormat="1" ht="15" customHeight="1">
      <c r="B111" s="303"/>
      <c r="C111" s="278" t="s">
        <v>1084</v>
      </c>
      <c r="D111" s="278"/>
      <c r="E111" s="278"/>
      <c r="F111" s="301" t="s">
        <v>1063</v>
      </c>
      <c r="G111" s="278"/>
      <c r="H111" s="278" t="s">
        <v>1097</v>
      </c>
      <c r="I111" s="278" t="s">
        <v>1059</v>
      </c>
      <c r="J111" s="278">
        <v>50</v>
      </c>
      <c r="K111" s="292"/>
    </row>
    <row r="112" spans="2:11" s="1" customFormat="1" ht="15" customHeight="1">
      <c r="B112" s="303"/>
      <c r="C112" s="278" t="s">
        <v>1082</v>
      </c>
      <c r="D112" s="278"/>
      <c r="E112" s="278"/>
      <c r="F112" s="301" t="s">
        <v>1063</v>
      </c>
      <c r="G112" s="278"/>
      <c r="H112" s="278" t="s">
        <v>1097</v>
      </c>
      <c r="I112" s="278" t="s">
        <v>1059</v>
      </c>
      <c r="J112" s="278">
        <v>50</v>
      </c>
      <c r="K112" s="292"/>
    </row>
    <row r="113" spans="2:11" s="1" customFormat="1" ht="15" customHeight="1">
      <c r="B113" s="303"/>
      <c r="C113" s="278" t="s">
        <v>52</v>
      </c>
      <c r="D113" s="278"/>
      <c r="E113" s="278"/>
      <c r="F113" s="301" t="s">
        <v>1057</v>
      </c>
      <c r="G113" s="278"/>
      <c r="H113" s="278" t="s">
        <v>1098</v>
      </c>
      <c r="I113" s="278" t="s">
        <v>1059</v>
      </c>
      <c r="J113" s="278">
        <v>20</v>
      </c>
      <c r="K113" s="292"/>
    </row>
    <row r="114" spans="2:11" s="1" customFormat="1" ht="15" customHeight="1">
      <c r="B114" s="303"/>
      <c r="C114" s="278" t="s">
        <v>1099</v>
      </c>
      <c r="D114" s="278"/>
      <c r="E114" s="278"/>
      <c r="F114" s="301" t="s">
        <v>1057</v>
      </c>
      <c r="G114" s="278"/>
      <c r="H114" s="278" t="s">
        <v>1100</v>
      </c>
      <c r="I114" s="278" t="s">
        <v>1059</v>
      </c>
      <c r="J114" s="278">
        <v>120</v>
      </c>
      <c r="K114" s="292"/>
    </row>
    <row r="115" spans="2:11" s="1" customFormat="1" ht="15" customHeight="1">
      <c r="B115" s="303"/>
      <c r="C115" s="278" t="s">
        <v>37</v>
      </c>
      <c r="D115" s="278"/>
      <c r="E115" s="278"/>
      <c r="F115" s="301" t="s">
        <v>1057</v>
      </c>
      <c r="G115" s="278"/>
      <c r="H115" s="278" t="s">
        <v>1101</v>
      </c>
      <c r="I115" s="278" t="s">
        <v>1092</v>
      </c>
      <c r="J115" s="278"/>
      <c r="K115" s="292"/>
    </row>
    <row r="116" spans="2:11" s="1" customFormat="1" ht="15" customHeight="1">
      <c r="B116" s="303"/>
      <c r="C116" s="278" t="s">
        <v>47</v>
      </c>
      <c r="D116" s="278"/>
      <c r="E116" s="278"/>
      <c r="F116" s="301" t="s">
        <v>1057</v>
      </c>
      <c r="G116" s="278"/>
      <c r="H116" s="278" t="s">
        <v>1102</v>
      </c>
      <c r="I116" s="278" t="s">
        <v>1092</v>
      </c>
      <c r="J116" s="278"/>
      <c r="K116" s="292"/>
    </row>
    <row r="117" spans="2:11" s="1" customFormat="1" ht="15" customHeight="1">
      <c r="B117" s="303"/>
      <c r="C117" s="278" t="s">
        <v>56</v>
      </c>
      <c r="D117" s="278"/>
      <c r="E117" s="278"/>
      <c r="F117" s="301" t="s">
        <v>1057</v>
      </c>
      <c r="G117" s="278"/>
      <c r="H117" s="278" t="s">
        <v>1103</v>
      </c>
      <c r="I117" s="278" t="s">
        <v>1104</v>
      </c>
      <c r="J117" s="278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69" t="s">
        <v>1105</v>
      </c>
      <c r="D122" s="269"/>
      <c r="E122" s="269"/>
      <c r="F122" s="269"/>
      <c r="G122" s="269"/>
      <c r="H122" s="269"/>
      <c r="I122" s="269"/>
      <c r="J122" s="269"/>
      <c r="K122" s="320"/>
    </row>
    <row r="123" spans="2:11" s="1" customFormat="1" ht="17.25" customHeight="1">
      <c r="B123" s="321"/>
      <c r="C123" s="293" t="s">
        <v>1051</v>
      </c>
      <c r="D123" s="293"/>
      <c r="E123" s="293"/>
      <c r="F123" s="293" t="s">
        <v>1052</v>
      </c>
      <c r="G123" s="294"/>
      <c r="H123" s="293" t="s">
        <v>53</v>
      </c>
      <c r="I123" s="293" t="s">
        <v>56</v>
      </c>
      <c r="J123" s="293" t="s">
        <v>1053</v>
      </c>
      <c r="K123" s="322"/>
    </row>
    <row r="124" spans="2:11" s="1" customFormat="1" ht="17.25" customHeight="1">
      <c r="B124" s="321"/>
      <c r="C124" s="295" t="s">
        <v>1054</v>
      </c>
      <c r="D124" s="295"/>
      <c r="E124" s="295"/>
      <c r="F124" s="296" t="s">
        <v>1055</v>
      </c>
      <c r="G124" s="297"/>
      <c r="H124" s="295"/>
      <c r="I124" s="295"/>
      <c r="J124" s="295" t="s">
        <v>1056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78" t="s">
        <v>1060</v>
      </c>
      <c r="D126" s="300"/>
      <c r="E126" s="300"/>
      <c r="F126" s="301" t="s">
        <v>1057</v>
      </c>
      <c r="G126" s="278"/>
      <c r="H126" s="278" t="s">
        <v>1097</v>
      </c>
      <c r="I126" s="278" t="s">
        <v>1059</v>
      </c>
      <c r="J126" s="278">
        <v>120</v>
      </c>
      <c r="K126" s="326"/>
    </row>
    <row r="127" spans="2:11" s="1" customFormat="1" ht="15" customHeight="1">
      <c r="B127" s="323"/>
      <c r="C127" s="278" t="s">
        <v>1106</v>
      </c>
      <c r="D127" s="278"/>
      <c r="E127" s="278"/>
      <c r="F127" s="301" t="s">
        <v>1057</v>
      </c>
      <c r="G127" s="278"/>
      <c r="H127" s="278" t="s">
        <v>1107</v>
      </c>
      <c r="I127" s="278" t="s">
        <v>1059</v>
      </c>
      <c r="J127" s="278" t="s">
        <v>1108</v>
      </c>
      <c r="K127" s="326"/>
    </row>
    <row r="128" spans="2:11" s="1" customFormat="1" ht="15" customHeight="1">
      <c r="B128" s="323"/>
      <c r="C128" s="278" t="s">
        <v>1005</v>
      </c>
      <c r="D128" s="278"/>
      <c r="E128" s="278"/>
      <c r="F128" s="301" t="s">
        <v>1057</v>
      </c>
      <c r="G128" s="278"/>
      <c r="H128" s="278" t="s">
        <v>1109</v>
      </c>
      <c r="I128" s="278" t="s">
        <v>1059</v>
      </c>
      <c r="J128" s="278" t="s">
        <v>1108</v>
      </c>
      <c r="K128" s="326"/>
    </row>
    <row r="129" spans="2:11" s="1" customFormat="1" ht="15" customHeight="1">
      <c r="B129" s="323"/>
      <c r="C129" s="278" t="s">
        <v>1068</v>
      </c>
      <c r="D129" s="278"/>
      <c r="E129" s="278"/>
      <c r="F129" s="301" t="s">
        <v>1063</v>
      </c>
      <c r="G129" s="278"/>
      <c r="H129" s="278" t="s">
        <v>1069</v>
      </c>
      <c r="I129" s="278" t="s">
        <v>1059</v>
      </c>
      <c r="J129" s="278">
        <v>15</v>
      </c>
      <c r="K129" s="326"/>
    </row>
    <row r="130" spans="2:11" s="1" customFormat="1" ht="15" customHeight="1">
      <c r="B130" s="323"/>
      <c r="C130" s="304" t="s">
        <v>1070</v>
      </c>
      <c r="D130" s="304"/>
      <c r="E130" s="304"/>
      <c r="F130" s="305" t="s">
        <v>1063</v>
      </c>
      <c r="G130" s="304"/>
      <c r="H130" s="304" t="s">
        <v>1071</v>
      </c>
      <c r="I130" s="304" t="s">
        <v>1059</v>
      </c>
      <c r="J130" s="304">
        <v>15</v>
      </c>
      <c r="K130" s="326"/>
    </row>
    <row r="131" spans="2:11" s="1" customFormat="1" ht="15" customHeight="1">
      <c r="B131" s="323"/>
      <c r="C131" s="304" t="s">
        <v>1072</v>
      </c>
      <c r="D131" s="304"/>
      <c r="E131" s="304"/>
      <c r="F131" s="305" t="s">
        <v>1063</v>
      </c>
      <c r="G131" s="304"/>
      <c r="H131" s="304" t="s">
        <v>1073</v>
      </c>
      <c r="I131" s="304" t="s">
        <v>1059</v>
      </c>
      <c r="J131" s="304">
        <v>20</v>
      </c>
      <c r="K131" s="326"/>
    </row>
    <row r="132" spans="2:11" s="1" customFormat="1" ht="15" customHeight="1">
      <c r="B132" s="323"/>
      <c r="C132" s="304" t="s">
        <v>1074</v>
      </c>
      <c r="D132" s="304"/>
      <c r="E132" s="304"/>
      <c r="F132" s="305" t="s">
        <v>1063</v>
      </c>
      <c r="G132" s="304"/>
      <c r="H132" s="304" t="s">
        <v>1075</v>
      </c>
      <c r="I132" s="304" t="s">
        <v>1059</v>
      </c>
      <c r="J132" s="304">
        <v>20</v>
      </c>
      <c r="K132" s="326"/>
    </row>
    <row r="133" spans="2:11" s="1" customFormat="1" ht="15" customHeight="1">
      <c r="B133" s="323"/>
      <c r="C133" s="278" t="s">
        <v>1062</v>
      </c>
      <c r="D133" s="278"/>
      <c r="E133" s="278"/>
      <c r="F133" s="301" t="s">
        <v>1063</v>
      </c>
      <c r="G133" s="278"/>
      <c r="H133" s="278" t="s">
        <v>1097</v>
      </c>
      <c r="I133" s="278" t="s">
        <v>1059</v>
      </c>
      <c r="J133" s="278">
        <v>50</v>
      </c>
      <c r="K133" s="326"/>
    </row>
    <row r="134" spans="2:11" s="1" customFormat="1" ht="15" customHeight="1">
      <c r="B134" s="323"/>
      <c r="C134" s="278" t="s">
        <v>1076</v>
      </c>
      <c r="D134" s="278"/>
      <c r="E134" s="278"/>
      <c r="F134" s="301" t="s">
        <v>1063</v>
      </c>
      <c r="G134" s="278"/>
      <c r="H134" s="278" t="s">
        <v>1097</v>
      </c>
      <c r="I134" s="278" t="s">
        <v>1059</v>
      </c>
      <c r="J134" s="278">
        <v>50</v>
      </c>
      <c r="K134" s="326"/>
    </row>
    <row r="135" spans="2:11" s="1" customFormat="1" ht="15" customHeight="1">
      <c r="B135" s="323"/>
      <c r="C135" s="278" t="s">
        <v>1082</v>
      </c>
      <c r="D135" s="278"/>
      <c r="E135" s="278"/>
      <c r="F135" s="301" t="s">
        <v>1063</v>
      </c>
      <c r="G135" s="278"/>
      <c r="H135" s="278" t="s">
        <v>1097</v>
      </c>
      <c r="I135" s="278" t="s">
        <v>1059</v>
      </c>
      <c r="J135" s="278">
        <v>50</v>
      </c>
      <c r="K135" s="326"/>
    </row>
    <row r="136" spans="2:11" s="1" customFormat="1" ht="15" customHeight="1">
      <c r="B136" s="323"/>
      <c r="C136" s="278" t="s">
        <v>1084</v>
      </c>
      <c r="D136" s="278"/>
      <c r="E136" s="278"/>
      <c r="F136" s="301" t="s">
        <v>1063</v>
      </c>
      <c r="G136" s="278"/>
      <c r="H136" s="278" t="s">
        <v>1097</v>
      </c>
      <c r="I136" s="278" t="s">
        <v>1059</v>
      </c>
      <c r="J136" s="278">
        <v>50</v>
      </c>
      <c r="K136" s="326"/>
    </row>
    <row r="137" spans="2:11" s="1" customFormat="1" ht="15" customHeight="1">
      <c r="B137" s="323"/>
      <c r="C137" s="278" t="s">
        <v>1085</v>
      </c>
      <c r="D137" s="278"/>
      <c r="E137" s="278"/>
      <c r="F137" s="301" t="s">
        <v>1063</v>
      </c>
      <c r="G137" s="278"/>
      <c r="H137" s="278" t="s">
        <v>1110</v>
      </c>
      <c r="I137" s="278" t="s">
        <v>1059</v>
      </c>
      <c r="J137" s="278">
        <v>255</v>
      </c>
      <c r="K137" s="326"/>
    </row>
    <row r="138" spans="2:11" s="1" customFormat="1" ht="15" customHeight="1">
      <c r="B138" s="323"/>
      <c r="C138" s="278" t="s">
        <v>1087</v>
      </c>
      <c r="D138" s="278"/>
      <c r="E138" s="278"/>
      <c r="F138" s="301" t="s">
        <v>1057</v>
      </c>
      <c r="G138" s="278"/>
      <c r="H138" s="278" t="s">
        <v>1111</v>
      </c>
      <c r="I138" s="278" t="s">
        <v>1089</v>
      </c>
      <c r="J138" s="278"/>
      <c r="K138" s="326"/>
    </row>
    <row r="139" spans="2:11" s="1" customFormat="1" ht="15" customHeight="1">
      <c r="B139" s="323"/>
      <c r="C139" s="278" t="s">
        <v>1090</v>
      </c>
      <c r="D139" s="278"/>
      <c r="E139" s="278"/>
      <c r="F139" s="301" t="s">
        <v>1057</v>
      </c>
      <c r="G139" s="278"/>
      <c r="H139" s="278" t="s">
        <v>1112</v>
      </c>
      <c r="I139" s="278" t="s">
        <v>1092</v>
      </c>
      <c r="J139" s="278"/>
      <c r="K139" s="326"/>
    </row>
    <row r="140" spans="2:11" s="1" customFormat="1" ht="15" customHeight="1">
      <c r="B140" s="323"/>
      <c r="C140" s="278" t="s">
        <v>1093</v>
      </c>
      <c r="D140" s="278"/>
      <c r="E140" s="278"/>
      <c r="F140" s="301" t="s">
        <v>1057</v>
      </c>
      <c r="G140" s="278"/>
      <c r="H140" s="278" t="s">
        <v>1093</v>
      </c>
      <c r="I140" s="278" t="s">
        <v>1092</v>
      </c>
      <c r="J140" s="278"/>
      <c r="K140" s="326"/>
    </row>
    <row r="141" spans="2:11" s="1" customFormat="1" ht="15" customHeight="1">
      <c r="B141" s="323"/>
      <c r="C141" s="278" t="s">
        <v>37</v>
      </c>
      <c r="D141" s="278"/>
      <c r="E141" s="278"/>
      <c r="F141" s="301" t="s">
        <v>1057</v>
      </c>
      <c r="G141" s="278"/>
      <c r="H141" s="278" t="s">
        <v>1113</v>
      </c>
      <c r="I141" s="278" t="s">
        <v>1092</v>
      </c>
      <c r="J141" s="278"/>
      <c r="K141" s="326"/>
    </row>
    <row r="142" spans="2:11" s="1" customFormat="1" ht="15" customHeight="1">
      <c r="B142" s="323"/>
      <c r="C142" s="278" t="s">
        <v>1114</v>
      </c>
      <c r="D142" s="278"/>
      <c r="E142" s="278"/>
      <c r="F142" s="301" t="s">
        <v>1057</v>
      </c>
      <c r="G142" s="278"/>
      <c r="H142" s="278" t="s">
        <v>1115</v>
      </c>
      <c r="I142" s="278" t="s">
        <v>1092</v>
      </c>
      <c r="J142" s="278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1116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1051</v>
      </c>
      <c r="D148" s="293"/>
      <c r="E148" s="293"/>
      <c r="F148" s="293" t="s">
        <v>1052</v>
      </c>
      <c r="G148" s="294"/>
      <c r="H148" s="293" t="s">
        <v>53</v>
      </c>
      <c r="I148" s="293" t="s">
        <v>56</v>
      </c>
      <c r="J148" s="293" t="s">
        <v>1053</v>
      </c>
      <c r="K148" s="292"/>
    </row>
    <row r="149" spans="2:11" s="1" customFormat="1" ht="17.25" customHeight="1">
      <c r="B149" s="290"/>
      <c r="C149" s="295" t="s">
        <v>1054</v>
      </c>
      <c r="D149" s="295"/>
      <c r="E149" s="295"/>
      <c r="F149" s="296" t="s">
        <v>1055</v>
      </c>
      <c r="G149" s="297"/>
      <c r="H149" s="295"/>
      <c r="I149" s="295"/>
      <c r="J149" s="295" t="s">
        <v>1056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1060</v>
      </c>
      <c r="D151" s="278"/>
      <c r="E151" s="278"/>
      <c r="F151" s="331" t="s">
        <v>1057</v>
      </c>
      <c r="G151" s="278"/>
      <c r="H151" s="330" t="s">
        <v>1097</v>
      </c>
      <c r="I151" s="330" t="s">
        <v>1059</v>
      </c>
      <c r="J151" s="330">
        <v>120</v>
      </c>
      <c r="K151" s="326"/>
    </row>
    <row r="152" spans="2:11" s="1" customFormat="1" ht="15" customHeight="1">
      <c r="B152" s="303"/>
      <c r="C152" s="330" t="s">
        <v>1106</v>
      </c>
      <c r="D152" s="278"/>
      <c r="E152" s="278"/>
      <c r="F152" s="331" t="s">
        <v>1057</v>
      </c>
      <c r="G152" s="278"/>
      <c r="H152" s="330" t="s">
        <v>1117</v>
      </c>
      <c r="I152" s="330" t="s">
        <v>1059</v>
      </c>
      <c r="J152" s="330" t="s">
        <v>1108</v>
      </c>
      <c r="K152" s="326"/>
    </row>
    <row r="153" spans="2:11" s="1" customFormat="1" ht="15" customHeight="1">
      <c r="B153" s="303"/>
      <c r="C153" s="330" t="s">
        <v>1005</v>
      </c>
      <c r="D153" s="278"/>
      <c r="E153" s="278"/>
      <c r="F153" s="331" t="s">
        <v>1057</v>
      </c>
      <c r="G153" s="278"/>
      <c r="H153" s="330" t="s">
        <v>1118</v>
      </c>
      <c r="I153" s="330" t="s">
        <v>1059</v>
      </c>
      <c r="J153" s="330" t="s">
        <v>1108</v>
      </c>
      <c r="K153" s="326"/>
    </row>
    <row r="154" spans="2:11" s="1" customFormat="1" ht="15" customHeight="1">
      <c r="B154" s="303"/>
      <c r="C154" s="330" t="s">
        <v>1062</v>
      </c>
      <c r="D154" s="278"/>
      <c r="E154" s="278"/>
      <c r="F154" s="331" t="s">
        <v>1063</v>
      </c>
      <c r="G154" s="278"/>
      <c r="H154" s="330" t="s">
        <v>1097</v>
      </c>
      <c r="I154" s="330" t="s">
        <v>1059</v>
      </c>
      <c r="J154" s="330">
        <v>50</v>
      </c>
      <c r="K154" s="326"/>
    </row>
    <row r="155" spans="2:11" s="1" customFormat="1" ht="15" customHeight="1">
      <c r="B155" s="303"/>
      <c r="C155" s="330" t="s">
        <v>1065</v>
      </c>
      <c r="D155" s="278"/>
      <c r="E155" s="278"/>
      <c r="F155" s="331" t="s">
        <v>1057</v>
      </c>
      <c r="G155" s="278"/>
      <c r="H155" s="330" t="s">
        <v>1097</v>
      </c>
      <c r="I155" s="330" t="s">
        <v>1067</v>
      </c>
      <c r="J155" s="330"/>
      <c r="K155" s="326"/>
    </row>
    <row r="156" spans="2:11" s="1" customFormat="1" ht="15" customHeight="1">
      <c r="B156" s="303"/>
      <c r="C156" s="330" t="s">
        <v>1076</v>
      </c>
      <c r="D156" s="278"/>
      <c r="E156" s="278"/>
      <c r="F156" s="331" t="s">
        <v>1063</v>
      </c>
      <c r="G156" s="278"/>
      <c r="H156" s="330" t="s">
        <v>1097</v>
      </c>
      <c r="I156" s="330" t="s">
        <v>1059</v>
      </c>
      <c r="J156" s="330">
        <v>50</v>
      </c>
      <c r="K156" s="326"/>
    </row>
    <row r="157" spans="2:11" s="1" customFormat="1" ht="15" customHeight="1">
      <c r="B157" s="303"/>
      <c r="C157" s="330" t="s">
        <v>1084</v>
      </c>
      <c r="D157" s="278"/>
      <c r="E157" s="278"/>
      <c r="F157" s="331" t="s">
        <v>1063</v>
      </c>
      <c r="G157" s="278"/>
      <c r="H157" s="330" t="s">
        <v>1097</v>
      </c>
      <c r="I157" s="330" t="s">
        <v>1059</v>
      </c>
      <c r="J157" s="330">
        <v>50</v>
      </c>
      <c r="K157" s="326"/>
    </row>
    <row r="158" spans="2:11" s="1" customFormat="1" ht="15" customHeight="1">
      <c r="B158" s="303"/>
      <c r="C158" s="330" t="s">
        <v>1082</v>
      </c>
      <c r="D158" s="278"/>
      <c r="E158" s="278"/>
      <c r="F158" s="331" t="s">
        <v>1063</v>
      </c>
      <c r="G158" s="278"/>
      <c r="H158" s="330" t="s">
        <v>1097</v>
      </c>
      <c r="I158" s="330" t="s">
        <v>1059</v>
      </c>
      <c r="J158" s="330">
        <v>50</v>
      </c>
      <c r="K158" s="326"/>
    </row>
    <row r="159" spans="2:11" s="1" customFormat="1" ht="15" customHeight="1">
      <c r="B159" s="303"/>
      <c r="C159" s="330" t="s">
        <v>80</v>
      </c>
      <c r="D159" s="278"/>
      <c r="E159" s="278"/>
      <c r="F159" s="331" t="s">
        <v>1057</v>
      </c>
      <c r="G159" s="278"/>
      <c r="H159" s="330" t="s">
        <v>1119</v>
      </c>
      <c r="I159" s="330" t="s">
        <v>1059</v>
      </c>
      <c r="J159" s="330" t="s">
        <v>1120</v>
      </c>
      <c r="K159" s="326"/>
    </row>
    <row r="160" spans="2:11" s="1" customFormat="1" ht="15" customHeight="1">
      <c r="B160" s="303"/>
      <c r="C160" s="330" t="s">
        <v>1121</v>
      </c>
      <c r="D160" s="278"/>
      <c r="E160" s="278"/>
      <c r="F160" s="331" t="s">
        <v>1057</v>
      </c>
      <c r="G160" s="278"/>
      <c r="H160" s="330" t="s">
        <v>1122</v>
      </c>
      <c r="I160" s="330" t="s">
        <v>1092</v>
      </c>
      <c r="J160" s="330"/>
      <c r="K160" s="326"/>
    </row>
    <row r="161" spans="2:11" s="1" customFormat="1" ht="15" customHeight="1">
      <c r="B161" s="332"/>
      <c r="C161" s="312"/>
      <c r="D161" s="312"/>
      <c r="E161" s="312"/>
      <c r="F161" s="312"/>
      <c r="G161" s="312"/>
      <c r="H161" s="312"/>
      <c r="I161" s="312"/>
      <c r="J161" s="312"/>
      <c r="K161" s="333"/>
    </row>
    <row r="162" spans="2:11" s="1" customFormat="1" ht="18.75" customHeight="1">
      <c r="B162" s="314"/>
      <c r="C162" s="324"/>
      <c r="D162" s="324"/>
      <c r="E162" s="324"/>
      <c r="F162" s="334"/>
      <c r="G162" s="324"/>
      <c r="H162" s="324"/>
      <c r="I162" s="324"/>
      <c r="J162" s="324"/>
      <c r="K162" s="314"/>
    </row>
    <row r="163" spans="2:11" s="1" customFormat="1" ht="18.75" customHeight="1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269" t="s">
        <v>1123</v>
      </c>
      <c r="D165" s="269"/>
      <c r="E165" s="269"/>
      <c r="F165" s="269"/>
      <c r="G165" s="269"/>
      <c r="H165" s="269"/>
      <c r="I165" s="269"/>
      <c r="J165" s="269"/>
      <c r="K165" s="270"/>
    </row>
    <row r="166" spans="2:11" s="1" customFormat="1" ht="17.25" customHeight="1">
      <c r="B166" s="268"/>
      <c r="C166" s="293" t="s">
        <v>1051</v>
      </c>
      <c r="D166" s="293"/>
      <c r="E166" s="293"/>
      <c r="F166" s="293" t="s">
        <v>1052</v>
      </c>
      <c r="G166" s="335"/>
      <c r="H166" s="336" t="s">
        <v>53</v>
      </c>
      <c r="I166" s="336" t="s">
        <v>56</v>
      </c>
      <c r="J166" s="293" t="s">
        <v>1053</v>
      </c>
      <c r="K166" s="270"/>
    </row>
    <row r="167" spans="2:11" s="1" customFormat="1" ht="17.25" customHeight="1">
      <c r="B167" s="271"/>
      <c r="C167" s="295" t="s">
        <v>1054</v>
      </c>
      <c r="D167" s="295"/>
      <c r="E167" s="295"/>
      <c r="F167" s="296" t="s">
        <v>1055</v>
      </c>
      <c r="G167" s="337"/>
      <c r="H167" s="338"/>
      <c r="I167" s="338"/>
      <c r="J167" s="295" t="s">
        <v>1056</v>
      </c>
      <c r="K167" s="273"/>
    </row>
    <row r="168" spans="2:11" s="1" customFormat="1" ht="5.25" customHeight="1">
      <c r="B168" s="303"/>
      <c r="C168" s="298"/>
      <c r="D168" s="298"/>
      <c r="E168" s="298"/>
      <c r="F168" s="298"/>
      <c r="G168" s="299"/>
      <c r="H168" s="298"/>
      <c r="I168" s="298"/>
      <c r="J168" s="298"/>
      <c r="K168" s="326"/>
    </row>
    <row r="169" spans="2:11" s="1" customFormat="1" ht="15" customHeight="1">
      <c r="B169" s="303"/>
      <c r="C169" s="278" t="s">
        <v>1060</v>
      </c>
      <c r="D169" s="278"/>
      <c r="E169" s="278"/>
      <c r="F169" s="301" t="s">
        <v>1057</v>
      </c>
      <c r="G169" s="278"/>
      <c r="H169" s="278" t="s">
        <v>1097</v>
      </c>
      <c r="I169" s="278" t="s">
        <v>1059</v>
      </c>
      <c r="J169" s="278">
        <v>120</v>
      </c>
      <c r="K169" s="326"/>
    </row>
    <row r="170" spans="2:11" s="1" customFormat="1" ht="15" customHeight="1">
      <c r="B170" s="303"/>
      <c r="C170" s="278" t="s">
        <v>1106</v>
      </c>
      <c r="D170" s="278"/>
      <c r="E170" s="278"/>
      <c r="F170" s="301" t="s">
        <v>1057</v>
      </c>
      <c r="G170" s="278"/>
      <c r="H170" s="278" t="s">
        <v>1107</v>
      </c>
      <c r="I170" s="278" t="s">
        <v>1059</v>
      </c>
      <c r="J170" s="278" t="s">
        <v>1108</v>
      </c>
      <c r="K170" s="326"/>
    </row>
    <row r="171" spans="2:11" s="1" customFormat="1" ht="15" customHeight="1">
      <c r="B171" s="303"/>
      <c r="C171" s="278" t="s">
        <v>1005</v>
      </c>
      <c r="D171" s="278"/>
      <c r="E171" s="278"/>
      <c r="F171" s="301" t="s">
        <v>1057</v>
      </c>
      <c r="G171" s="278"/>
      <c r="H171" s="278" t="s">
        <v>1124</v>
      </c>
      <c r="I171" s="278" t="s">
        <v>1059</v>
      </c>
      <c r="J171" s="278" t="s">
        <v>1108</v>
      </c>
      <c r="K171" s="326"/>
    </row>
    <row r="172" spans="2:11" s="1" customFormat="1" ht="15" customHeight="1">
      <c r="B172" s="303"/>
      <c r="C172" s="278" t="s">
        <v>1062</v>
      </c>
      <c r="D172" s="278"/>
      <c r="E172" s="278"/>
      <c r="F172" s="301" t="s">
        <v>1063</v>
      </c>
      <c r="G172" s="278"/>
      <c r="H172" s="278" t="s">
        <v>1124</v>
      </c>
      <c r="I172" s="278" t="s">
        <v>1059</v>
      </c>
      <c r="J172" s="278">
        <v>50</v>
      </c>
      <c r="K172" s="326"/>
    </row>
    <row r="173" spans="2:11" s="1" customFormat="1" ht="15" customHeight="1">
      <c r="B173" s="303"/>
      <c r="C173" s="278" t="s">
        <v>1065</v>
      </c>
      <c r="D173" s="278"/>
      <c r="E173" s="278"/>
      <c r="F173" s="301" t="s">
        <v>1057</v>
      </c>
      <c r="G173" s="278"/>
      <c r="H173" s="278" t="s">
        <v>1124</v>
      </c>
      <c r="I173" s="278" t="s">
        <v>1067</v>
      </c>
      <c r="J173" s="278"/>
      <c r="K173" s="326"/>
    </row>
    <row r="174" spans="2:11" s="1" customFormat="1" ht="15" customHeight="1">
      <c r="B174" s="303"/>
      <c r="C174" s="278" t="s">
        <v>1076</v>
      </c>
      <c r="D174" s="278"/>
      <c r="E174" s="278"/>
      <c r="F174" s="301" t="s">
        <v>1063</v>
      </c>
      <c r="G174" s="278"/>
      <c r="H174" s="278" t="s">
        <v>1124</v>
      </c>
      <c r="I174" s="278" t="s">
        <v>1059</v>
      </c>
      <c r="J174" s="278">
        <v>50</v>
      </c>
      <c r="K174" s="326"/>
    </row>
    <row r="175" spans="2:11" s="1" customFormat="1" ht="15" customHeight="1">
      <c r="B175" s="303"/>
      <c r="C175" s="278" t="s">
        <v>1084</v>
      </c>
      <c r="D175" s="278"/>
      <c r="E175" s="278"/>
      <c r="F175" s="301" t="s">
        <v>1063</v>
      </c>
      <c r="G175" s="278"/>
      <c r="H175" s="278" t="s">
        <v>1124</v>
      </c>
      <c r="I175" s="278" t="s">
        <v>1059</v>
      </c>
      <c r="J175" s="278">
        <v>50</v>
      </c>
      <c r="K175" s="326"/>
    </row>
    <row r="176" spans="2:11" s="1" customFormat="1" ht="15" customHeight="1">
      <c r="B176" s="303"/>
      <c r="C176" s="278" t="s">
        <v>1082</v>
      </c>
      <c r="D176" s="278"/>
      <c r="E176" s="278"/>
      <c r="F176" s="301" t="s">
        <v>1063</v>
      </c>
      <c r="G176" s="278"/>
      <c r="H176" s="278" t="s">
        <v>1124</v>
      </c>
      <c r="I176" s="278" t="s">
        <v>1059</v>
      </c>
      <c r="J176" s="278">
        <v>50</v>
      </c>
      <c r="K176" s="326"/>
    </row>
    <row r="177" spans="2:11" s="1" customFormat="1" ht="15" customHeight="1">
      <c r="B177" s="303"/>
      <c r="C177" s="278" t="s">
        <v>102</v>
      </c>
      <c r="D177" s="278"/>
      <c r="E177" s="278"/>
      <c r="F177" s="301" t="s">
        <v>1057</v>
      </c>
      <c r="G177" s="278"/>
      <c r="H177" s="278" t="s">
        <v>1125</v>
      </c>
      <c r="I177" s="278" t="s">
        <v>1126</v>
      </c>
      <c r="J177" s="278"/>
      <c r="K177" s="326"/>
    </row>
    <row r="178" spans="2:11" s="1" customFormat="1" ht="15" customHeight="1">
      <c r="B178" s="303"/>
      <c r="C178" s="278" t="s">
        <v>56</v>
      </c>
      <c r="D178" s="278"/>
      <c r="E178" s="278"/>
      <c r="F178" s="301" t="s">
        <v>1057</v>
      </c>
      <c r="G178" s="278"/>
      <c r="H178" s="278" t="s">
        <v>1127</v>
      </c>
      <c r="I178" s="278" t="s">
        <v>1128</v>
      </c>
      <c r="J178" s="278">
        <v>1</v>
      </c>
      <c r="K178" s="326"/>
    </row>
    <row r="179" spans="2:11" s="1" customFormat="1" ht="15" customHeight="1">
      <c r="B179" s="303"/>
      <c r="C179" s="278" t="s">
        <v>52</v>
      </c>
      <c r="D179" s="278"/>
      <c r="E179" s="278"/>
      <c r="F179" s="301" t="s">
        <v>1057</v>
      </c>
      <c r="G179" s="278"/>
      <c r="H179" s="278" t="s">
        <v>1129</v>
      </c>
      <c r="I179" s="278" t="s">
        <v>1059</v>
      </c>
      <c r="J179" s="278">
        <v>20</v>
      </c>
      <c r="K179" s="326"/>
    </row>
    <row r="180" spans="2:11" s="1" customFormat="1" ht="15" customHeight="1">
      <c r="B180" s="303"/>
      <c r="C180" s="278" t="s">
        <v>53</v>
      </c>
      <c r="D180" s="278"/>
      <c r="E180" s="278"/>
      <c r="F180" s="301" t="s">
        <v>1057</v>
      </c>
      <c r="G180" s="278"/>
      <c r="H180" s="278" t="s">
        <v>1130</v>
      </c>
      <c r="I180" s="278" t="s">
        <v>1059</v>
      </c>
      <c r="J180" s="278">
        <v>255</v>
      </c>
      <c r="K180" s="326"/>
    </row>
    <row r="181" spans="2:11" s="1" customFormat="1" ht="15" customHeight="1">
      <c r="B181" s="303"/>
      <c r="C181" s="278" t="s">
        <v>103</v>
      </c>
      <c r="D181" s="278"/>
      <c r="E181" s="278"/>
      <c r="F181" s="301" t="s">
        <v>1057</v>
      </c>
      <c r="G181" s="278"/>
      <c r="H181" s="278" t="s">
        <v>1021</v>
      </c>
      <c r="I181" s="278" t="s">
        <v>1059</v>
      </c>
      <c r="J181" s="278">
        <v>10</v>
      </c>
      <c r="K181" s="326"/>
    </row>
    <row r="182" spans="2:11" s="1" customFormat="1" ht="15" customHeight="1">
      <c r="B182" s="303"/>
      <c r="C182" s="278" t="s">
        <v>104</v>
      </c>
      <c r="D182" s="278"/>
      <c r="E182" s="278"/>
      <c r="F182" s="301" t="s">
        <v>1057</v>
      </c>
      <c r="G182" s="278"/>
      <c r="H182" s="278" t="s">
        <v>1131</v>
      </c>
      <c r="I182" s="278" t="s">
        <v>1092</v>
      </c>
      <c r="J182" s="278"/>
      <c r="K182" s="326"/>
    </row>
    <row r="183" spans="2:11" s="1" customFormat="1" ht="15" customHeight="1">
      <c r="B183" s="303"/>
      <c r="C183" s="278" t="s">
        <v>1132</v>
      </c>
      <c r="D183" s="278"/>
      <c r="E183" s="278"/>
      <c r="F183" s="301" t="s">
        <v>1057</v>
      </c>
      <c r="G183" s="278"/>
      <c r="H183" s="278" t="s">
        <v>1133</v>
      </c>
      <c r="I183" s="278" t="s">
        <v>1092</v>
      </c>
      <c r="J183" s="278"/>
      <c r="K183" s="326"/>
    </row>
    <row r="184" spans="2:11" s="1" customFormat="1" ht="15" customHeight="1">
      <c r="B184" s="303"/>
      <c r="C184" s="278" t="s">
        <v>1121</v>
      </c>
      <c r="D184" s="278"/>
      <c r="E184" s="278"/>
      <c r="F184" s="301" t="s">
        <v>1057</v>
      </c>
      <c r="G184" s="278"/>
      <c r="H184" s="278" t="s">
        <v>1134</v>
      </c>
      <c r="I184" s="278" t="s">
        <v>1092</v>
      </c>
      <c r="J184" s="278"/>
      <c r="K184" s="326"/>
    </row>
    <row r="185" spans="2:11" s="1" customFormat="1" ht="15" customHeight="1">
      <c r="B185" s="303"/>
      <c r="C185" s="278" t="s">
        <v>106</v>
      </c>
      <c r="D185" s="278"/>
      <c r="E185" s="278"/>
      <c r="F185" s="301" t="s">
        <v>1063</v>
      </c>
      <c r="G185" s="278"/>
      <c r="H185" s="278" t="s">
        <v>1135</v>
      </c>
      <c r="I185" s="278" t="s">
        <v>1059</v>
      </c>
      <c r="J185" s="278">
        <v>50</v>
      </c>
      <c r="K185" s="326"/>
    </row>
    <row r="186" spans="2:11" s="1" customFormat="1" ht="15" customHeight="1">
      <c r="B186" s="303"/>
      <c r="C186" s="278" t="s">
        <v>1136</v>
      </c>
      <c r="D186" s="278"/>
      <c r="E186" s="278"/>
      <c r="F186" s="301" t="s">
        <v>1063</v>
      </c>
      <c r="G186" s="278"/>
      <c r="H186" s="278" t="s">
        <v>1137</v>
      </c>
      <c r="I186" s="278" t="s">
        <v>1138</v>
      </c>
      <c r="J186" s="278"/>
      <c r="K186" s="326"/>
    </row>
    <row r="187" spans="2:11" s="1" customFormat="1" ht="15" customHeight="1">
      <c r="B187" s="303"/>
      <c r="C187" s="278" t="s">
        <v>1139</v>
      </c>
      <c r="D187" s="278"/>
      <c r="E187" s="278"/>
      <c r="F187" s="301" t="s">
        <v>1063</v>
      </c>
      <c r="G187" s="278"/>
      <c r="H187" s="278" t="s">
        <v>1140</v>
      </c>
      <c r="I187" s="278" t="s">
        <v>1138</v>
      </c>
      <c r="J187" s="278"/>
      <c r="K187" s="326"/>
    </row>
    <row r="188" spans="2:11" s="1" customFormat="1" ht="15" customHeight="1">
      <c r="B188" s="303"/>
      <c r="C188" s="278" t="s">
        <v>1141</v>
      </c>
      <c r="D188" s="278"/>
      <c r="E188" s="278"/>
      <c r="F188" s="301" t="s">
        <v>1063</v>
      </c>
      <c r="G188" s="278"/>
      <c r="H188" s="278" t="s">
        <v>1142</v>
      </c>
      <c r="I188" s="278" t="s">
        <v>1138</v>
      </c>
      <c r="J188" s="278"/>
      <c r="K188" s="326"/>
    </row>
    <row r="189" spans="2:11" s="1" customFormat="1" ht="15" customHeight="1">
      <c r="B189" s="303"/>
      <c r="C189" s="339" t="s">
        <v>1143</v>
      </c>
      <c r="D189" s="278"/>
      <c r="E189" s="278"/>
      <c r="F189" s="301" t="s">
        <v>1063</v>
      </c>
      <c r="G189" s="278"/>
      <c r="H189" s="278" t="s">
        <v>1144</v>
      </c>
      <c r="I189" s="278" t="s">
        <v>1145</v>
      </c>
      <c r="J189" s="340" t="s">
        <v>1146</v>
      </c>
      <c r="K189" s="326"/>
    </row>
    <row r="190" spans="2:11" s="17" customFormat="1" ht="15" customHeight="1">
      <c r="B190" s="341"/>
      <c r="C190" s="342" t="s">
        <v>1147</v>
      </c>
      <c r="D190" s="343"/>
      <c r="E190" s="343"/>
      <c r="F190" s="344" t="s">
        <v>1063</v>
      </c>
      <c r="G190" s="343"/>
      <c r="H190" s="343" t="s">
        <v>1148</v>
      </c>
      <c r="I190" s="343" t="s">
        <v>1145</v>
      </c>
      <c r="J190" s="345" t="s">
        <v>1146</v>
      </c>
      <c r="K190" s="346"/>
    </row>
    <row r="191" spans="2:11" s="1" customFormat="1" ht="15" customHeight="1">
      <c r="B191" s="303"/>
      <c r="C191" s="339" t="s">
        <v>41</v>
      </c>
      <c r="D191" s="278"/>
      <c r="E191" s="278"/>
      <c r="F191" s="301" t="s">
        <v>1057</v>
      </c>
      <c r="G191" s="278"/>
      <c r="H191" s="275" t="s">
        <v>1149</v>
      </c>
      <c r="I191" s="278" t="s">
        <v>1150</v>
      </c>
      <c r="J191" s="278"/>
      <c r="K191" s="326"/>
    </row>
    <row r="192" spans="2:11" s="1" customFormat="1" ht="15" customHeight="1">
      <c r="B192" s="303"/>
      <c r="C192" s="339" t="s">
        <v>1151</v>
      </c>
      <c r="D192" s="278"/>
      <c r="E192" s="278"/>
      <c r="F192" s="301" t="s">
        <v>1057</v>
      </c>
      <c r="G192" s="278"/>
      <c r="H192" s="278" t="s">
        <v>1152</v>
      </c>
      <c r="I192" s="278" t="s">
        <v>1092</v>
      </c>
      <c r="J192" s="278"/>
      <c r="K192" s="326"/>
    </row>
    <row r="193" spans="2:11" s="1" customFormat="1" ht="15" customHeight="1">
      <c r="B193" s="303"/>
      <c r="C193" s="339" t="s">
        <v>1153</v>
      </c>
      <c r="D193" s="278"/>
      <c r="E193" s="278"/>
      <c r="F193" s="301" t="s">
        <v>1057</v>
      </c>
      <c r="G193" s="278"/>
      <c r="H193" s="278" t="s">
        <v>1154</v>
      </c>
      <c r="I193" s="278" t="s">
        <v>1092</v>
      </c>
      <c r="J193" s="278"/>
      <c r="K193" s="326"/>
    </row>
    <row r="194" spans="2:11" s="1" customFormat="1" ht="15" customHeight="1">
      <c r="B194" s="303"/>
      <c r="C194" s="339" t="s">
        <v>1155</v>
      </c>
      <c r="D194" s="278"/>
      <c r="E194" s="278"/>
      <c r="F194" s="301" t="s">
        <v>1063</v>
      </c>
      <c r="G194" s="278"/>
      <c r="H194" s="278" t="s">
        <v>1156</v>
      </c>
      <c r="I194" s="278" t="s">
        <v>1092</v>
      </c>
      <c r="J194" s="278"/>
      <c r="K194" s="326"/>
    </row>
    <row r="195" spans="2:11" s="1" customFormat="1" ht="15" customHeight="1">
      <c r="B195" s="332"/>
      <c r="C195" s="347"/>
      <c r="D195" s="312"/>
      <c r="E195" s="312"/>
      <c r="F195" s="312"/>
      <c r="G195" s="312"/>
      <c r="H195" s="312"/>
      <c r="I195" s="312"/>
      <c r="J195" s="312"/>
      <c r="K195" s="333"/>
    </row>
    <row r="196" spans="2:11" s="1" customFormat="1" ht="18.75" customHeight="1">
      <c r="B196" s="314"/>
      <c r="C196" s="324"/>
      <c r="D196" s="324"/>
      <c r="E196" s="324"/>
      <c r="F196" s="334"/>
      <c r="G196" s="324"/>
      <c r="H196" s="324"/>
      <c r="I196" s="324"/>
      <c r="J196" s="324"/>
      <c r="K196" s="314"/>
    </row>
    <row r="197" spans="2:11" s="1" customFormat="1" ht="18.75" customHeight="1">
      <c r="B197" s="314"/>
      <c r="C197" s="324"/>
      <c r="D197" s="324"/>
      <c r="E197" s="324"/>
      <c r="F197" s="334"/>
      <c r="G197" s="324"/>
      <c r="H197" s="324"/>
      <c r="I197" s="324"/>
      <c r="J197" s="324"/>
      <c r="K197" s="314"/>
    </row>
    <row r="198" spans="2:11" s="1" customFormat="1" ht="18.75" customHeight="1">
      <c r="B198" s="286"/>
      <c r="C198" s="286"/>
      <c r="D198" s="286"/>
      <c r="E198" s="286"/>
      <c r="F198" s="286"/>
      <c r="G198" s="286"/>
      <c r="H198" s="286"/>
      <c r="I198" s="286"/>
      <c r="J198" s="286"/>
      <c r="K198" s="286"/>
    </row>
    <row r="199" spans="2:11" s="1" customFormat="1" ht="13.5">
      <c r="B199" s="265"/>
      <c r="C199" s="266"/>
      <c r="D199" s="266"/>
      <c r="E199" s="266"/>
      <c r="F199" s="266"/>
      <c r="G199" s="266"/>
      <c r="H199" s="266"/>
      <c r="I199" s="266"/>
      <c r="J199" s="266"/>
      <c r="K199" s="267"/>
    </row>
    <row r="200" spans="2:11" s="1" customFormat="1" ht="21">
      <c r="B200" s="268"/>
      <c r="C200" s="269" t="s">
        <v>1157</v>
      </c>
      <c r="D200" s="269"/>
      <c r="E200" s="269"/>
      <c r="F200" s="269"/>
      <c r="G200" s="269"/>
      <c r="H200" s="269"/>
      <c r="I200" s="269"/>
      <c r="J200" s="269"/>
      <c r="K200" s="270"/>
    </row>
    <row r="201" spans="2:11" s="1" customFormat="1" ht="25.5" customHeight="1">
      <c r="B201" s="268"/>
      <c r="C201" s="348" t="s">
        <v>1158</v>
      </c>
      <c r="D201" s="348"/>
      <c r="E201" s="348"/>
      <c r="F201" s="348" t="s">
        <v>1159</v>
      </c>
      <c r="G201" s="349"/>
      <c r="H201" s="348" t="s">
        <v>1160</v>
      </c>
      <c r="I201" s="348"/>
      <c r="J201" s="348"/>
      <c r="K201" s="270"/>
    </row>
    <row r="202" spans="2:11" s="1" customFormat="1" ht="5.25" customHeight="1">
      <c r="B202" s="303"/>
      <c r="C202" s="298"/>
      <c r="D202" s="298"/>
      <c r="E202" s="298"/>
      <c r="F202" s="298"/>
      <c r="G202" s="324"/>
      <c r="H202" s="298"/>
      <c r="I202" s="298"/>
      <c r="J202" s="298"/>
      <c r="K202" s="326"/>
    </row>
    <row r="203" spans="2:11" s="1" customFormat="1" ht="15" customHeight="1">
      <c r="B203" s="303"/>
      <c r="C203" s="278" t="s">
        <v>1150</v>
      </c>
      <c r="D203" s="278"/>
      <c r="E203" s="278"/>
      <c r="F203" s="301" t="s">
        <v>42</v>
      </c>
      <c r="G203" s="278"/>
      <c r="H203" s="278" t="s">
        <v>1161</v>
      </c>
      <c r="I203" s="278"/>
      <c r="J203" s="278"/>
      <c r="K203" s="326"/>
    </row>
    <row r="204" spans="2:11" s="1" customFormat="1" ht="15" customHeight="1">
      <c r="B204" s="303"/>
      <c r="C204" s="278"/>
      <c r="D204" s="278"/>
      <c r="E204" s="278"/>
      <c r="F204" s="301" t="s">
        <v>43</v>
      </c>
      <c r="G204" s="278"/>
      <c r="H204" s="278" t="s">
        <v>1162</v>
      </c>
      <c r="I204" s="278"/>
      <c r="J204" s="278"/>
      <c r="K204" s="326"/>
    </row>
    <row r="205" spans="2:11" s="1" customFormat="1" ht="15" customHeight="1">
      <c r="B205" s="303"/>
      <c r="C205" s="278"/>
      <c r="D205" s="278"/>
      <c r="E205" s="278"/>
      <c r="F205" s="301" t="s">
        <v>46</v>
      </c>
      <c r="G205" s="278"/>
      <c r="H205" s="278" t="s">
        <v>1163</v>
      </c>
      <c r="I205" s="278"/>
      <c r="J205" s="278"/>
      <c r="K205" s="326"/>
    </row>
    <row r="206" spans="2:11" s="1" customFormat="1" ht="15" customHeight="1">
      <c r="B206" s="303"/>
      <c r="C206" s="278"/>
      <c r="D206" s="278"/>
      <c r="E206" s="278"/>
      <c r="F206" s="301" t="s">
        <v>44</v>
      </c>
      <c r="G206" s="278"/>
      <c r="H206" s="278" t="s">
        <v>1164</v>
      </c>
      <c r="I206" s="278"/>
      <c r="J206" s="278"/>
      <c r="K206" s="326"/>
    </row>
    <row r="207" spans="2:11" s="1" customFormat="1" ht="15" customHeight="1">
      <c r="B207" s="303"/>
      <c r="C207" s="278"/>
      <c r="D207" s="278"/>
      <c r="E207" s="278"/>
      <c r="F207" s="301" t="s">
        <v>45</v>
      </c>
      <c r="G207" s="278"/>
      <c r="H207" s="278" t="s">
        <v>1165</v>
      </c>
      <c r="I207" s="278"/>
      <c r="J207" s="278"/>
      <c r="K207" s="326"/>
    </row>
    <row r="208" spans="2:11" s="1" customFormat="1" ht="15" customHeight="1">
      <c r="B208" s="303"/>
      <c r="C208" s="278"/>
      <c r="D208" s="278"/>
      <c r="E208" s="278"/>
      <c r="F208" s="301"/>
      <c r="G208" s="278"/>
      <c r="H208" s="278"/>
      <c r="I208" s="278"/>
      <c r="J208" s="278"/>
      <c r="K208" s="326"/>
    </row>
    <row r="209" spans="2:11" s="1" customFormat="1" ht="15" customHeight="1">
      <c r="B209" s="303"/>
      <c r="C209" s="278" t="s">
        <v>1104</v>
      </c>
      <c r="D209" s="278"/>
      <c r="E209" s="278"/>
      <c r="F209" s="301" t="s">
        <v>75</v>
      </c>
      <c r="G209" s="278"/>
      <c r="H209" s="278" t="s">
        <v>1166</v>
      </c>
      <c r="I209" s="278"/>
      <c r="J209" s="278"/>
      <c r="K209" s="326"/>
    </row>
    <row r="210" spans="2:11" s="1" customFormat="1" ht="15" customHeight="1">
      <c r="B210" s="303"/>
      <c r="C210" s="278"/>
      <c r="D210" s="278"/>
      <c r="E210" s="278"/>
      <c r="F210" s="301" t="s">
        <v>999</v>
      </c>
      <c r="G210" s="278"/>
      <c r="H210" s="278" t="s">
        <v>1000</v>
      </c>
      <c r="I210" s="278"/>
      <c r="J210" s="278"/>
      <c r="K210" s="326"/>
    </row>
    <row r="211" spans="2:11" s="1" customFormat="1" ht="15" customHeight="1">
      <c r="B211" s="303"/>
      <c r="C211" s="278"/>
      <c r="D211" s="278"/>
      <c r="E211" s="278"/>
      <c r="F211" s="301" t="s">
        <v>997</v>
      </c>
      <c r="G211" s="278"/>
      <c r="H211" s="278" t="s">
        <v>1167</v>
      </c>
      <c r="I211" s="278"/>
      <c r="J211" s="278"/>
      <c r="K211" s="326"/>
    </row>
    <row r="212" spans="2:11" s="1" customFormat="1" ht="15" customHeight="1">
      <c r="B212" s="350"/>
      <c r="C212" s="278"/>
      <c r="D212" s="278"/>
      <c r="E212" s="278"/>
      <c r="F212" s="301" t="s">
        <v>1001</v>
      </c>
      <c r="G212" s="339"/>
      <c r="H212" s="330" t="s">
        <v>1002</v>
      </c>
      <c r="I212" s="330"/>
      <c r="J212" s="330"/>
      <c r="K212" s="351"/>
    </row>
    <row r="213" spans="2:11" s="1" customFormat="1" ht="15" customHeight="1">
      <c r="B213" s="350"/>
      <c r="C213" s="278"/>
      <c r="D213" s="278"/>
      <c r="E213" s="278"/>
      <c r="F213" s="301" t="s">
        <v>1003</v>
      </c>
      <c r="G213" s="339"/>
      <c r="H213" s="330" t="s">
        <v>1168</v>
      </c>
      <c r="I213" s="330"/>
      <c r="J213" s="330"/>
      <c r="K213" s="351"/>
    </row>
    <row r="214" spans="2:11" s="1" customFormat="1" ht="15" customHeight="1">
      <c r="B214" s="350"/>
      <c r="C214" s="278"/>
      <c r="D214" s="278"/>
      <c r="E214" s="278"/>
      <c r="F214" s="301"/>
      <c r="G214" s="339"/>
      <c r="H214" s="330"/>
      <c r="I214" s="330"/>
      <c r="J214" s="330"/>
      <c r="K214" s="351"/>
    </row>
    <row r="215" spans="2:11" s="1" customFormat="1" ht="15" customHeight="1">
      <c r="B215" s="350"/>
      <c r="C215" s="278" t="s">
        <v>1128</v>
      </c>
      <c r="D215" s="278"/>
      <c r="E215" s="278"/>
      <c r="F215" s="301">
        <v>1</v>
      </c>
      <c r="G215" s="339"/>
      <c r="H215" s="330" t="s">
        <v>1169</v>
      </c>
      <c r="I215" s="330"/>
      <c r="J215" s="330"/>
      <c r="K215" s="351"/>
    </row>
    <row r="216" spans="2:11" s="1" customFormat="1" ht="15" customHeight="1">
      <c r="B216" s="350"/>
      <c r="C216" s="278"/>
      <c r="D216" s="278"/>
      <c r="E216" s="278"/>
      <c r="F216" s="301">
        <v>2</v>
      </c>
      <c r="G216" s="339"/>
      <c r="H216" s="330" t="s">
        <v>1170</v>
      </c>
      <c r="I216" s="330"/>
      <c r="J216" s="330"/>
      <c r="K216" s="351"/>
    </row>
    <row r="217" spans="2:11" s="1" customFormat="1" ht="15" customHeight="1">
      <c r="B217" s="350"/>
      <c r="C217" s="278"/>
      <c r="D217" s="278"/>
      <c r="E217" s="278"/>
      <c r="F217" s="301">
        <v>3</v>
      </c>
      <c r="G217" s="339"/>
      <c r="H217" s="330" t="s">
        <v>1171</v>
      </c>
      <c r="I217" s="330"/>
      <c r="J217" s="330"/>
      <c r="K217" s="351"/>
    </row>
    <row r="218" spans="2:11" s="1" customFormat="1" ht="15" customHeight="1">
      <c r="B218" s="350"/>
      <c r="C218" s="278"/>
      <c r="D218" s="278"/>
      <c r="E218" s="278"/>
      <c r="F218" s="301">
        <v>4</v>
      </c>
      <c r="G218" s="339"/>
      <c r="H218" s="330" t="s">
        <v>1172</v>
      </c>
      <c r="I218" s="330"/>
      <c r="J218" s="330"/>
      <c r="K218" s="351"/>
    </row>
    <row r="219" spans="2:11" s="1" customFormat="1" ht="12.75" customHeight="1">
      <c r="B219" s="352"/>
      <c r="C219" s="353"/>
      <c r="D219" s="353"/>
      <c r="E219" s="353"/>
      <c r="F219" s="353"/>
      <c r="G219" s="353"/>
      <c r="H219" s="353"/>
      <c r="I219" s="353"/>
      <c r="J219" s="353"/>
      <c r="K219" s="35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Baturný</dc:creator>
  <cp:keywords/>
  <dc:description/>
  <cp:lastModifiedBy>Martin Baturný</cp:lastModifiedBy>
  <dcterms:created xsi:type="dcterms:W3CDTF">2024-01-21T21:25:18Z</dcterms:created>
  <dcterms:modified xsi:type="dcterms:W3CDTF">2024-01-21T21:25:22Z</dcterms:modified>
  <cp:category/>
  <cp:version/>
  <cp:contentType/>
  <cp:contentStatus/>
</cp:coreProperties>
</file>