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871-01 - Stavební úpravy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'871-01 - Stavební úpravy ...'!$C$90:$K$491</definedName>
    <definedName name="_xlnm.Print_Area" localSheetId="1">'871-01 - Stavební úpravy ...'!$C$4:$J$37,'871-01 - Stavební úpravy ...'!$C$43:$J$74,'871-01 - Stavební úpravy ...'!$C$80:$K$491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'871-01 - Stavební úpravy ...'!$90:$90</definedName>
  </definedNames>
  <calcPr fullCalcOnLoad="1"/>
</workbook>
</file>

<file path=xl/sharedStrings.xml><?xml version="1.0" encoding="utf-8"?>
<sst xmlns="http://schemas.openxmlformats.org/spreadsheetml/2006/main" count="4587" uniqueCount="1161">
  <si>
    <t>Export Komplet</t>
  </si>
  <si>
    <t>VZ</t>
  </si>
  <si>
    <t>2.0</t>
  </si>
  <si>
    <t>ZAMOK</t>
  </si>
  <si>
    <t>False</t>
  </si>
  <si>
    <t>{d61fa21a-c74a-4aa8-87a4-a998b3267e27}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</si>
  <si>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</si>
  <si>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</si>
  <si>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</si>
  <si>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</si>
  <si>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</si>
  <si>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</si>
  <si>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0,0001</t>
  </si>
  <si>
    <t>Kód:</t>
  </si>
  <si>
    <t>871-01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</si>
  <si>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</si>
  <si>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</si>
  <si>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VB 0+1, U Lesa 871/34d, Karviná-Ráj</t>
  </si>
  <si>
    <t>KSO:</t>
  </si>
  <si>
    <t/>
  </si>
  <si>
    <t>CC-CZ:</t>
  </si>
  <si>
    <t>Místo:</t>
  </si>
  <si>
    <t>Karviná-Ráj</t>
  </si>
  <si>
    <t>Datum:</t>
  </si>
  <si>
    <t>20. 1. 2024</t>
  </si>
  <si>
    <t>Zadavatel:</t>
  </si>
  <si>
    <t>IČ:</t>
  </si>
  <si>
    <t>STATUTÁRNÍ MĚSTO KARVINÁ · Magistrát města Karviné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</si>
  <si>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</si>
  <si>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</si>
  <si>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</si>
  <si>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</si>
  <si>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</si>
  <si>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</si>
  <si>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</si>
  <si>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</si>
  <si>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</si>
  <si>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</si>
  <si>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</si>
  <si>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</si>
  <si>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</si>
  <si>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</si>
  <si>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</si>
  <si>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</si>
  <si>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</si>
  <si>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</si>
  <si>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</si>
  <si>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</si>
  <si>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</si>
  <si>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</si>
  <si>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</si>
  <si>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</si>
  <si>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</si>
  <si>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</si>
  <si>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</si>
  <si>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</si>
  <si>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</si>
  <si>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</si>
  <si>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</si>
  <si>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</si>
  <si>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</si>
  <si>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</si>
  <si>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</si>
  <si>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</si>
  <si>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</si>
  <si>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</si>
  <si>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</si>
  <si>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</si>
  <si>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</si>
  <si>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</si>
  <si>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</si>
  <si>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</si>
  <si>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</si>
  <si>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</si>
  <si>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</si>
  <si>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</si>
  <si>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</si>
  <si>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</si>
  <si>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</si>
  <si>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</si>
  <si>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</si>
  <si>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</si>
  <si>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</si>
  <si>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</si>
  <si>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</si>
  <si>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</si>
  <si>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</si>
  <si>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</si>
  <si>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</si>
  <si>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</si>
  <si>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</si>
  <si>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</si>
  <si>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</si>
  <si>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</si>
  <si>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</si>
  <si>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</si>
  <si>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</si>
  <si>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</si>
  <si>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</si>
  <si>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</si>
  <si>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</si>
  <si>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</si>
  <si>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</si>
  <si>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</si>
  <si>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</si>
  <si>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</si>
  <si>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</si>
  <si>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</si>
  <si>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</si>
  <si>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</si>
  <si>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</si>
  <si>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</si>
  <si>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</si>
  <si>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</si>
  <si>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</si>
  <si>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</si>
  <si>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</si>
  <si>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</si>
  <si>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</si>
  <si>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</si>
  <si>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311321511</t>
  </si>
  <si>
    <t>Nadzákladové zdi z betonu železového (bez výztuže) nosné bez zvláštních nároků na vliv prostředí tř. C 20/25</t>
  </si>
  <si>
    <t>m3</t>
  </si>
  <si>
    <t>CS ÚRS 2024 01</t>
  </si>
  <si>
    <t>4</t>
  </si>
  <si>
    <t>2</t>
  </si>
  <si>
    <t>820216984</t>
  </si>
  <si>
    <t>Online PSC</t>
  </si>
  <si>
    <t>https://podminky.urs.cz/item/CS_URS_2024_01/311321511</t>
  </si>
  <si>
    <t>VV</t>
  </si>
  <si>
    <t>"práh sprchového koutu"1,23*0,15*0,1</t>
  </si>
  <si>
    <t>311351121</t>
  </si>
  <si>
    <t>Bednění nadzákladových zdí nosných rovné oboustranné za každou stranu zřízení</t>
  </si>
  <si>
    <t>m2</t>
  </si>
  <si>
    <t>1546115622</t>
  </si>
  <si>
    <t>https://podminky.urs.cz/item/CS_URS_2024_01/311351121</t>
  </si>
  <si>
    <t>1,23*0,15*2</t>
  </si>
  <si>
    <t>311351122</t>
  </si>
  <si>
    <t>Bednění nadzákladových zdí nosných rovné oboustranné za každou stranu odstranění</t>
  </si>
  <si>
    <t>-590422324</t>
  </si>
  <si>
    <t>https://podminky.urs.cz/item/CS_URS_2024_01/311351122</t>
  </si>
  <si>
    <t>311361821</t>
  </si>
  <si>
    <t>Výztuž nadzákladových zdí nosných svislých nebo odkloněných od svislice, rovných nebo oblých z betonářské oceli 10 505 (R) nebo BSt 500</t>
  </si>
  <si>
    <t>t</t>
  </si>
  <si>
    <t>-1211682379</t>
  </si>
  <si>
    <t>https://podminky.urs.cz/item/CS_URS_2024_01/311361821</t>
  </si>
  <si>
    <t>1,23*0,15*0,1*0,1</t>
  </si>
  <si>
    <t>6</t>
  </si>
  <si>
    <t>Úpravy povrchů, podlahy a osazování výplní</t>
  </si>
  <si>
    <t>5</t>
  </si>
  <si>
    <t>611131121</t>
  </si>
  <si>
    <t>Podkladní a spojovací vrstva vnitřních omítaných ploch penetrace disperzní nanášená ručně stropů</t>
  </si>
  <si>
    <t>-1349539534</t>
  </si>
  <si>
    <t>https://podminky.urs.cz/item/CS_URS_2024_01/611131121</t>
  </si>
  <si>
    <t>"PŘ"3,51</t>
  </si>
  <si>
    <t>"POK1"20,04</t>
  </si>
  <si>
    <t>"KU"4,06*0</t>
  </si>
  <si>
    <t>Součet</t>
  </si>
  <si>
    <t>611142001</t>
  </si>
  <si>
    <t>Pletivo vnitřních ploch v ploše nebo pruzích, na plném podkladu sklovláknité vtlačené do tmelu včetně tmelu stropů</t>
  </si>
  <si>
    <t>-2001127804</t>
  </si>
  <si>
    <t>https://podminky.urs.cz/item/CS_URS_2024_01/611142001</t>
  </si>
  <si>
    <t>7</t>
  </si>
  <si>
    <t>611321131</t>
  </si>
  <si>
    <t>Vápenocementový štuk vnitřních ploch tloušťky do 3 mm vodorovných konstrukcí stropů rovných</t>
  </si>
  <si>
    <t>837994405</t>
  </si>
  <si>
    <t>https://podminky.urs.cz/item/CS_URS_2024_01/611321131</t>
  </si>
  <si>
    <t>8</t>
  </si>
  <si>
    <t>612131121</t>
  </si>
  <si>
    <t>Podkladní a spojovací vrstva vnitřních omítaných ploch penetrace disperzní nanášená ručně stěn</t>
  </si>
  <si>
    <t>16</t>
  </si>
  <si>
    <t>1110148720</t>
  </si>
  <si>
    <t>https://podminky.urs.cz/item/CS_URS_2024_01/612131121</t>
  </si>
  <si>
    <t>"PŘ"(7,65-1,9)*2,64-0,8*2,0*2</t>
  </si>
  <si>
    <t>"POK1"19,84*2,64-0,8*2,0*2-2,94*1,51*0,9</t>
  </si>
  <si>
    <t>"KOU"1,2*2,64</t>
  </si>
  <si>
    <t>9</t>
  </si>
  <si>
    <t>612142001</t>
  </si>
  <si>
    <t>Pletivo vnitřních ploch v ploše nebo pruzích, na plném podkladu sklovláknité vtlačené do tmelu včetně tmelu stěn</t>
  </si>
  <si>
    <t>-357081286</t>
  </si>
  <si>
    <t>https://podminky.urs.cz/item/CS_URS_2024_01/612142001</t>
  </si>
  <si>
    <t>10</t>
  </si>
  <si>
    <t>612321131</t>
  </si>
  <si>
    <t>Vápenocementový štuk vnitřních ploch tloušťky do 3 mm svislých konstrukcí stěn</t>
  </si>
  <si>
    <t>-236720131</t>
  </si>
  <si>
    <t>https://podminky.urs.cz/item/CS_URS_2024_01/612321131</t>
  </si>
  <si>
    <t>11</t>
  </si>
  <si>
    <t>612325302</t>
  </si>
  <si>
    <t>Vápenocementová omítka ostění nebo nadpraží štuková</t>
  </si>
  <si>
    <t>2058230337</t>
  </si>
  <si>
    <t>https://podminky.urs.cz/item/CS_URS_2024_01/612325302</t>
  </si>
  <si>
    <t>(0,3+0,1)*4,8</t>
  </si>
  <si>
    <t>631311115</t>
  </si>
  <si>
    <t>Mazanina z betonu prostého bez zvýšených nároků na prostředí tl. přes 50 do 80 mm tř. C 20/25</t>
  </si>
  <si>
    <t>-82305895</t>
  </si>
  <si>
    <t>https://podminky.urs.cz/item/CS_URS_2024_01/631311115</t>
  </si>
  <si>
    <t>"podlaha sprchového koutu"1,23*0,71*0,08</t>
  </si>
  <si>
    <t>13</t>
  </si>
  <si>
    <t>642942111</t>
  </si>
  <si>
    <t>Osazování zárubní nebo rámů kovových dveřních lisovaných nebo z úhelníků bez dveřních křídel na cementovou maltu, plochy otvoru do 2,5 m2</t>
  </si>
  <si>
    <t>kus</t>
  </si>
  <si>
    <t>-1887424297</t>
  </si>
  <si>
    <t>https://podminky.urs.cz/item/CS_URS_2024_01/642942111</t>
  </si>
  <si>
    <t>14</t>
  </si>
  <si>
    <t>M</t>
  </si>
  <si>
    <t>55331487</t>
  </si>
  <si>
    <t>zárubeň jednokřídlá ocelová pro zdění tl stěny 110-150mm rozměru 800/1970, 2100mm</t>
  </si>
  <si>
    <t>456356264</t>
  </si>
  <si>
    <t>"VSTUP"1</t>
  </si>
  <si>
    <t>"POK1"1</t>
  </si>
  <si>
    <t>Ostatní konstrukce a práce, bourání</t>
  </si>
  <si>
    <t>15</t>
  </si>
  <si>
    <t>952901111</t>
  </si>
  <si>
    <t>Vyčištění budov nebo objektů před předáním do užívání budov bytové nebo občanské výstavby, světlé výšky podlaží do 4 m</t>
  </si>
  <si>
    <t>682830029</t>
  </si>
  <si>
    <t>https://podminky.urs.cz/item/CS_URS_2024_01/952901111</t>
  </si>
  <si>
    <t>"KOUP+WC"3,53</t>
  </si>
  <si>
    <t>962084121</t>
  </si>
  <si>
    <t>Bourání příček nebo přizdívek sádrových potažených rabicovým pletivem nebo bez pletiva, tl. do 60 mm</t>
  </si>
  <si>
    <t>-1035660165</t>
  </si>
  <si>
    <t>https://podminky.urs.cz/item/CS_URS_2024_01/962084121</t>
  </si>
  <si>
    <t>"BJ"((2,23*2)+(1,9*3))*2,64</t>
  </si>
  <si>
    <t>17</t>
  </si>
  <si>
    <t>968072455</t>
  </si>
  <si>
    <t>Vybourání kovových rámů oken s křídly, dveřních zárubní, vrat, stěn, ostění nebo obkladů dveřních zárubní, plochy do 2 m2</t>
  </si>
  <si>
    <t>349259991</t>
  </si>
  <si>
    <t>https://podminky.urs.cz/item/CS_URS_2024_01/968072455</t>
  </si>
  <si>
    <t>"VSTUP"0,8*2,0</t>
  </si>
  <si>
    <t>"POK1"0,8*2,0</t>
  </si>
  <si>
    <t>997</t>
  </si>
  <si>
    <t>Přesun sutě</t>
  </si>
  <si>
    <t>18</t>
  </si>
  <si>
    <t>997013212</t>
  </si>
  <si>
    <t>Vnitrostaveništní doprava suti a vybouraných hmot vodorovně do 50 m s naložením ručně pro budovy a haly výšky přes 6 do 9 m</t>
  </si>
  <si>
    <t>-142074235</t>
  </si>
  <si>
    <t>https://podminky.urs.cz/item/CS_URS_2024_01/997013212</t>
  </si>
  <si>
    <t>19</t>
  </si>
  <si>
    <t>997013501</t>
  </si>
  <si>
    <t>Odvoz suti a vybouraných hmot na skládku nebo meziskládku se složením, na vzdálenost do 1 km</t>
  </si>
  <si>
    <t>1897067804</t>
  </si>
  <si>
    <t>https://podminky.urs.cz/item/CS_URS_2024_01/997013501</t>
  </si>
  <si>
    <t>20</t>
  </si>
  <si>
    <t>997013509</t>
  </si>
  <si>
    <t>Odvoz suti a vybouraných hmot na skládku nebo meziskládku se složením, na vzdálenost Příplatek k ceně za každý další započatý 1 km přes 1 km</t>
  </si>
  <si>
    <t>-1629844908</t>
  </si>
  <si>
    <t>https://podminky.urs.cz/item/CS_URS_2024_01/997013509</t>
  </si>
  <si>
    <t>4,9758*10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</si>
  <si>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</si>
  <si>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</si>
  <si>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1302489782</t>
  </si>
  <si>
    <t>https://podminky.urs.cz/item/CS_URS_2024_01/997013631</t>
  </si>
  <si>
    <t>998</t>
  </si>
  <si>
    <t>Přesun hmot</t>
  </si>
  <si>
    <t>22</t>
  </si>
  <si>
    <t>998018002</t>
  </si>
  <si>
    <t>Přesun hmot pro budovy občanské výstavby, bydlení, výrobu a služby ruční (bez užití mechanizace) vodorovná dopravní vzdálenost do 100 m pro budovy s jakoukoliv nosnou konstrukcí výšky přes 6 do 12 m</t>
  </si>
  <si>
    <t>502538495</t>
  </si>
  <si>
    <t>https://podminky.urs.cz/item/CS_URS_2024_01/998018002</t>
  </si>
  <si>
    <t>PSV</t>
  </si>
  <si>
    <t>Práce a dodávky PSV</t>
  </si>
  <si>
    <t>721</t>
  </si>
  <si>
    <t>Zdravotechnika - vnitřní kanalizace</t>
  </si>
  <si>
    <t>23</t>
  </si>
  <si>
    <t>721171803</t>
  </si>
  <si>
    <t>Demontáž potrubí z novodurových trub odpadních nebo připojovacích do D 75</t>
  </si>
  <si>
    <t>m</t>
  </si>
  <si>
    <t>1614299832</t>
  </si>
  <si>
    <t>https://podminky.urs.cz/item/CS_URS_2024_01/721171803</t>
  </si>
  <si>
    <t>24</t>
  </si>
  <si>
    <t>721171905</t>
  </si>
  <si>
    <t>Opravy odpadního potrubí plastového vsazení odbočky do potrubí DN 110</t>
  </si>
  <si>
    <t>1204516870</t>
  </si>
  <si>
    <t>https://podminky.urs.cz/item/CS_URS_2024_01/721171905</t>
  </si>
  <si>
    <t>25</t>
  </si>
  <si>
    <t>721174043</t>
  </si>
  <si>
    <t>Potrubí z trub polypropylenových připojovací DN 50</t>
  </si>
  <si>
    <t>-859566721</t>
  </si>
  <si>
    <t>https://podminky.urs.cz/item/CS_URS_2024_01/721174043</t>
  </si>
  <si>
    <t>26</t>
  </si>
  <si>
    <t>721174044</t>
  </si>
  <si>
    <t>Potrubí z trub polypropylenových připojovací DN 75</t>
  </si>
  <si>
    <t>1835490073</t>
  </si>
  <si>
    <t>https://podminky.urs.cz/item/CS_URS_2024_01/721174044</t>
  </si>
  <si>
    <t>27</t>
  </si>
  <si>
    <t>721174045</t>
  </si>
  <si>
    <t>Potrubí z trub polypropylenových připojovací DN 110</t>
  </si>
  <si>
    <t>-952465716</t>
  </si>
  <si>
    <t>https://podminky.urs.cz/item/CS_URS_2024_01/721174045</t>
  </si>
  <si>
    <t>28</t>
  </si>
  <si>
    <t>721194105</t>
  </si>
  <si>
    <t>Vyměření přípojek na potrubí vyvedení a upevnění odpadních výpustek DN 50</t>
  </si>
  <si>
    <t>-1814005604</t>
  </si>
  <si>
    <t>https://podminky.urs.cz/item/CS_URS_2024_01/721194105</t>
  </si>
  <si>
    <t>29</t>
  </si>
  <si>
    <t>721194107</t>
  </si>
  <si>
    <t>Vyměření přípojek na potrubí vyvedení a upevnění odpadních výpustek DN 70</t>
  </si>
  <si>
    <t>1890034255</t>
  </si>
  <si>
    <t>https://podminky.urs.cz/item/CS_URS_2024_01/721194107</t>
  </si>
  <si>
    <t>30</t>
  </si>
  <si>
    <t>721194109</t>
  </si>
  <si>
    <t>Vyměření přípojek na potrubí vyvedení a upevnění odpadních výpustek DN 110</t>
  </si>
  <si>
    <t>619814684</t>
  </si>
  <si>
    <t>https://podminky.urs.cz/item/CS_URS_2024_01/721194109</t>
  </si>
  <si>
    <t>31</t>
  </si>
  <si>
    <t>721212121</t>
  </si>
  <si>
    <t>Odtokové sprchové žlaby se zápachovou uzávěrkou a krycím roštem délky 700 mm</t>
  </si>
  <si>
    <t>-1453793899</t>
  </si>
  <si>
    <t>https://podminky.urs.cz/item/CS_URS_2024_01/721212121</t>
  </si>
  <si>
    <t>32</t>
  </si>
  <si>
    <t>721290111</t>
  </si>
  <si>
    <t>Zkouška těsnosti kanalizace v objektech vodou do DN 125</t>
  </si>
  <si>
    <t>1410898502</t>
  </si>
  <si>
    <t>https://podminky.urs.cz/item/CS_URS_2024_01/721290111</t>
  </si>
  <si>
    <t>33</t>
  </si>
  <si>
    <t>998721102</t>
  </si>
  <si>
    <t>Přesun hmot pro vnitřní kanalizaci stanovený z hmotnosti přesunovaného materiálu vodorovná dopravní vzdálenost do 50 m základní v objektech výšky přes 6 do 12 m</t>
  </si>
  <si>
    <t>1412392509</t>
  </si>
  <si>
    <t>https://podminky.urs.cz/item/CS_URS_2024_01/998721102</t>
  </si>
  <si>
    <t>722</t>
  </si>
  <si>
    <t>Zdravotechnika - vnitřní vodovod</t>
  </si>
  <si>
    <t>34</t>
  </si>
  <si>
    <t>722170801</t>
  </si>
  <si>
    <t>Demontáž rozvodů vody z plastů do Ø 25 mm</t>
  </si>
  <si>
    <t>121407125</t>
  </si>
  <si>
    <t>https://podminky.urs.cz/item/CS_URS_2024_01/722170801</t>
  </si>
  <si>
    <t>35</t>
  </si>
  <si>
    <t>722174002</t>
  </si>
  <si>
    <t>Potrubí z plastových trubek z polypropylenu PPR svařovaných polyfúzně PN 16 (SDR 7,4) D 20 x 2,8</t>
  </si>
  <si>
    <t>-259516344</t>
  </si>
  <si>
    <t>https://podminky.urs.cz/item/CS_URS_2024_01/722174002</t>
  </si>
  <si>
    <t>36</t>
  </si>
  <si>
    <t>722174022</t>
  </si>
  <si>
    <t>Potrubí z plastových trubek z polypropylenu PPR svařovaných polyfúzně PN 20 (SDR 6) D 20 x 3,4</t>
  </si>
  <si>
    <t>-1008829184</t>
  </si>
  <si>
    <t>https://podminky.urs.cz/item/CS_URS_2024_01/722174022</t>
  </si>
  <si>
    <t>37</t>
  </si>
  <si>
    <t>722190401</t>
  </si>
  <si>
    <t>Zřízení přípojek na potrubí vyvedení a upevnění výpustek do DN 25</t>
  </si>
  <si>
    <t>1418994778</t>
  </si>
  <si>
    <t>https://podminky.urs.cz/item/CS_URS_2024_01/722190401</t>
  </si>
  <si>
    <t>38</t>
  </si>
  <si>
    <t>722220861</t>
  </si>
  <si>
    <t>Demontáž armatur závitových se dvěma závity do G 3/4</t>
  </si>
  <si>
    <t>-1123510467</t>
  </si>
  <si>
    <t>https://podminky.urs.cz/item/CS_URS_2024_01/722220861</t>
  </si>
  <si>
    <t>39</t>
  </si>
  <si>
    <t>722290246</t>
  </si>
  <si>
    <t>Zkoušky, proplach a desinfekce vodovodního potrubí zkoušky těsnosti vodovodního potrubí plastového do DN 40</t>
  </si>
  <si>
    <t>-998989458</t>
  </si>
  <si>
    <t>https://podminky.urs.cz/item/CS_URS_2024_01/722290246</t>
  </si>
  <si>
    <t>40</t>
  </si>
  <si>
    <t>998722102</t>
  </si>
  <si>
    <t>Přesun hmot pro vnitřní vodovod stanovený z hmotnosti přesunovaného materiálu vodorovná dopravní vzdálenost do 50 m základní v objektech výšky přes 6 do 12 m</t>
  </si>
  <si>
    <t>491120646</t>
  </si>
  <si>
    <t>https://podminky.urs.cz/item/CS_URS_2024_01/998722102</t>
  </si>
  <si>
    <t>725</t>
  </si>
  <si>
    <t>Zdravotechnika - zařizovací předměty</t>
  </si>
  <si>
    <t>41</t>
  </si>
  <si>
    <t>725110814</t>
  </si>
  <si>
    <t>Demontáž klozetů kombi</t>
  </si>
  <si>
    <t>soubor</t>
  </si>
  <si>
    <t>602179319</t>
  </si>
  <si>
    <t>https://podminky.urs.cz/item/CS_URS_2024_01/725110814</t>
  </si>
  <si>
    <t>42</t>
  </si>
  <si>
    <t>725119122</t>
  </si>
  <si>
    <t>Zařízení záchodů montáž klozetových mís kombi</t>
  </si>
  <si>
    <t>-1383486698</t>
  </si>
  <si>
    <t>https://podminky.urs.cz/item/CS_URS_2024_01/725119122</t>
  </si>
  <si>
    <t>43</t>
  </si>
  <si>
    <t>642342R00</t>
  </si>
  <si>
    <t>mísa keramická ke kombiklozetu bílá hluboké splachování odpad zadní 360x670x480mm včetně nádrže kombinovaného klozetu keramické se spodním napouštěním a splachovacím mechanismem bílé 365x185mm - vyvýšená</t>
  </si>
  <si>
    <t>-590823858</t>
  </si>
  <si>
    <t>44</t>
  </si>
  <si>
    <t>725210821</t>
  </si>
  <si>
    <t>Demontáž umyvadel bez výtokových armatur umyvadel</t>
  </si>
  <si>
    <t>194210940</t>
  </si>
  <si>
    <t>https://podminky.urs.cz/item/CS_URS_2024_01/725210821</t>
  </si>
  <si>
    <t>45</t>
  </si>
  <si>
    <t>725219102</t>
  </si>
  <si>
    <t>Umyvadla montáž umyvadel ostatních typů na šrouby</t>
  </si>
  <si>
    <t>-416978227</t>
  </si>
  <si>
    <t>https://podminky.urs.cz/item/CS_URS_2024_01/725219102</t>
  </si>
  <si>
    <t>46</t>
  </si>
  <si>
    <t>64211046</t>
  </si>
  <si>
    <t>umyvadlo keramické závěsné bílé š 600mm</t>
  </si>
  <si>
    <t>1901164817</t>
  </si>
  <si>
    <t>47</t>
  </si>
  <si>
    <t>725220842</t>
  </si>
  <si>
    <t>Demontáž van ocelových volně stojících</t>
  </si>
  <si>
    <t>688066712</t>
  </si>
  <si>
    <t>https://podminky.urs.cz/item/CS_URS_2024_01/725220842</t>
  </si>
  <si>
    <t>48</t>
  </si>
  <si>
    <t>725244313</t>
  </si>
  <si>
    <t>Sprchové dveře a zástěny zástěny sprchové do niky rámové se skleněnou výplní tl. 4 a 5 mm dveře posuvné jednodílné, na vaničku šířky 1200 mm</t>
  </si>
  <si>
    <t>-1342024325</t>
  </si>
  <si>
    <t>https://podminky.urs.cz/item/CS_URS_2024_01/725244313</t>
  </si>
  <si>
    <t>49</t>
  </si>
  <si>
    <t>725291668</t>
  </si>
  <si>
    <t>Montáž doplňků zařízení koupelen a záchodů madla invalidního rovného</t>
  </si>
  <si>
    <t>-10344136</t>
  </si>
  <si>
    <t>https://podminky.urs.cz/item/CS_URS_2024_01/725291668</t>
  </si>
  <si>
    <t>"KOU - dodat madla délky 400 mm"3</t>
  </si>
  <si>
    <t>50</t>
  </si>
  <si>
    <t>55147125</t>
  </si>
  <si>
    <t>madlo invalidní rovné nerez lesk 400mm</t>
  </si>
  <si>
    <t>451697061</t>
  </si>
  <si>
    <t>51</t>
  </si>
  <si>
    <t>725813111</t>
  </si>
  <si>
    <t>Ventily rohové bez připojovací trubičky nebo flexi hadičky G 1/2"</t>
  </si>
  <si>
    <t>730842439</t>
  </si>
  <si>
    <t>https://podminky.urs.cz/item/CS_URS_2024_01/725813111</t>
  </si>
  <si>
    <t>52</t>
  </si>
  <si>
    <t>725813112</t>
  </si>
  <si>
    <t>Ventily rohové bez připojovací trubičky nebo flexi hadičky pračkové G 3/4"</t>
  </si>
  <si>
    <t>1390008086</t>
  </si>
  <si>
    <t>https://podminky.urs.cz/item/CS_URS_2024_01/725813112</t>
  </si>
  <si>
    <t>53</t>
  </si>
  <si>
    <t>725820801</t>
  </si>
  <si>
    <t>Demontáž baterií nástěnných do G 3/4</t>
  </si>
  <si>
    <t>-277897120</t>
  </si>
  <si>
    <t>https://podminky.urs.cz/item/CS_URS_2024_01/725820801</t>
  </si>
  <si>
    <t>54</t>
  </si>
  <si>
    <t>725820802</t>
  </si>
  <si>
    <t>Demontáž baterií stojánkových do 1 otvoru</t>
  </si>
  <si>
    <t>-587319972</t>
  </si>
  <si>
    <t>https://podminky.urs.cz/item/CS_URS_2024_01/725820802</t>
  </si>
  <si>
    <t>55</t>
  </si>
  <si>
    <t>725829131</t>
  </si>
  <si>
    <t>Baterie umyvadlové montáž ostatních typů stojánkových G 1/2"</t>
  </si>
  <si>
    <t>-301374118</t>
  </si>
  <si>
    <t>https://podminky.urs.cz/item/CS_URS_2024_01/725829131</t>
  </si>
  <si>
    <t>56</t>
  </si>
  <si>
    <t>55143990</t>
  </si>
  <si>
    <t>baterie umyvadlová stojánková klasická bez výpusti otáčivé ústí 150mm</t>
  </si>
  <si>
    <t>-2143272296</t>
  </si>
  <si>
    <t>57</t>
  </si>
  <si>
    <t>725849411</t>
  </si>
  <si>
    <t>Baterie sprchové montáž nástěnných baterií s nastavitelnou výškou sprchy</t>
  </si>
  <si>
    <t>-387632744</t>
  </si>
  <si>
    <t>https://podminky.urs.cz/item/CS_URS_2024_01/725849411</t>
  </si>
  <si>
    <t>58</t>
  </si>
  <si>
    <t>55145403</t>
  </si>
  <si>
    <t>baterie sprchová s ruční sprchou 1/2"x150mm</t>
  </si>
  <si>
    <t>1085882127</t>
  </si>
  <si>
    <t>59</t>
  </si>
  <si>
    <t>55145003</t>
  </si>
  <si>
    <t>souprava sprchová komplet</t>
  </si>
  <si>
    <t>sada</t>
  </si>
  <si>
    <t>1282340963</t>
  </si>
  <si>
    <t>60</t>
  </si>
  <si>
    <t>725862113</t>
  </si>
  <si>
    <t>Zápachové uzávěrky zařizovacích předmětů pro dřezy s přípojkou pro pračku nebo myčku DN 40/50</t>
  </si>
  <si>
    <t>-1216770018</t>
  </si>
  <si>
    <t>https://podminky.urs.cz/item/CS_URS_2024_01/725862113</t>
  </si>
  <si>
    <t>61</t>
  </si>
  <si>
    <t>998725102</t>
  </si>
  <si>
    <t>Přesun hmot pro zařizovací předměty stanovený z hmotnosti přesunovaného materiálu vodorovná dopravní vzdálenost do 50 m základní v objektech výšky přes 6 do 12 m</t>
  </si>
  <si>
    <t>-2060844378</t>
  </si>
  <si>
    <t>https://podminky.urs.cz/item/CS_URS_2024_01/998725102</t>
  </si>
  <si>
    <t>763</t>
  </si>
  <si>
    <t>Konstrukce suché výstavby</t>
  </si>
  <si>
    <t>62</t>
  </si>
  <si>
    <t>763111331</t>
  </si>
  <si>
    <t>Příčka ze sádrokartonových desek s nosnou konstrukcí z jednoduchých ocelových profilů UW, CW jednoduše opláštěná deskou impregnovanou H2 tl. 12,5 mm, příčka tl. 75 mm, profil 50, s izolací, EI 30, Rw do 45 dB</t>
  </si>
  <si>
    <t>113991771</t>
  </si>
  <si>
    <t>https://podminky.urs.cz/item/CS_URS_2024_01/763111331</t>
  </si>
  <si>
    <t>1,9*2,64</t>
  </si>
  <si>
    <t>63</t>
  </si>
  <si>
    <t>763111712</t>
  </si>
  <si>
    <t>Příčka ze sádrokartonových desek ostatní konstrukce a práce na příčkách ze sádrokartonových desek kluzné napojení příčky ke stropu</t>
  </si>
  <si>
    <t>-1845867288</t>
  </si>
  <si>
    <t>https://podminky.urs.cz/item/CS_URS_2024_01/763111712</t>
  </si>
  <si>
    <t>64</t>
  </si>
  <si>
    <t>763111717</t>
  </si>
  <si>
    <t>Příčka ze sádrokartonových desek ostatní konstrukce a práce na příčkách ze sádrokartonových desek základní penetrační nátěr (oboustranný)</t>
  </si>
  <si>
    <t>1748096213</t>
  </si>
  <si>
    <t>https://podminky.urs.cz/item/CS_URS_2024_01/763111717</t>
  </si>
  <si>
    <t>65</t>
  </si>
  <si>
    <t>763111719</t>
  </si>
  <si>
    <t>Příčka ze sádrokartonových desek ostatní konstrukce a práce na příčkách ze sádrokartonových desek úprava styku příčky a podhledu (oboustranně) akrylátovým tmelem</t>
  </si>
  <si>
    <t>1996872267</t>
  </si>
  <si>
    <t>https://podminky.urs.cz/item/CS_URS_2024_01/763111719</t>
  </si>
  <si>
    <t>66</t>
  </si>
  <si>
    <t>763111751</t>
  </si>
  <si>
    <t>Příčka ze sádrokartonových desek Příplatek k cenám za plochu do 6 m2 jednotlivě</t>
  </si>
  <si>
    <t>253237508</t>
  </si>
  <si>
    <t>https://podminky.urs.cz/item/CS_URS_2024_01/763111751</t>
  </si>
  <si>
    <t>67</t>
  </si>
  <si>
    <t>763111762</t>
  </si>
  <si>
    <t>Příčka ze sádrokartonových desek Příplatek k cenám za zahuštění profilů u příček s nosnou konstrukcí z jednoduchých profilů na vzdálenost 41 cm</t>
  </si>
  <si>
    <t>630586190</t>
  </si>
  <si>
    <t>https://podminky.urs.cz/item/CS_URS_2024_01/763111762</t>
  </si>
  <si>
    <t>68</t>
  </si>
  <si>
    <t>763121422</t>
  </si>
  <si>
    <t>Stěna předsazená ze sádrokartonových desek s nosnou konstrukcí z ocelových profilů CW, UW jednoduše opláštěná deskou impregnovanou H2 tl. 12,5 mm bez izolace, EI 15, stěna tl. 62,5 mm, profil 50</t>
  </si>
  <si>
    <t>104884297</t>
  </si>
  <si>
    <t>https://podminky.urs.cz/item/CS_URS_2024_01/763121422</t>
  </si>
  <si>
    <t>(0,67+0,91+1,17+2,1)*2,64</t>
  </si>
  <si>
    <t>69</t>
  </si>
  <si>
    <t>763121711</t>
  </si>
  <si>
    <t>Stěna předsazená ze sádrokartonových desek ostatní konstrukce a práce na předsazených stěnách ze sádrokartonových desek dilatace</t>
  </si>
  <si>
    <t>-515480125</t>
  </si>
  <si>
    <t>https://podminky.urs.cz/item/CS_URS_2024_01/763121711</t>
  </si>
  <si>
    <t>2,64*2</t>
  </si>
  <si>
    <t>70</t>
  </si>
  <si>
    <t>763121714</t>
  </si>
  <si>
    <t>Stěna předsazená ze sádrokartonových desek ostatní konstrukce a práce na předsazených stěnách ze sádrokartonových desek základní penetrační nátěr</t>
  </si>
  <si>
    <t>-935710848</t>
  </si>
  <si>
    <t>https://podminky.urs.cz/item/CS_URS_2024_01/763121714</t>
  </si>
  <si>
    <t>71</t>
  </si>
  <si>
    <t>763121751</t>
  </si>
  <si>
    <t>Stěna předsazená ze sádrokartonových desek Příplatek k cenám za plochu do 6 m2 jednotlivě</t>
  </si>
  <si>
    <t>-1359502665</t>
  </si>
  <si>
    <t>https://podminky.urs.cz/item/CS_URS_2024_01/763121751</t>
  </si>
  <si>
    <t>72</t>
  </si>
  <si>
    <t>763131451</t>
  </si>
  <si>
    <t>Podhled ze sádrokartonových desek dvouvrstvá zavěšená spodní konstrukce z ocelových profilů CD, UD jednoduše opláštěná deskou impregnovanou H2, tl. 12,5 mm, bez izolace</t>
  </si>
  <si>
    <t>693871703</t>
  </si>
  <si>
    <t>https://podminky.urs.cz/item/CS_URS_2024_01/763131451</t>
  </si>
  <si>
    <t>"KOU"3,53</t>
  </si>
  <si>
    <t>73</t>
  </si>
  <si>
    <t>763131711</t>
  </si>
  <si>
    <t>Podhled ze sádrokartonových desek ostatní práce a konstrukce na podhledech ze sádrokartonových desek dilatace</t>
  </si>
  <si>
    <t>-591189747</t>
  </si>
  <si>
    <t>https://podminky.urs.cz/item/CS_URS_2024_01/763131711</t>
  </si>
  <si>
    <t>2*(1,90+2,1)</t>
  </si>
  <si>
    <t>74</t>
  </si>
  <si>
    <t>763131714</t>
  </si>
  <si>
    <t>Podhled ze sádrokartonových desek ostatní práce a konstrukce na podhledech ze sádrokartonových desek základní penetrační nátěr</t>
  </si>
  <si>
    <t>-80427147</t>
  </si>
  <si>
    <t>https://podminky.urs.cz/item/CS_URS_2024_01/763131714</t>
  </si>
  <si>
    <t>75</t>
  </si>
  <si>
    <t>763172324</t>
  </si>
  <si>
    <t>Montáž dvířek pro konstrukce ze sádrokartonových desek revizních jednoplášťových pro příčky a předsazené stěny velikost (šxv) 500 x 500 mm</t>
  </si>
  <si>
    <t>2031507683</t>
  </si>
  <si>
    <t>https://podminky.urs.cz/item/CS_URS_2024_01/763172324</t>
  </si>
  <si>
    <t>76</t>
  </si>
  <si>
    <t>56245705</t>
  </si>
  <si>
    <t>dvířka revizní 400x600 bílá</t>
  </si>
  <si>
    <t>1029915894</t>
  </si>
  <si>
    <t>77</t>
  </si>
  <si>
    <t>763181311</t>
  </si>
  <si>
    <t>Výplně otvorů konstrukcí ze sádrokartonových desek montáž zárubně kovové s konstrukcí jednokřídlové</t>
  </si>
  <si>
    <t>1424265480</t>
  </si>
  <si>
    <t>https://podminky.urs.cz/item/CS_URS_2024_01/763181311</t>
  </si>
  <si>
    <t>78</t>
  </si>
  <si>
    <t>55331590</t>
  </si>
  <si>
    <t>zárubeň jednokřídlá ocelová pro sádrokartonové příčky tl stěny 75-100mm rozměru 800/1970, 2100mm</t>
  </si>
  <si>
    <t>-1161998567</t>
  </si>
  <si>
    <t>79</t>
  </si>
  <si>
    <t>763181411</t>
  </si>
  <si>
    <t>Výplně otvorů konstrukcí ze sádrokartonových desek ztužující výplň otvoru pro dveře s CW a UW profilem, výšky příčky do 2,60 m</t>
  </si>
  <si>
    <t>-1994851235</t>
  </si>
  <si>
    <t>https://podminky.urs.cz/item/CS_URS_2024_01/763181411</t>
  </si>
  <si>
    <t>80</t>
  </si>
  <si>
    <t>998763101</t>
  </si>
  <si>
    <t>Přesun hmot pro dřevostavby stanovený z hmotnosti přesunovaného materiálu vodorovná dopravní vzdálenost do 50 m základní v objektech výšky přes 6 do 12 m</t>
  </si>
  <si>
    <t>1428696501</t>
  </si>
  <si>
    <t>https://podminky.urs.cz/item/CS_URS_2024_01/998763101</t>
  </si>
  <si>
    <t>766</t>
  </si>
  <si>
    <t>Konstrukce truhlářské</t>
  </si>
  <si>
    <t>81</t>
  </si>
  <si>
    <t>766491851</t>
  </si>
  <si>
    <t>Demontáž ostatních truhlářských konstrukcí prahů dveří jednokřídlových</t>
  </si>
  <si>
    <t>925971103</t>
  </si>
  <si>
    <t>https://podminky.urs.cz/item/CS_URS_2024_01/766491851</t>
  </si>
  <si>
    <t>"vstupní dveře"1</t>
  </si>
  <si>
    <t>82</t>
  </si>
  <si>
    <t>766660001</t>
  </si>
  <si>
    <t>Montáž dveřních křídel dřevěných nebo plastových otevíravých do ocelové zárubně povrchově upravených jednokřídlových, šířky do 800 mm</t>
  </si>
  <si>
    <t>-336920168</t>
  </si>
  <si>
    <t>https://podminky.urs.cz/item/CS_URS_2024_01/766660001</t>
  </si>
  <si>
    <t>83</t>
  </si>
  <si>
    <t>61161002</t>
  </si>
  <si>
    <t>dveře jednokřídlé voštinové povrch lakovaný plné 800x1970-2100mm</t>
  </si>
  <si>
    <t>197894810</t>
  </si>
  <si>
    <t>84</t>
  </si>
  <si>
    <t>61161008</t>
  </si>
  <si>
    <t>dveře jednokřídlé voštinové povrch lakovaný částečně prosklené 800x1970-2100mm</t>
  </si>
  <si>
    <t>-1545582739</t>
  </si>
  <si>
    <t>85</t>
  </si>
  <si>
    <t>54914622</t>
  </si>
  <si>
    <t>kování dveřní vrchní klika včetně štítu a montážního materiálu BB 72 matný nikl</t>
  </si>
  <si>
    <t>192105493</t>
  </si>
  <si>
    <t>86</t>
  </si>
  <si>
    <t>766660021</t>
  </si>
  <si>
    <t>Montáž dveřních křídel dřevěných nebo plastových otevíravých do ocelové zárubně protipožárních jednokřídlových, šířky do 800 mm</t>
  </si>
  <si>
    <t>-1481205991</t>
  </si>
  <si>
    <t>https://podminky.urs.cz/item/CS_URS_2024_01/766660021</t>
  </si>
  <si>
    <t>87</t>
  </si>
  <si>
    <t>61162038</t>
  </si>
  <si>
    <t>dveře jednokřídlé dřevotřískové protipožární EI (EW) 30 D3 povrch fóliový plné 800x1970-2100mm</t>
  </si>
  <si>
    <t>231612034</t>
  </si>
  <si>
    <t>88</t>
  </si>
  <si>
    <t>54914133</t>
  </si>
  <si>
    <t>kování bezpečnostní koule/klika RC3</t>
  </si>
  <si>
    <t>-1672938676</t>
  </si>
  <si>
    <t>89</t>
  </si>
  <si>
    <t>54924008</t>
  </si>
  <si>
    <t>zámek zadlabací vložkový pravolevý rozteč 90x45mm</t>
  </si>
  <si>
    <t>-1260013376</t>
  </si>
  <si>
    <t>90</t>
  </si>
  <si>
    <t>54964102</t>
  </si>
  <si>
    <t>vložka cylindrická 29+40</t>
  </si>
  <si>
    <t>-406122428</t>
  </si>
  <si>
    <t>91</t>
  </si>
  <si>
    <t>54915552</t>
  </si>
  <si>
    <t>kukátko-průhledítko panoramatické chrom/mosaz se jmenovkou</t>
  </si>
  <si>
    <t>-1848993710</t>
  </si>
  <si>
    <t>92</t>
  </si>
  <si>
    <t>766691914</t>
  </si>
  <si>
    <t>Ostatní práce vyvěšení nebo zavěšení křídel dřevěných dveřních, plochy do 2 m2</t>
  </si>
  <si>
    <t>-51474121</t>
  </si>
  <si>
    <t>https://podminky.urs.cz/item/CS_URS_2024_01/766691914</t>
  </si>
  <si>
    <t>93</t>
  </si>
  <si>
    <t>766695212</t>
  </si>
  <si>
    <t>Montáž ostatních truhlářských konstrukcí prahů dveří jednokřídlových, šířky do 100 mm</t>
  </si>
  <si>
    <t>627578326</t>
  </si>
  <si>
    <t>https://podminky.urs.cz/item/CS_URS_2024_01/766695212</t>
  </si>
  <si>
    <t>94</t>
  </si>
  <si>
    <t>61187156</t>
  </si>
  <si>
    <t>práh dveřní dřevěný dubový tl 20mm dl 820mm š 100mm</t>
  </si>
  <si>
    <t>-1555858703</t>
  </si>
  <si>
    <t>95</t>
  </si>
  <si>
    <t>766812830</t>
  </si>
  <si>
    <t>Demontáž kuchyňských linek dřevěných nebo kovových včetně skříněk uchycených na stěně, délky přes 1500 do 1800 mm</t>
  </si>
  <si>
    <t>1700246838</t>
  </si>
  <si>
    <t>https://podminky.urs.cz/item/CS_URS_2024_01/766812830</t>
  </si>
  <si>
    <t>96</t>
  </si>
  <si>
    <t>766825811</t>
  </si>
  <si>
    <t>Demontáž nábytku vestavěného skříní jednokřídlových</t>
  </si>
  <si>
    <t>-1950443626</t>
  </si>
  <si>
    <t>https://podminky.urs.cz/item/CS_URS_2024_01/766825811</t>
  </si>
  <si>
    <t>97</t>
  </si>
  <si>
    <t>766825821</t>
  </si>
  <si>
    <t>Demontáž nábytku vestavěného skříní dvoukřídlových</t>
  </si>
  <si>
    <t>1266020401</t>
  </si>
  <si>
    <t>https://podminky.urs.cz/item/CS_URS_2024_01/766825821</t>
  </si>
  <si>
    <t>98</t>
  </si>
  <si>
    <t>KL180</t>
  </si>
  <si>
    <t>Dodávka a montáž kuchyňské linky včetně dřezu a stojánkové baterie - dle výběru investora</t>
  </si>
  <si>
    <t>soub</t>
  </si>
  <si>
    <t>-1180871840</t>
  </si>
  <si>
    <t>99</t>
  </si>
  <si>
    <t>KL180DIG</t>
  </si>
  <si>
    <t>Dodávka a montáž nerezové digestoře s uhlíkovým filtrem - dle výběru investora</t>
  </si>
  <si>
    <t>1864948679</t>
  </si>
  <si>
    <t>100</t>
  </si>
  <si>
    <t>KL180ET</t>
  </si>
  <si>
    <t>Dodávka a montáž elektrické trouby - dle výběru investora</t>
  </si>
  <si>
    <t>-187031263</t>
  </si>
  <si>
    <t>101</t>
  </si>
  <si>
    <t>KL180VD</t>
  </si>
  <si>
    <t>Dodávka a montáž sklokeramické varné desky - dle výběru investora</t>
  </si>
  <si>
    <t>-1127287594</t>
  </si>
  <si>
    <t>102</t>
  </si>
  <si>
    <t>998766102</t>
  </si>
  <si>
    <t>Přesun hmot pro konstrukce truhlářské stanovený z hmotnosti přesunovaného materiálu vodorovná dopravní vzdálenost do 50 m základní v objektech výšky přes 6 do 12 m</t>
  </si>
  <si>
    <t>2043731865</t>
  </si>
  <si>
    <t>https://podminky.urs.cz/item/CS_URS_2024_01/998766102</t>
  </si>
  <si>
    <t>771</t>
  </si>
  <si>
    <t>Podlahy z dlaždic</t>
  </si>
  <si>
    <t>103</t>
  </si>
  <si>
    <t>771111011</t>
  </si>
  <si>
    <t>Příprava podkladu před provedením dlažby vysátí podlah</t>
  </si>
  <si>
    <t>-505769322</t>
  </si>
  <si>
    <t>https://podminky.urs.cz/item/CS_URS_2024_01/771111011</t>
  </si>
  <si>
    <t>"KOU+WC"3,53</t>
  </si>
  <si>
    <t>104</t>
  </si>
  <si>
    <t>771121011</t>
  </si>
  <si>
    <t>Příprava podkladu před provedením dlažby nátěr penetrační na podlahu</t>
  </si>
  <si>
    <t>1346777892</t>
  </si>
  <si>
    <t>https://podminky.urs.cz/item/CS_URS_2024_01/771121011</t>
  </si>
  <si>
    <t>105</t>
  </si>
  <si>
    <t>771151022</t>
  </si>
  <si>
    <t>Příprava podkladu před provedením dlažby samonivelační stěrka min.pevnosti 30 MPa, tloušťky přes 3 do 5 mm</t>
  </si>
  <si>
    <t>1356718225</t>
  </si>
  <si>
    <t>https://podminky.urs.cz/item/CS_URS_2024_01/771151022</t>
  </si>
  <si>
    <t>106</t>
  </si>
  <si>
    <t>771474113</t>
  </si>
  <si>
    <t>Montáž soklů z dlaždic keramických lepených cementovým flexibilním lepidlem rovných, výšky přes 90 do 120 mm</t>
  </si>
  <si>
    <t>257612494</t>
  </si>
  <si>
    <t>https://podminky.urs.cz/item/CS_URS_2024_01/771474113</t>
  </si>
  <si>
    <t>"sokl sprchového kout vnitřní a vrchní"1,17*2</t>
  </si>
  <si>
    <t>107</t>
  </si>
  <si>
    <t>771474114</t>
  </si>
  <si>
    <t>Montáž soklů z dlaždic keramických lepených cementovým flexibilním lepidlem rovných, výšky přes 120 do 150 mm</t>
  </si>
  <si>
    <t>-448844914</t>
  </si>
  <si>
    <t>https://podminky.urs.cz/item/CS_URS_2024_01/771474114</t>
  </si>
  <si>
    <t>"sokl sprchového koutu vnější"1,17</t>
  </si>
  <si>
    <t>108</t>
  </si>
  <si>
    <t>59761166</t>
  </si>
  <si>
    <t>dlažba keramická slinutá mrazuvzdorná R10/A povrch hladký/matný tl do 10mm přes 9 do 12ks/m2</t>
  </si>
  <si>
    <t>322779096</t>
  </si>
  <si>
    <t>"sokl"1,17*(0,1+0,1+0,15)</t>
  </si>
  <si>
    <t>"plocha"3,47*0</t>
  </si>
  <si>
    <t>0,4095*1,1 'Přepočtené koeficientem množství</t>
  </si>
  <si>
    <t>109</t>
  </si>
  <si>
    <t>771574416</t>
  </si>
  <si>
    <t>Montáž podlah z dlaždic keramických lepených cementovým flexibilním lepidlem hladkých, tloušťky do 10 mm přes 9 do 12 ks/m2</t>
  </si>
  <si>
    <t>-1019677782</t>
  </si>
  <si>
    <t>https://podminky.urs.cz/item/CS_URS_2024_01/771574416</t>
  </si>
  <si>
    <t>110</t>
  </si>
  <si>
    <t>1910100155</t>
  </si>
  <si>
    <t>3,53*1,1 'Přepočtené koeficientem množství</t>
  </si>
  <si>
    <t>111</t>
  </si>
  <si>
    <t>771591112</t>
  </si>
  <si>
    <t>Izolace podlahy pod dlažbu nátěrem nebo stěrkou ve dvou vrstvách</t>
  </si>
  <si>
    <t>1005562110</t>
  </si>
  <si>
    <t>https://podminky.urs.cz/item/CS_URS_2024_01/771591112</t>
  </si>
  <si>
    <t>"KOU - sprchový kout"0,71*1,23</t>
  </si>
  <si>
    <t>112</t>
  </si>
  <si>
    <t>771591264</t>
  </si>
  <si>
    <t>Izolace podlahy pod dlažbu těsnícími izolačními pásy mezi podlahou a stěnu</t>
  </si>
  <si>
    <t>-1050533492</t>
  </si>
  <si>
    <t>https://podminky.urs.cz/item/CS_URS_2024_01/771591264</t>
  </si>
  <si>
    <t>"KOU - sprchový kout"2*(0,71+1,23)</t>
  </si>
  <si>
    <t>113</t>
  </si>
  <si>
    <t>771592011</t>
  </si>
  <si>
    <t>Čištění vnitřních ploch po položení dlažby podlah nebo schodišť chemickými prostředky</t>
  </si>
  <si>
    <t>2051915490</t>
  </si>
  <si>
    <t>https://podminky.urs.cz/item/CS_URS_2024_01/771592011</t>
  </si>
  <si>
    <t>114</t>
  </si>
  <si>
    <t>998771102</t>
  </si>
  <si>
    <t>Přesun hmot pro podlahy z dlaždic stanovený z hmotnosti přesunovaného materiálu vodorovná dopravní vzdálenost do 50 m základní v objektech výšky přes 6 do 12 m</t>
  </si>
  <si>
    <t>824537550</t>
  </si>
  <si>
    <t>https://podminky.urs.cz/item/CS_URS_2024_01/998771102</t>
  </si>
  <si>
    <t>775</t>
  </si>
  <si>
    <t>Podlahy skládané</t>
  </si>
  <si>
    <t>776</t>
  </si>
  <si>
    <t>Podlahy povlakové</t>
  </si>
  <si>
    <t>115</t>
  </si>
  <si>
    <t>776111116</t>
  </si>
  <si>
    <t>Příprava podkladu povlakových podlah a stěn broušení podlah stávajícího podkladu pro odstranění lepidla (po starých krytinách)</t>
  </si>
  <si>
    <t>1717875314</t>
  </si>
  <si>
    <t>https://podminky.urs.cz/item/CS_URS_2024_01/776111116</t>
  </si>
  <si>
    <t>"PŘ"3,59</t>
  </si>
  <si>
    <t>"KOUP"2,14</t>
  </si>
  <si>
    <t>"WC"1,05</t>
  </si>
  <si>
    <t>116</t>
  </si>
  <si>
    <t>776111311</t>
  </si>
  <si>
    <t>Příprava podkladu povlakových podlah a stěn vysátí podlah</t>
  </si>
  <si>
    <t>-180997573</t>
  </si>
  <si>
    <t>https://podminky.urs.cz/item/CS_URS_2024_01/776111311</t>
  </si>
  <si>
    <t>"KOUP"0</t>
  </si>
  <si>
    <t>"WC"0</t>
  </si>
  <si>
    <t>117</t>
  </si>
  <si>
    <t>776121112</t>
  </si>
  <si>
    <t>Příprava podkladu povlakových podlah a stěn penetrace vodou ředitelná podlah</t>
  </si>
  <si>
    <t>1142512515</t>
  </si>
  <si>
    <t>https://podminky.urs.cz/item/CS_URS_2024_01/776121112</t>
  </si>
  <si>
    <t>118</t>
  </si>
  <si>
    <t>776141121</t>
  </si>
  <si>
    <t>Příprava podkladu povlakových podlah a stěn vyrovnání samonivelační stěrkou podlah min.pevnosti 30 MPa, tloušťky do 3 mm</t>
  </si>
  <si>
    <t>1794786220</t>
  </si>
  <si>
    <t>https://podminky.urs.cz/item/CS_URS_2024_01/776141121</t>
  </si>
  <si>
    <t>119</t>
  </si>
  <si>
    <t>776201811</t>
  </si>
  <si>
    <t>Demontáž povlakových podlahovin lepených ručně bez podložky</t>
  </si>
  <si>
    <t>-1580172001</t>
  </si>
  <si>
    <t>https://podminky.urs.cz/item/CS_URS_2024_01/776201811</t>
  </si>
  <si>
    <t>120</t>
  </si>
  <si>
    <t>776221111</t>
  </si>
  <si>
    <t>Montáž podlahovin z PVC lepením standardním lepidlem z pásů</t>
  </si>
  <si>
    <t>528506709</t>
  </si>
  <si>
    <t>https://podminky.urs.cz/item/CS_URS_2024_01/776221111</t>
  </si>
  <si>
    <t>121</t>
  </si>
  <si>
    <t>28412285</t>
  </si>
  <si>
    <t>krytina podlahová heterogenní tl 2mm</t>
  </si>
  <si>
    <t>1570518649</t>
  </si>
  <si>
    <t>122</t>
  </si>
  <si>
    <t>776223112</t>
  </si>
  <si>
    <t>Montáž podlahovin z PVC spoj podlah svařováním za studena</t>
  </si>
  <si>
    <t>-295325852</t>
  </si>
  <si>
    <t>https://podminky.urs.cz/item/CS_URS_2024_01/776223112</t>
  </si>
  <si>
    <t>23,632/1,5</t>
  </si>
  <si>
    <t>123</t>
  </si>
  <si>
    <t>776410811</t>
  </si>
  <si>
    <t>Demontáž soklíků nebo lišt pryžových nebo plastových</t>
  </si>
  <si>
    <t>1160430340</t>
  </si>
  <si>
    <t>https://podminky.urs.cz/item/CS_URS_2024_01/776410811</t>
  </si>
  <si>
    <t>"PŘ"7,74-0,8*2-0,6</t>
  </si>
  <si>
    <t>"POK1"19,84-0,8*2</t>
  </si>
  <si>
    <t>"KOUP"5,96-0,6-0,7*2</t>
  </si>
  <si>
    <t>"WC"4,12-0,6</t>
  </si>
  <si>
    <t>124</t>
  </si>
  <si>
    <t>776421111</t>
  </si>
  <si>
    <t>Montáž lišt obvodových lepených</t>
  </si>
  <si>
    <t>-2114010470</t>
  </si>
  <si>
    <t>https://podminky.urs.cz/item/CS_URS_2024_01/776421111</t>
  </si>
  <si>
    <t>"PŘ"7,65-0,8*3</t>
  </si>
  <si>
    <t>"POK1"19,84-0,8</t>
  </si>
  <si>
    <t>"KU"0</t>
  </si>
  <si>
    <t>125</t>
  </si>
  <si>
    <t>28411003</t>
  </si>
  <si>
    <t>lišta soklová PVC 30x30mm</t>
  </si>
  <si>
    <t>1864320770</t>
  </si>
  <si>
    <t>24,29*1,02 'Přepočtené koeficientem množství</t>
  </si>
  <si>
    <t>126</t>
  </si>
  <si>
    <t>776421312</t>
  </si>
  <si>
    <t>Montáž lišt přechodových šroubovaných</t>
  </si>
  <si>
    <t>-1721065852</t>
  </si>
  <si>
    <t>https://podminky.urs.cz/item/CS_URS_2024_01/776421312</t>
  </si>
  <si>
    <t>"PŘ-KOUP"0,8</t>
  </si>
  <si>
    <t>"PŘ-POK1"0,8</t>
  </si>
  <si>
    <t>127</t>
  </si>
  <si>
    <t>55343110</t>
  </si>
  <si>
    <t>profil přechodový Al narážecí 30mm stříbro</t>
  </si>
  <si>
    <t>-1342324230</t>
  </si>
  <si>
    <t>128</t>
  </si>
  <si>
    <t>998776102</t>
  </si>
  <si>
    <t>Přesun hmot pro podlahy povlakové stanovený z hmotnosti přesunovaného materiálu vodorovná dopravní vzdálenost do 50 m základní v objektech výšky přes 6 do 12 m</t>
  </si>
  <si>
    <t>-597169007</t>
  </si>
  <si>
    <t>https://podminky.urs.cz/item/CS_URS_2024_01/998776102</t>
  </si>
  <si>
    <t>781</t>
  </si>
  <si>
    <t>Dokončovací práce - obklady</t>
  </si>
  <si>
    <t>129</t>
  </si>
  <si>
    <t>781121011</t>
  </si>
  <si>
    <t>Příprava podkladu před provedením obkladu nátěr penetrační na stěnu</t>
  </si>
  <si>
    <t>399283774</t>
  </si>
  <si>
    <t>https://podminky.urs.cz/item/CS_URS_2024_01/781121011</t>
  </si>
  <si>
    <t>"KOU"(8,0)*2,64-0,9*2,0</t>
  </si>
  <si>
    <t>"KU"(0,6+2,39+0,6)*0,6</t>
  </si>
  <si>
    <t>130</t>
  </si>
  <si>
    <t>781131112</t>
  </si>
  <si>
    <t>Izolace stěny pod obklad izolace nátěrem nebo stěrkou ve dvou vrstvách</t>
  </si>
  <si>
    <t>-975721908</t>
  </si>
  <si>
    <t>https://podminky.urs.cz/item/CS_URS_2024_01/781131112</t>
  </si>
  <si>
    <t>"KOU - sprchový kout"(1,2+0,71+0,9725)*2,64</t>
  </si>
  <si>
    <t>131</t>
  </si>
  <si>
    <t>781131232</t>
  </si>
  <si>
    <t>Izolace stěny pod obklad izolace těsnícími izolačními pásy pro styčné nebo dilatační spáry</t>
  </si>
  <si>
    <t>-1829077876</t>
  </si>
  <si>
    <t>https://podminky.urs.cz/item/CS_URS_2024_01/781131232</t>
  </si>
  <si>
    <t>"KOU"2,64*2+0,1*2</t>
  </si>
  <si>
    <t>132</t>
  </si>
  <si>
    <t>781474113</t>
  </si>
  <si>
    <t>Montáž keramických obkladů stěn lepených cementovým flexibilním lepidlem hladkých přes 12 do 19 ks/m2</t>
  </si>
  <si>
    <t>-2126513692</t>
  </si>
  <si>
    <t>https://podminky.urs.cz/item/CS_URS_2024_01/781474113</t>
  </si>
  <si>
    <t>133</t>
  </si>
  <si>
    <t>59761701</t>
  </si>
  <si>
    <t>obklad keramický nemrazuvzdorný povrch hladký/lesklý tl do 10mm přes 12 do 19ks/m2</t>
  </si>
  <si>
    <t>2019292721</t>
  </si>
  <si>
    <t>21,474*1,1 'Přepočtené koeficientem množství</t>
  </si>
  <si>
    <t>134</t>
  </si>
  <si>
    <t>781491021</t>
  </si>
  <si>
    <t>Montáž zrcadel lepených silikonovým tmelem na keramický obklad, plochy do 1 m2</t>
  </si>
  <si>
    <t>-728236979</t>
  </si>
  <si>
    <t>https://podminky.urs.cz/item/CS_URS_2024_01/781491021</t>
  </si>
  <si>
    <t>135</t>
  </si>
  <si>
    <t>ZRC</t>
  </si>
  <si>
    <t>Zrcadlo se svítidlem - dle výběru investora</t>
  </si>
  <si>
    <t>-741955066</t>
  </si>
  <si>
    <t>136</t>
  </si>
  <si>
    <t>781492251</t>
  </si>
  <si>
    <t>Obklad - dokončující práce montáž profilu lepeného flexibilním cementovým lepidlem ukončovacího</t>
  </si>
  <si>
    <t>-179108704</t>
  </si>
  <si>
    <t>https://podminky.urs.cz/item/CS_URS_2024_01/781492251</t>
  </si>
  <si>
    <t>"KU"0,6*2</t>
  </si>
  <si>
    <t>"KOUP"2,64+1,23*2</t>
  </si>
  <si>
    <t>137</t>
  </si>
  <si>
    <t>19416008</t>
  </si>
  <si>
    <t>lišta ukončovací hliníková 10mm</t>
  </si>
  <si>
    <t>-2106087904</t>
  </si>
  <si>
    <t>6,3*1,05 'Přepočtené koeficientem množství</t>
  </si>
  <si>
    <t>138</t>
  </si>
  <si>
    <t>781495115</t>
  </si>
  <si>
    <t>Obklad - dokončující práce ostatní práce spárování silikonem</t>
  </si>
  <si>
    <t>734104168</t>
  </si>
  <si>
    <t>https://podminky.urs.cz/item/CS_URS_2024_01/781495115</t>
  </si>
  <si>
    <t>"KU"(0,6)*2</t>
  </si>
  <si>
    <t>"KOU"2,64*5+1,17*2</t>
  </si>
  <si>
    <t>139</t>
  </si>
  <si>
    <t>781495211</t>
  </si>
  <si>
    <t>Čištění vnitřních ploch po provedení obkladu stěn chemickými prostředky</t>
  </si>
  <si>
    <t>-1718597145</t>
  </si>
  <si>
    <t>https://podminky.urs.cz/item/CS_URS_2024_01/781495211</t>
  </si>
  <si>
    <t>140</t>
  </si>
  <si>
    <t>998781102</t>
  </si>
  <si>
    <t>Přesun hmot pro obklady keramické stanovený z hmotnosti přesunovaného materiálu vodorovná dopravní vzdálenost do 50 m základní v objektech výšky přes 6 do 12 m</t>
  </si>
  <si>
    <t>-39746466</t>
  </si>
  <si>
    <t>https://podminky.urs.cz/item/CS_URS_2024_01/998781102</t>
  </si>
  <si>
    <t>783</t>
  </si>
  <si>
    <t>Dokončovací práce - nátěry</t>
  </si>
  <si>
    <t>141</t>
  </si>
  <si>
    <t>783301311</t>
  </si>
  <si>
    <t>Příprava podkladu zámečnických konstrukcí před provedením nátěru odmaštění odmašťovačem vodou ředitelným</t>
  </si>
  <si>
    <t>-1459659325</t>
  </si>
  <si>
    <t>https://podminky.urs.cz/item/CS_URS_2024_01/783301311</t>
  </si>
  <si>
    <t>"zárubně vchodové"4,8*0,24</t>
  </si>
  <si>
    <t>"zárubně PŘ-KOU"4,8*0,24</t>
  </si>
  <si>
    <t>"zárubně PŘ-POK1"4,8*0,24</t>
  </si>
  <si>
    <t>142</t>
  </si>
  <si>
    <t>783314101</t>
  </si>
  <si>
    <t>Základní nátěr zámečnických konstrukcí jednonásobný syntetický</t>
  </si>
  <si>
    <t>-1931755396</t>
  </si>
  <si>
    <t>https://podminky.urs.cz/item/CS_URS_2024_01/783314101</t>
  </si>
  <si>
    <t>143</t>
  </si>
  <si>
    <t>783315101</t>
  </si>
  <si>
    <t>Mezinátěr zámečnických konstrukcí jednonásobný syntetický standardní</t>
  </si>
  <si>
    <t>-1262393590</t>
  </si>
  <si>
    <t>https://podminky.urs.cz/item/CS_URS_2024_01/783315101</t>
  </si>
  <si>
    <t>144</t>
  </si>
  <si>
    <t>783317101</t>
  </si>
  <si>
    <t>Krycí nátěr (email) zámečnických konstrukcí jednonásobný syntetický standardní</t>
  </si>
  <si>
    <t>1402503842</t>
  </si>
  <si>
    <t>https://podminky.urs.cz/item/CS_URS_2024_01/783317101</t>
  </si>
  <si>
    <t>145</t>
  </si>
  <si>
    <t>783601307</t>
  </si>
  <si>
    <t>Příprava podkladu otopných těles před provedením nátěrů žebrových trub odmaštěním rozpouštědlovým</t>
  </si>
  <si>
    <t>1664531468</t>
  </si>
  <si>
    <t>https://podminky.urs.cz/item/CS_URS_2024_01/783601307</t>
  </si>
  <si>
    <t>"POK1"15*0,165</t>
  </si>
  <si>
    <t>146</t>
  </si>
  <si>
    <t>783601715</t>
  </si>
  <si>
    <t>Příprava podkladu armatur a kovových potrubí před provedením nátěru potrubí do DN 50 mm odmaštěním, odmašťovačem ředidlovým</t>
  </si>
  <si>
    <t>488234614</t>
  </si>
  <si>
    <t>https://podminky.urs.cz/item/CS_URS_2024_01/783601715</t>
  </si>
  <si>
    <t>"potrubí UT"</t>
  </si>
  <si>
    <t>"POK1"2,64*2+1,2*2</t>
  </si>
  <si>
    <t>147</t>
  </si>
  <si>
    <t>783615551</t>
  </si>
  <si>
    <t>Mezinátěr armatur a kovových potrubí potrubí do DN 50 mm syntetický standardní</t>
  </si>
  <si>
    <t>1991749786</t>
  </si>
  <si>
    <t>https://podminky.urs.cz/item/CS_URS_2024_01/783615551</t>
  </si>
  <si>
    <t>148</t>
  </si>
  <si>
    <t>783617117</t>
  </si>
  <si>
    <t>Krycí nátěr (email) otopných těles článkových dvojnásobný syntetický</t>
  </si>
  <si>
    <t>799671895</t>
  </si>
  <si>
    <t>https://podminky.urs.cz/item/CS_URS_2024_01/783617117</t>
  </si>
  <si>
    <t>149</t>
  </si>
  <si>
    <t>783617611</t>
  </si>
  <si>
    <t>Krycí nátěr (email) armatur a kovových potrubí potrubí do DN 50 mm dvojnásobný syntetický standardní</t>
  </si>
  <si>
    <t>-1024420710</t>
  </si>
  <si>
    <t>https://podminky.urs.cz/item/CS_URS_2024_01/783617611</t>
  </si>
  <si>
    <t>150</t>
  </si>
  <si>
    <t>783622111</t>
  </si>
  <si>
    <t>Tmelení otopných těles včetně přebroušení tmelených míst článkových, tmelem disperzním akrylátovým nebo latexovým</t>
  </si>
  <si>
    <t>-823809464</t>
  </si>
  <si>
    <t>https://podminky.urs.cz/item/CS_URS_2024_01/783622111</t>
  </si>
  <si>
    <t>151</t>
  </si>
  <si>
    <t>783622331</t>
  </si>
  <si>
    <t>Tmelení armatur a kovových potrubí včetně přebroušení tmelených míst potrubí do DN 50 mm, tmelem disperzním akrylátovým nebo latexovým</t>
  </si>
  <si>
    <t>1848880165</t>
  </si>
  <si>
    <t>https://podminky.urs.cz/item/CS_URS_2024_01/783622331</t>
  </si>
  <si>
    <t>784</t>
  </si>
  <si>
    <t>Dokončovací práce - malby a tapety</t>
  </si>
  <si>
    <t>152</t>
  </si>
  <si>
    <t>784121001</t>
  </si>
  <si>
    <t>Oškrabání malby v místnostech výšky do 3,80 m</t>
  </si>
  <si>
    <t>406922964</t>
  </si>
  <si>
    <t>https://podminky.urs.cz/item/CS_URS_2024_01/784121001</t>
  </si>
  <si>
    <t>"PŘ"3,51*4</t>
  </si>
  <si>
    <t>"POK1"20,04*4</t>
  </si>
  <si>
    <t>"KU"4,06*4*0</t>
  </si>
  <si>
    <t>"KOUP+WC"3,53*0</t>
  </si>
  <si>
    <t>"Společná chodba po výměně zárubní"3,0</t>
  </si>
  <si>
    <t>153</t>
  </si>
  <si>
    <t>784121011</t>
  </si>
  <si>
    <t>Rozmývání podkladu po oškrabání malby v místnostech výšky do 3,80 m</t>
  </si>
  <si>
    <t>1749456153</t>
  </si>
  <si>
    <t>https://podminky.urs.cz/item/CS_URS_2024_01/784121011</t>
  </si>
  <si>
    <t>154</t>
  </si>
  <si>
    <t>784181121</t>
  </si>
  <si>
    <t>Penetrace podkladu jednonásobná hloubková akrylátová bezbarvá v místnostech výšky do 3,80 m</t>
  </si>
  <si>
    <t>-341114167</t>
  </si>
  <si>
    <t>https://podminky.urs.cz/item/CS_URS_2024_01/784181121</t>
  </si>
  <si>
    <t>155</t>
  </si>
  <si>
    <t>784221101</t>
  </si>
  <si>
    <t>Malby z malířských směsí otěruvzdorných za sucha dvojnásobné, bílé za sucha otěruvzdorné dobře v místnostech výšky do 3,80 m</t>
  </si>
  <si>
    <t>-295311919</t>
  </si>
  <si>
    <t>https://podminky.urs.cz/item/CS_URS_2024_01/784221101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</si>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</sst>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11321511" TargetMode="External" /><Relationship Id="rId2" Type="http://schemas.openxmlformats.org/officeDocument/2006/relationships/hyperlink" Target="https://podminky.urs.cz/item/CS_URS_2024_01/311351121" TargetMode="External" /><Relationship Id="rId3" Type="http://schemas.openxmlformats.org/officeDocument/2006/relationships/hyperlink" Target="https://podminky.urs.cz/item/CS_URS_2024_01/311351122" TargetMode="External" /><Relationship Id="rId4" Type="http://schemas.openxmlformats.org/officeDocument/2006/relationships/hyperlink" Target="https://podminky.urs.cz/item/CS_URS_2024_01/311361821" TargetMode="External" /><Relationship Id="rId5" Type="http://schemas.openxmlformats.org/officeDocument/2006/relationships/hyperlink" Target="https://podminky.urs.cz/item/CS_URS_2024_01/611131121" TargetMode="External" /><Relationship Id="rId6" Type="http://schemas.openxmlformats.org/officeDocument/2006/relationships/hyperlink" Target="https://podminky.urs.cz/item/CS_URS_2024_01/611142001" TargetMode="External" /><Relationship Id="rId7" Type="http://schemas.openxmlformats.org/officeDocument/2006/relationships/hyperlink" Target="https://podminky.urs.cz/item/CS_URS_2024_01/611321131" TargetMode="External" /><Relationship Id="rId8" Type="http://schemas.openxmlformats.org/officeDocument/2006/relationships/hyperlink" Target="https://podminky.urs.cz/item/CS_URS_2024_01/612131121" TargetMode="External" /><Relationship Id="rId9" Type="http://schemas.openxmlformats.org/officeDocument/2006/relationships/hyperlink" Target="https://podminky.urs.cz/item/CS_URS_2024_01/612142001" TargetMode="External" /><Relationship Id="rId10" Type="http://schemas.openxmlformats.org/officeDocument/2006/relationships/hyperlink" Target="https://podminky.urs.cz/item/CS_URS_2024_01/612321131" TargetMode="External" /><Relationship Id="rId11" Type="http://schemas.openxmlformats.org/officeDocument/2006/relationships/hyperlink" Target="https://podminky.urs.cz/item/CS_URS_2024_01/612325302" TargetMode="External" /><Relationship Id="rId12" Type="http://schemas.openxmlformats.org/officeDocument/2006/relationships/hyperlink" Target="https://podminky.urs.cz/item/CS_URS_2024_01/631311115" TargetMode="External" /><Relationship Id="rId13" Type="http://schemas.openxmlformats.org/officeDocument/2006/relationships/hyperlink" Target="https://podminky.urs.cz/item/CS_URS_2024_01/642942111" TargetMode="External" /><Relationship Id="rId14" Type="http://schemas.openxmlformats.org/officeDocument/2006/relationships/hyperlink" Target="https://podminky.urs.cz/item/CS_URS_2024_01/952901111" TargetMode="External" /><Relationship Id="rId15" Type="http://schemas.openxmlformats.org/officeDocument/2006/relationships/hyperlink" Target="https://podminky.urs.cz/item/CS_URS_2024_01/962084121" TargetMode="External" /><Relationship Id="rId16" Type="http://schemas.openxmlformats.org/officeDocument/2006/relationships/hyperlink" Target="https://podminky.urs.cz/item/CS_URS_2024_01/968072455" TargetMode="External" /><Relationship Id="rId17" Type="http://schemas.openxmlformats.org/officeDocument/2006/relationships/hyperlink" Target="https://podminky.urs.cz/item/CS_URS_2024_01/997013212" TargetMode="External" /><Relationship Id="rId18" Type="http://schemas.openxmlformats.org/officeDocument/2006/relationships/hyperlink" Target="https://podminky.urs.cz/item/CS_URS_2024_01/997013501" TargetMode="External" /><Relationship Id="rId19" Type="http://schemas.openxmlformats.org/officeDocument/2006/relationships/hyperlink" Target="https://podminky.urs.cz/item/CS_URS_2024_01/997013509" TargetMode="External" /><Relationship Id="rId20" Type="http://schemas.openxmlformats.org/officeDocument/2006/relationships/hyperlink" Target="https://podminky.urs.cz/item/CS_URS_2024_01/997013631" TargetMode="External" /><Relationship Id="rId21" Type="http://schemas.openxmlformats.org/officeDocument/2006/relationships/hyperlink" Target="https://podminky.urs.cz/item/CS_URS_2024_01/998018002" TargetMode="External" /><Relationship Id="rId22" Type="http://schemas.openxmlformats.org/officeDocument/2006/relationships/hyperlink" Target="https://podminky.urs.cz/item/CS_URS_2024_01/721171803" TargetMode="External" /><Relationship Id="rId23" Type="http://schemas.openxmlformats.org/officeDocument/2006/relationships/hyperlink" Target="https://podminky.urs.cz/item/CS_URS_2024_01/721171905" TargetMode="External" /><Relationship Id="rId24" Type="http://schemas.openxmlformats.org/officeDocument/2006/relationships/hyperlink" Target="https://podminky.urs.cz/item/CS_URS_2024_01/721174043" TargetMode="External" /><Relationship Id="rId25" Type="http://schemas.openxmlformats.org/officeDocument/2006/relationships/hyperlink" Target="https://podminky.urs.cz/item/CS_URS_2024_01/721174044" TargetMode="External" /><Relationship Id="rId26" Type="http://schemas.openxmlformats.org/officeDocument/2006/relationships/hyperlink" Target="https://podminky.urs.cz/item/CS_URS_2024_01/721174045" TargetMode="External" /><Relationship Id="rId27" Type="http://schemas.openxmlformats.org/officeDocument/2006/relationships/hyperlink" Target="https://podminky.urs.cz/item/CS_URS_2024_01/721194105" TargetMode="External" /><Relationship Id="rId28" Type="http://schemas.openxmlformats.org/officeDocument/2006/relationships/hyperlink" Target="https://podminky.urs.cz/item/CS_URS_2024_01/721194107" TargetMode="External" /><Relationship Id="rId29" Type="http://schemas.openxmlformats.org/officeDocument/2006/relationships/hyperlink" Target="https://podminky.urs.cz/item/CS_URS_2024_01/721194109" TargetMode="External" /><Relationship Id="rId30" Type="http://schemas.openxmlformats.org/officeDocument/2006/relationships/hyperlink" Target="https://podminky.urs.cz/item/CS_URS_2024_01/721212121" TargetMode="External" /><Relationship Id="rId31" Type="http://schemas.openxmlformats.org/officeDocument/2006/relationships/hyperlink" Target="https://podminky.urs.cz/item/CS_URS_2024_01/721290111" TargetMode="External" /><Relationship Id="rId32" Type="http://schemas.openxmlformats.org/officeDocument/2006/relationships/hyperlink" Target="https://podminky.urs.cz/item/CS_URS_2024_01/998721102" TargetMode="External" /><Relationship Id="rId33" Type="http://schemas.openxmlformats.org/officeDocument/2006/relationships/hyperlink" Target="https://podminky.urs.cz/item/CS_URS_2024_01/722170801" TargetMode="External" /><Relationship Id="rId34" Type="http://schemas.openxmlformats.org/officeDocument/2006/relationships/hyperlink" Target="https://podminky.urs.cz/item/CS_URS_2024_01/722174002" TargetMode="External" /><Relationship Id="rId35" Type="http://schemas.openxmlformats.org/officeDocument/2006/relationships/hyperlink" Target="https://podminky.urs.cz/item/CS_URS_2024_01/722174022" TargetMode="External" /><Relationship Id="rId36" Type="http://schemas.openxmlformats.org/officeDocument/2006/relationships/hyperlink" Target="https://podminky.urs.cz/item/CS_URS_2024_01/722190401" TargetMode="External" /><Relationship Id="rId37" Type="http://schemas.openxmlformats.org/officeDocument/2006/relationships/hyperlink" Target="https://podminky.urs.cz/item/CS_URS_2024_01/722220861" TargetMode="External" /><Relationship Id="rId38" Type="http://schemas.openxmlformats.org/officeDocument/2006/relationships/hyperlink" Target="https://podminky.urs.cz/item/CS_URS_2024_01/722290246" TargetMode="External" /><Relationship Id="rId39" Type="http://schemas.openxmlformats.org/officeDocument/2006/relationships/hyperlink" Target="https://podminky.urs.cz/item/CS_URS_2024_01/998722102" TargetMode="External" /><Relationship Id="rId40" Type="http://schemas.openxmlformats.org/officeDocument/2006/relationships/hyperlink" Target="https://podminky.urs.cz/item/CS_URS_2024_01/725110814" TargetMode="External" /><Relationship Id="rId41" Type="http://schemas.openxmlformats.org/officeDocument/2006/relationships/hyperlink" Target="https://podminky.urs.cz/item/CS_URS_2024_01/725119122" TargetMode="External" /><Relationship Id="rId42" Type="http://schemas.openxmlformats.org/officeDocument/2006/relationships/hyperlink" Target="https://podminky.urs.cz/item/CS_URS_2024_01/725210821" TargetMode="External" /><Relationship Id="rId43" Type="http://schemas.openxmlformats.org/officeDocument/2006/relationships/hyperlink" Target="https://podminky.urs.cz/item/CS_URS_2024_01/725219102" TargetMode="External" /><Relationship Id="rId44" Type="http://schemas.openxmlformats.org/officeDocument/2006/relationships/hyperlink" Target="https://podminky.urs.cz/item/CS_URS_2024_01/725220842" TargetMode="External" /><Relationship Id="rId45" Type="http://schemas.openxmlformats.org/officeDocument/2006/relationships/hyperlink" Target="https://podminky.urs.cz/item/CS_URS_2024_01/725244313" TargetMode="External" /><Relationship Id="rId46" Type="http://schemas.openxmlformats.org/officeDocument/2006/relationships/hyperlink" Target="https://podminky.urs.cz/item/CS_URS_2024_01/725291668" TargetMode="External" /><Relationship Id="rId47" Type="http://schemas.openxmlformats.org/officeDocument/2006/relationships/hyperlink" Target="https://podminky.urs.cz/item/CS_URS_2024_01/725813111" TargetMode="External" /><Relationship Id="rId48" Type="http://schemas.openxmlformats.org/officeDocument/2006/relationships/hyperlink" Target="https://podminky.urs.cz/item/CS_URS_2024_01/725813112" TargetMode="External" /><Relationship Id="rId49" Type="http://schemas.openxmlformats.org/officeDocument/2006/relationships/hyperlink" Target="https://podminky.urs.cz/item/CS_URS_2024_01/725820801" TargetMode="External" /><Relationship Id="rId50" Type="http://schemas.openxmlformats.org/officeDocument/2006/relationships/hyperlink" Target="https://podminky.urs.cz/item/CS_URS_2024_01/725820802" TargetMode="External" /><Relationship Id="rId51" Type="http://schemas.openxmlformats.org/officeDocument/2006/relationships/hyperlink" Target="https://podminky.urs.cz/item/CS_URS_2024_01/725829131" TargetMode="External" /><Relationship Id="rId52" Type="http://schemas.openxmlformats.org/officeDocument/2006/relationships/hyperlink" Target="https://podminky.urs.cz/item/CS_URS_2024_01/725849411" TargetMode="External" /><Relationship Id="rId53" Type="http://schemas.openxmlformats.org/officeDocument/2006/relationships/hyperlink" Target="https://podminky.urs.cz/item/CS_URS_2024_01/725862113" TargetMode="External" /><Relationship Id="rId54" Type="http://schemas.openxmlformats.org/officeDocument/2006/relationships/hyperlink" Target="https://podminky.urs.cz/item/CS_URS_2024_01/998725102" TargetMode="External" /><Relationship Id="rId55" Type="http://schemas.openxmlformats.org/officeDocument/2006/relationships/hyperlink" Target="https://podminky.urs.cz/item/CS_URS_2024_01/763111331" TargetMode="External" /><Relationship Id="rId56" Type="http://schemas.openxmlformats.org/officeDocument/2006/relationships/hyperlink" Target="https://podminky.urs.cz/item/CS_URS_2024_01/763111712" TargetMode="External" /><Relationship Id="rId57" Type="http://schemas.openxmlformats.org/officeDocument/2006/relationships/hyperlink" Target="https://podminky.urs.cz/item/CS_URS_2024_01/763111717" TargetMode="External" /><Relationship Id="rId58" Type="http://schemas.openxmlformats.org/officeDocument/2006/relationships/hyperlink" Target="https://podminky.urs.cz/item/CS_URS_2024_01/763111719" TargetMode="External" /><Relationship Id="rId59" Type="http://schemas.openxmlformats.org/officeDocument/2006/relationships/hyperlink" Target="https://podminky.urs.cz/item/CS_URS_2024_01/763111751" TargetMode="External" /><Relationship Id="rId60" Type="http://schemas.openxmlformats.org/officeDocument/2006/relationships/hyperlink" Target="https://podminky.urs.cz/item/CS_URS_2024_01/763111762" TargetMode="External" /><Relationship Id="rId61" Type="http://schemas.openxmlformats.org/officeDocument/2006/relationships/hyperlink" Target="https://podminky.urs.cz/item/CS_URS_2024_01/763121422" TargetMode="External" /><Relationship Id="rId62" Type="http://schemas.openxmlformats.org/officeDocument/2006/relationships/hyperlink" Target="https://podminky.urs.cz/item/CS_URS_2024_01/763121711" TargetMode="External" /><Relationship Id="rId63" Type="http://schemas.openxmlformats.org/officeDocument/2006/relationships/hyperlink" Target="https://podminky.urs.cz/item/CS_URS_2024_01/763121714" TargetMode="External" /><Relationship Id="rId64" Type="http://schemas.openxmlformats.org/officeDocument/2006/relationships/hyperlink" Target="https://podminky.urs.cz/item/CS_URS_2024_01/763121751" TargetMode="External" /><Relationship Id="rId65" Type="http://schemas.openxmlformats.org/officeDocument/2006/relationships/hyperlink" Target="https://podminky.urs.cz/item/CS_URS_2024_01/763131451" TargetMode="External" /><Relationship Id="rId66" Type="http://schemas.openxmlformats.org/officeDocument/2006/relationships/hyperlink" Target="https://podminky.urs.cz/item/CS_URS_2024_01/763131711" TargetMode="External" /><Relationship Id="rId67" Type="http://schemas.openxmlformats.org/officeDocument/2006/relationships/hyperlink" Target="https://podminky.urs.cz/item/CS_URS_2024_01/763131714" TargetMode="External" /><Relationship Id="rId68" Type="http://schemas.openxmlformats.org/officeDocument/2006/relationships/hyperlink" Target="https://podminky.urs.cz/item/CS_URS_2024_01/763172324" TargetMode="External" /><Relationship Id="rId69" Type="http://schemas.openxmlformats.org/officeDocument/2006/relationships/hyperlink" Target="https://podminky.urs.cz/item/CS_URS_2024_01/763181311" TargetMode="External" /><Relationship Id="rId70" Type="http://schemas.openxmlformats.org/officeDocument/2006/relationships/hyperlink" Target="https://podminky.urs.cz/item/CS_URS_2024_01/763181411" TargetMode="External" /><Relationship Id="rId71" Type="http://schemas.openxmlformats.org/officeDocument/2006/relationships/hyperlink" Target="https://podminky.urs.cz/item/CS_URS_2024_01/998763101" TargetMode="External" /><Relationship Id="rId72" Type="http://schemas.openxmlformats.org/officeDocument/2006/relationships/hyperlink" Target="https://podminky.urs.cz/item/CS_URS_2024_01/766491851" TargetMode="External" /><Relationship Id="rId73" Type="http://schemas.openxmlformats.org/officeDocument/2006/relationships/hyperlink" Target="https://podminky.urs.cz/item/CS_URS_2024_01/766660001" TargetMode="External" /><Relationship Id="rId74" Type="http://schemas.openxmlformats.org/officeDocument/2006/relationships/hyperlink" Target="https://podminky.urs.cz/item/CS_URS_2024_01/766660021" TargetMode="External" /><Relationship Id="rId75" Type="http://schemas.openxmlformats.org/officeDocument/2006/relationships/hyperlink" Target="https://podminky.urs.cz/item/CS_URS_2024_01/766691914" TargetMode="External" /><Relationship Id="rId76" Type="http://schemas.openxmlformats.org/officeDocument/2006/relationships/hyperlink" Target="https://podminky.urs.cz/item/CS_URS_2024_01/766695212" TargetMode="External" /><Relationship Id="rId77" Type="http://schemas.openxmlformats.org/officeDocument/2006/relationships/hyperlink" Target="https://podminky.urs.cz/item/CS_URS_2024_01/766812830" TargetMode="External" /><Relationship Id="rId78" Type="http://schemas.openxmlformats.org/officeDocument/2006/relationships/hyperlink" Target="https://podminky.urs.cz/item/CS_URS_2024_01/766825811" TargetMode="External" /><Relationship Id="rId79" Type="http://schemas.openxmlformats.org/officeDocument/2006/relationships/hyperlink" Target="https://podminky.urs.cz/item/CS_URS_2024_01/766825821" TargetMode="External" /><Relationship Id="rId80" Type="http://schemas.openxmlformats.org/officeDocument/2006/relationships/hyperlink" Target="https://podminky.urs.cz/item/CS_URS_2024_01/998766102" TargetMode="External" /><Relationship Id="rId81" Type="http://schemas.openxmlformats.org/officeDocument/2006/relationships/hyperlink" Target="https://podminky.urs.cz/item/CS_URS_2024_01/771111011" TargetMode="External" /><Relationship Id="rId82" Type="http://schemas.openxmlformats.org/officeDocument/2006/relationships/hyperlink" Target="https://podminky.urs.cz/item/CS_URS_2024_01/771121011" TargetMode="External" /><Relationship Id="rId83" Type="http://schemas.openxmlformats.org/officeDocument/2006/relationships/hyperlink" Target="https://podminky.urs.cz/item/CS_URS_2024_01/771151022" TargetMode="External" /><Relationship Id="rId84" Type="http://schemas.openxmlformats.org/officeDocument/2006/relationships/hyperlink" Target="https://podminky.urs.cz/item/CS_URS_2024_01/771474113" TargetMode="External" /><Relationship Id="rId85" Type="http://schemas.openxmlformats.org/officeDocument/2006/relationships/hyperlink" Target="https://podminky.urs.cz/item/CS_URS_2024_01/771474114" TargetMode="External" /><Relationship Id="rId86" Type="http://schemas.openxmlformats.org/officeDocument/2006/relationships/hyperlink" Target="https://podminky.urs.cz/item/CS_URS_2024_01/771574416" TargetMode="External" /><Relationship Id="rId87" Type="http://schemas.openxmlformats.org/officeDocument/2006/relationships/hyperlink" Target="https://podminky.urs.cz/item/CS_URS_2024_01/771591112" TargetMode="External" /><Relationship Id="rId88" Type="http://schemas.openxmlformats.org/officeDocument/2006/relationships/hyperlink" Target="https://podminky.urs.cz/item/CS_URS_2024_01/771591264" TargetMode="External" /><Relationship Id="rId89" Type="http://schemas.openxmlformats.org/officeDocument/2006/relationships/hyperlink" Target="https://podminky.urs.cz/item/CS_URS_2024_01/771592011" TargetMode="External" /><Relationship Id="rId90" Type="http://schemas.openxmlformats.org/officeDocument/2006/relationships/hyperlink" Target="https://podminky.urs.cz/item/CS_URS_2024_01/998771102" TargetMode="External" /><Relationship Id="rId91" Type="http://schemas.openxmlformats.org/officeDocument/2006/relationships/hyperlink" Target="https://podminky.urs.cz/item/CS_URS_2024_01/776111116" TargetMode="External" /><Relationship Id="rId92" Type="http://schemas.openxmlformats.org/officeDocument/2006/relationships/hyperlink" Target="https://podminky.urs.cz/item/CS_URS_2024_01/776111311" TargetMode="External" /><Relationship Id="rId93" Type="http://schemas.openxmlformats.org/officeDocument/2006/relationships/hyperlink" Target="https://podminky.urs.cz/item/CS_URS_2024_01/776121112" TargetMode="External" /><Relationship Id="rId94" Type="http://schemas.openxmlformats.org/officeDocument/2006/relationships/hyperlink" Target="https://podminky.urs.cz/item/CS_URS_2024_01/776141121" TargetMode="External" /><Relationship Id="rId95" Type="http://schemas.openxmlformats.org/officeDocument/2006/relationships/hyperlink" Target="https://podminky.urs.cz/item/CS_URS_2024_01/776201811" TargetMode="External" /><Relationship Id="rId96" Type="http://schemas.openxmlformats.org/officeDocument/2006/relationships/hyperlink" Target="https://podminky.urs.cz/item/CS_URS_2024_01/776221111" TargetMode="External" /><Relationship Id="rId97" Type="http://schemas.openxmlformats.org/officeDocument/2006/relationships/hyperlink" Target="https://podminky.urs.cz/item/CS_URS_2024_01/776223112" TargetMode="External" /><Relationship Id="rId98" Type="http://schemas.openxmlformats.org/officeDocument/2006/relationships/hyperlink" Target="https://podminky.urs.cz/item/CS_URS_2024_01/776410811" TargetMode="External" /><Relationship Id="rId99" Type="http://schemas.openxmlformats.org/officeDocument/2006/relationships/hyperlink" Target="https://podminky.urs.cz/item/CS_URS_2024_01/776421111" TargetMode="External" /><Relationship Id="rId100" Type="http://schemas.openxmlformats.org/officeDocument/2006/relationships/hyperlink" Target="https://podminky.urs.cz/item/CS_URS_2024_01/776421312" TargetMode="External" /><Relationship Id="rId101" Type="http://schemas.openxmlformats.org/officeDocument/2006/relationships/hyperlink" Target="https://podminky.urs.cz/item/CS_URS_2024_01/998776102" TargetMode="External" /><Relationship Id="rId102" Type="http://schemas.openxmlformats.org/officeDocument/2006/relationships/hyperlink" Target="https://podminky.urs.cz/item/CS_URS_2024_01/781121011" TargetMode="External" /><Relationship Id="rId103" Type="http://schemas.openxmlformats.org/officeDocument/2006/relationships/hyperlink" Target="https://podminky.urs.cz/item/CS_URS_2024_01/781131112" TargetMode="External" /><Relationship Id="rId104" Type="http://schemas.openxmlformats.org/officeDocument/2006/relationships/hyperlink" Target="https://podminky.urs.cz/item/CS_URS_2024_01/781131232" TargetMode="External" /><Relationship Id="rId105" Type="http://schemas.openxmlformats.org/officeDocument/2006/relationships/hyperlink" Target="https://podminky.urs.cz/item/CS_URS_2024_01/781474113" TargetMode="External" /><Relationship Id="rId106" Type="http://schemas.openxmlformats.org/officeDocument/2006/relationships/hyperlink" Target="https://podminky.urs.cz/item/CS_URS_2024_01/781491021" TargetMode="External" /><Relationship Id="rId107" Type="http://schemas.openxmlformats.org/officeDocument/2006/relationships/hyperlink" Target="https://podminky.urs.cz/item/CS_URS_2024_01/781492251" TargetMode="External" /><Relationship Id="rId108" Type="http://schemas.openxmlformats.org/officeDocument/2006/relationships/hyperlink" Target="https://podminky.urs.cz/item/CS_URS_2024_01/781495115" TargetMode="External" /><Relationship Id="rId109" Type="http://schemas.openxmlformats.org/officeDocument/2006/relationships/hyperlink" Target="https://podminky.urs.cz/item/CS_URS_2024_01/781495211" TargetMode="External" /><Relationship Id="rId110" Type="http://schemas.openxmlformats.org/officeDocument/2006/relationships/hyperlink" Target="https://podminky.urs.cz/item/CS_URS_2024_01/998781102" TargetMode="External" /><Relationship Id="rId111" Type="http://schemas.openxmlformats.org/officeDocument/2006/relationships/hyperlink" Target="https://podminky.urs.cz/item/CS_URS_2024_01/783301311" TargetMode="External" /><Relationship Id="rId112" Type="http://schemas.openxmlformats.org/officeDocument/2006/relationships/hyperlink" Target="https://podminky.urs.cz/item/CS_URS_2024_01/783314101" TargetMode="External" /><Relationship Id="rId113" Type="http://schemas.openxmlformats.org/officeDocument/2006/relationships/hyperlink" Target="https://podminky.urs.cz/item/CS_URS_2024_01/783315101" TargetMode="External" /><Relationship Id="rId114" Type="http://schemas.openxmlformats.org/officeDocument/2006/relationships/hyperlink" Target="https://podminky.urs.cz/item/CS_URS_2024_01/783317101" TargetMode="External" /><Relationship Id="rId115" Type="http://schemas.openxmlformats.org/officeDocument/2006/relationships/hyperlink" Target="https://podminky.urs.cz/item/CS_URS_2024_01/783601307" TargetMode="External" /><Relationship Id="rId116" Type="http://schemas.openxmlformats.org/officeDocument/2006/relationships/hyperlink" Target="https://podminky.urs.cz/item/CS_URS_2024_01/783601715" TargetMode="External" /><Relationship Id="rId117" Type="http://schemas.openxmlformats.org/officeDocument/2006/relationships/hyperlink" Target="https://podminky.urs.cz/item/CS_URS_2024_01/783615551" TargetMode="External" /><Relationship Id="rId118" Type="http://schemas.openxmlformats.org/officeDocument/2006/relationships/hyperlink" Target="https://podminky.urs.cz/item/CS_URS_2024_01/783617117" TargetMode="External" /><Relationship Id="rId119" Type="http://schemas.openxmlformats.org/officeDocument/2006/relationships/hyperlink" Target="https://podminky.urs.cz/item/CS_URS_2024_01/783617611" TargetMode="External" /><Relationship Id="rId120" Type="http://schemas.openxmlformats.org/officeDocument/2006/relationships/hyperlink" Target="https://podminky.urs.cz/item/CS_URS_2024_01/783622111" TargetMode="External" /><Relationship Id="rId121" Type="http://schemas.openxmlformats.org/officeDocument/2006/relationships/hyperlink" Target="https://podminky.urs.cz/item/CS_URS_2024_01/783622331" TargetMode="External" /><Relationship Id="rId122" Type="http://schemas.openxmlformats.org/officeDocument/2006/relationships/hyperlink" Target="https://podminky.urs.cz/item/CS_URS_2024_01/784121001" TargetMode="External" /><Relationship Id="rId123" Type="http://schemas.openxmlformats.org/officeDocument/2006/relationships/hyperlink" Target="https://podminky.urs.cz/item/CS_URS_2024_01/784121011" TargetMode="External" /><Relationship Id="rId124" Type="http://schemas.openxmlformats.org/officeDocument/2006/relationships/hyperlink" Target="https://podminky.urs.cz/item/CS_URS_2024_01/784181121" TargetMode="External" /><Relationship Id="rId125" Type="http://schemas.openxmlformats.org/officeDocument/2006/relationships/hyperlink" Target="https://podminky.urs.cz/item/CS_URS_2024_01/784221101" TargetMode="External" /><Relationship Id="rId1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871-01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VB 0+1, U Lesa 871/34d, Karviná-Ráj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Karviná-Ráj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20. 1. 2024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KARVINÁ · Magistrát města Karviné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70</v>
      </c>
      <c r="BT54" s="111" t="s">
        <v>71</v>
      </c>
      <c r="BV54" s="111" t="s">
        <v>72</v>
      </c>
      <c r="BW54" s="111" t="s">
        <v>5</v>
      </c>
      <c r="BX54" s="111" t="s">
        <v>73</v>
      </c>
      <c r="CL54" s="111" t="s">
        <v>19</v>
      </c>
    </row>
    <row r="55" spans="1:90" s="7" customFormat="1" ht="24.75" customHeight="1">
      <c r="A55" s="112" t="s">
        <v>74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'871-01 - Stavební úpravy 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75</v>
      </c>
      <c r="AR55" s="119"/>
      <c r="AS55" s="120">
        <v>0</v>
      </c>
      <c r="AT55" s="121">
        <f>ROUND(SUM(AV55:AW55),2)</f>
        <v>0</v>
      </c>
      <c r="AU55" s="122">
        <f>'871-01 - Stavební úpravy ...'!P91</f>
        <v>0</v>
      </c>
      <c r="AV55" s="121">
        <f>'871-01 - Stavební úpravy ...'!J31</f>
        <v>0</v>
      </c>
      <c r="AW55" s="121">
        <f>'871-01 - Stavební úpravy ...'!J32</f>
        <v>0</v>
      </c>
      <c r="AX55" s="121">
        <f>'871-01 - Stavební úpravy ...'!J33</f>
        <v>0</v>
      </c>
      <c r="AY55" s="121">
        <f>'871-01 - Stavební úpravy ...'!J34</f>
        <v>0</v>
      </c>
      <c r="AZ55" s="121">
        <f>'871-01 - Stavební úpravy ...'!F31</f>
        <v>0</v>
      </c>
      <c r="BA55" s="121">
        <f>'871-01 - Stavební úpravy ...'!F32</f>
        <v>0</v>
      </c>
      <c r="BB55" s="121">
        <f>'871-01 - Stavební úpravy ...'!F33</f>
        <v>0</v>
      </c>
      <c r="BC55" s="121">
        <f>'871-01 - Stavební úpravy ...'!F34</f>
        <v>0</v>
      </c>
      <c r="BD55" s="123">
        <f>'871-01 - Stavební úpravy ...'!F35</f>
        <v>0</v>
      </c>
      <c r="BE55" s="7"/>
      <c r="BT55" s="124" t="s">
        <v>76</v>
      </c>
      <c r="BU55" s="124" t="s">
        <v>77</v>
      </c>
      <c r="BV55" s="124" t="s">
        <v>72</v>
      </c>
      <c r="BW55" s="124" t="s">
        <v>5</v>
      </c>
      <c r="BX55" s="124" t="s">
        <v>73</v>
      </c>
      <c r="CL55" s="124" t="s">
        <v>19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CCD6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871-01 - Stavební úpravy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2"/>
      <c r="AT3" s="19" t="s">
        <v>76</v>
      </c>
    </row>
    <row r="4" spans="2:46" s="1" customFormat="1" ht="24.95" customHeight="1">
      <c r="B4" s="22"/>
      <c r="D4" s="127" t="s">
        <v>78</v>
      </c>
      <c r="L4" s="22"/>
      <c r="M4" s="128" t="s">
        <v>10</v>
      </c>
      <c r="AT4" s="19" t="s">
        <v>4</v>
      </c>
    </row>
    <row r="5" spans="2:12" s="1" customFormat="1" ht="6.95" customHeight="1">
      <c r="B5" s="22"/>
      <c r="L5" s="22"/>
    </row>
    <row r="6" spans="1:31" s="2" customFormat="1" ht="12" customHeight="1">
      <c r="A6" s="40"/>
      <c r="B6" s="46"/>
      <c r="C6" s="40"/>
      <c r="D6" s="129" t="s">
        <v>16</v>
      </c>
      <c r="E6" s="40"/>
      <c r="F6" s="40"/>
      <c r="G6" s="40"/>
      <c r="H6" s="40"/>
      <c r="I6" s="40"/>
      <c r="J6" s="40"/>
      <c r="K6" s="40"/>
      <c r="L6" s="13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6"/>
      <c r="C7" s="40"/>
      <c r="D7" s="40"/>
      <c r="E7" s="131" t="s">
        <v>17</v>
      </c>
      <c r="F7" s="40"/>
      <c r="G7" s="40"/>
      <c r="H7" s="40"/>
      <c r="I7" s="40"/>
      <c r="J7" s="40"/>
      <c r="K7" s="40"/>
      <c r="L7" s="13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6"/>
      <c r="C8" s="40"/>
      <c r="D8" s="40"/>
      <c r="E8" s="40"/>
      <c r="F8" s="40"/>
      <c r="G8" s="40"/>
      <c r="H8" s="40"/>
      <c r="I8" s="40"/>
      <c r="J8" s="40"/>
      <c r="K8" s="40"/>
      <c r="L8" s="13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6"/>
      <c r="C9" s="40"/>
      <c r="D9" s="129" t="s">
        <v>18</v>
      </c>
      <c r="E9" s="40"/>
      <c r="F9" s="132" t="s">
        <v>19</v>
      </c>
      <c r="G9" s="40"/>
      <c r="H9" s="40"/>
      <c r="I9" s="129" t="s">
        <v>20</v>
      </c>
      <c r="J9" s="132" t="s">
        <v>19</v>
      </c>
      <c r="K9" s="40"/>
      <c r="L9" s="13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29" t="s">
        <v>21</v>
      </c>
      <c r="E10" s="40"/>
      <c r="F10" s="132" t="s">
        <v>22</v>
      </c>
      <c r="G10" s="40"/>
      <c r="H10" s="40"/>
      <c r="I10" s="129" t="s">
        <v>23</v>
      </c>
      <c r="J10" s="133" t="str">
        <f>'Rekapitulace stavby'!AN8</f>
        <v>20. 1. 2024</v>
      </c>
      <c r="K10" s="40"/>
      <c r="L10" s="13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13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29" t="s">
        <v>25</v>
      </c>
      <c r="E12" s="40"/>
      <c r="F12" s="40"/>
      <c r="G12" s="40"/>
      <c r="H12" s="40"/>
      <c r="I12" s="129" t="s">
        <v>26</v>
      </c>
      <c r="J12" s="132" t="s">
        <v>19</v>
      </c>
      <c r="K12" s="40"/>
      <c r="L12" s="13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6"/>
      <c r="C13" s="40"/>
      <c r="D13" s="40"/>
      <c r="E13" s="132" t="s">
        <v>27</v>
      </c>
      <c r="F13" s="40"/>
      <c r="G13" s="40"/>
      <c r="H13" s="40"/>
      <c r="I13" s="129" t="s">
        <v>28</v>
      </c>
      <c r="J13" s="132" t="s">
        <v>19</v>
      </c>
      <c r="K13" s="40"/>
      <c r="L13" s="13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3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29" t="s">
        <v>29</v>
      </c>
      <c r="E15" s="40"/>
      <c r="F15" s="40"/>
      <c r="G15" s="40"/>
      <c r="H15" s="40"/>
      <c r="I15" s="129" t="s">
        <v>26</v>
      </c>
      <c r="J15" s="35" t="str">
        <f>'Rekapitulace stavby'!AN13</f>
        <v>Vyplň údaj</v>
      </c>
      <c r="K15" s="40"/>
      <c r="L15" s="13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2"/>
      <c r="G16" s="132"/>
      <c r="H16" s="132"/>
      <c r="I16" s="129" t="s">
        <v>28</v>
      </c>
      <c r="J16" s="35" t="str">
        <f>'Rekapitulace stavby'!AN14</f>
        <v>Vyplň údaj</v>
      </c>
      <c r="K16" s="40"/>
      <c r="L16" s="13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3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29" t="s">
        <v>31</v>
      </c>
      <c r="E18" s="40"/>
      <c r="F18" s="40"/>
      <c r="G18" s="40"/>
      <c r="H18" s="40"/>
      <c r="I18" s="129" t="s">
        <v>26</v>
      </c>
      <c r="J18" s="132" t="str">
        <f>IF('Rekapitulace stavby'!AN16="","",'Rekapitulace stavby'!AN16)</f>
        <v/>
      </c>
      <c r="K18" s="40"/>
      <c r="L18" s="13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2" t="str">
        <f>IF('Rekapitulace stavby'!E17="","",'Rekapitulace stavby'!E17)</f>
        <v xml:space="preserve"> </v>
      </c>
      <c r="F19" s="40"/>
      <c r="G19" s="40"/>
      <c r="H19" s="40"/>
      <c r="I19" s="129" t="s">
        <v>28</v>
      </c>
      <c r="J19" s="132" t="str">
        <f>IF('Rekapitulace stavby'!AN17="","",'Rekapitulace stavby'!AN17)</f>
        <v/>
      </c>
      <c r="K19" s="40"/>
      <c r="L19" s="13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3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29" t="s">
        <v>34</v>
      </c>
      <c r="E21" s="40"/>
      <c r="F21" s="40"/>
      <c r="G21" s="40"/>
      <c r="H21" s="40"/>
      <c r="I21" s="129" t="s">
        <v>26</v>
      </c>
      <c r="J21" s="132" t="str">
        <f>IF('Rekapitulace stavby'!AN19="","",'Rekapitulace stavby'!AN19)</f>
        <v/>
      </c>
      <c r="K21" s="40"/>
      <c r="L21" s="13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132" t="str">
        <f>IF('Rekapitulace stavby'!E20="","",'Rekapitulace stavby'!E20)</f>
        <v xml:space="preserve"> </v>
      </c>
      <c r="F22" s="40"/>
      <c r="G22" s="40"/>
      <c r="H22" s="40"/>
      <c r="I22" s="129" t="s">
        <v>28</v>
      </c>
      <c r="J22" s="132" t="str">
        <f>IF('Rekapitulace stavby'!AN20="","",'Rekapitulace stavby'!AN20)</f>
        <v/>
      </c>
      <c r="K22" s="40"/>
      <c r="L22" s="13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3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29" t="s">
        <v>35</v>
      </c>
      <c r="E24" s="40"/>
      <c r="F24" s="40"/>
      <c r="G24" s="40"/>
      <c r="H24" s="40"/>
      <c r="I24" s="40"/>
      <c r="J24" s="40"/>
      <c r="K24" s="40"/>
      <c r="L24" s="13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47.25" customHeight="1">
      <c r="A25" s="134"/>
      <c r="B25" s="135"/>
      <c r="C25" s="134"/>
      <c r="D25" s="134"/>
      <c r="E25" s="136" t="s">
        <v>36</v>
      </c>
      <c r="F25" s="136"/>
      <c r="G25" s="136"/>
      <c r="H25" s="136"/>
      <c r="I25" s="134"/>
      <c r="J25" s="134"/>
      <c r="K25" s="134"/>
      <c r="L25" s="137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3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138"/>
      <c r="E27" s="138"/>
      <c r="F27" s="138"/>
      <c r="G27" s="138"/>
      <c r="H27" s="138"/>
      <c r="I27" s="138"/>
      <c r="J27" s="138"/>
      <c r="K27" s="138"/>
      <c r="L27" s="13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25.4" customHeight="1">
      <c r="A28" s="40"/>
      <c r="B28" s="46"/>
      <c r="C28" s="40"/>
      <c r="D28" s="139" t="s">
        <v>37</v>
      </c>
      <c r="E28" s="40"/>
      <c r="F28" s="40"/>
      <c r="G28" s="40"/>
      <c r="H28" s="40"/>
      <c r="I28" s="40"/>
      <c r="J28" s="140">
        <f>ROUND(J91,2)</f>
        <v>0</v>
      </c>
      <c r="K28" s="40"/>
      <c r="L28" s="13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38"/>
      <c r="E29" s="138"/>
      <c r="F29" s="138"/>
      <c r="G29" s="138"/>
      <c r="H29" s="138"/>
      <c r="I29" s="138"/>
      <c r="J29" s="138"/>
      <c r="K29" s="138"/>
      <c r="L29" s="13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6"/>
      <c r="C30" s="40"/>
      <c r="D30" s="40"/>
      <c r="E30" s="40"/>
      <c r="F30" s="141" t="s">
        <v>39</v>
      </c>
      <c r="G30" s="40"/>
      <c r="H30" s="40"/>
      <c r="I30" s="141" t="s">
        <v>38</v>
      </c>
      <c r="J30" s="141" t="s">
        <v>40</v>
      </c>
      <c r="K30" s="40"/>
      <c r="L30" s="13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6"/>
      <c r="C31" s="40"/>
      <c r="D31" s="142" t="s">
        <v>41</v>
      </c>
      <c r="E31" s="129" t="s">
        <v>42</v>
      </c>
      <c r="F31" s="143">
        <f>ROUND((SUM(BE91:BE491)),2)</f>
        <v>0</v>
      </c>
      <c r="G31" s="40"/>
      <c r="H31" s="40"/>
      <c r="I31" s="144">
        <v>0.21</v>
      </c>
      <c r="J31" s="143">
        <f>ROUND(((SUM(BE91:BE491))*I31),2)</f>
        <v>0</v>
      </c>
      <c r="K31" s="40"/>
      <c r="L31" s="13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129" t="s">
        <v>43</v>
      </c>
      <c r="F32" s="143">
        <f>ROUND((SUM(BF91:BF491)),2)</f>
        <v>0</v>
      </c>
      <c r="G32" s="40"/>
      <c r="H32" s="40"/>
      <c r="I32" s="144">
        <v>0.12</v>
      </c>
      <c r="J32" s="143">
        <f>ROUND(((SUM(BF91:BF491))*I32),2)</f>
        <v>0</v>
      </c>
      <c r="K32" s="40"/>
      <c r="L32" s="13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40"/>
      <c r="E33" s="129" t="s">
        <v>44</v>
      </c>
      <c r="F33" s="143">
        <f>ROUND((SUM(BG91:BG491)),2)</f>
        <v>0</v>
      </c>
      <c r="G33" s="40"/>
      <c r="H33" s="40"/>
      <c r="I33" s="144">
        <v>0.21</v>
      </c>
      <c r="J33" s="143">
        <f>0</f>
        <v>0</v>
      </c>
      <c r="K33" s="40"/>
      <c r="L33" s="13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29" t="s">
        <v>45</v>
      </c>
      <c r="F34" s="143">
        <f>ROUND((SUM(BH91:BH491)),2)</f>
        <v>0</v>
      </c>
      <c r="G34" s="40"/>
      <c r="H34" s="40"/>
      <c r="I34" s="144">
        <v>0.12</v>
      </c>
      <c r="J34" s="143">
        <f>0</f>
        <v>0</v>
      </c>
      <c r="K34" s="40"/>
      <c r="L34" s="13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29" t="s">
        <v>46</v>
      </c>
      <c r="F35" s="143">
        <f>ROUND((SUM(BI91:BI491)),2)</f>
        <v>0</v>
      </c>
      <c r="G35" s="40"/>
      <c r="H35" s="40"/>
      <c r="I35" s="144">
        <v>0</v>
      </c>
      <c r="J35" s="143">
        <f>0</f>
        <v>0</v>
      </c>
      <c r="K35" s="40"/>
      <c r="L35" s="13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6.95" customHeight="1">
      <c r="A36" s="40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13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25.4" customHeight="1">
      <c r="A37" s="40"/>
      <c r="B37" s="46"/>
      <c r="C37" s="145"/>
      <c r="D37" s="146" t="s">
        <v>47</v>
      </c>
      <c r="E37" s="147"/>
      <c r="F37" s="147"/>
      <c r="G37" s="148" t="s">
        <v>48</v>
      </c>
      <c r="H37" s="149" t="s">
        <v>49</v>
      </c>
      <c r="I37" s="147"/>
      <c r="J37" s="150">
        <f>SUM(J28:J35)</f>
        <v>0</v>
      </c>
      <c r="K37" s="151"/>
      <c r="L37" s="13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3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pans="1:31" s="2" customFormat="1" ht="6.95" customHeight="1">
      <c r="A42" s="40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3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4.95" customHeight="1">
      <c r="A43" s="40"/>
      <c r="B43" s="41"/>
      <c r="C43" s="25" t="s">
        <v>79</v>
      </c>
      <c r="D43" s="42"/>
      <c r="E43" s="42"/>
      <c r="F43" s="42"/>
      <c r="G43" s="42"/>
      <c r="H43" s="42"/>
      <c r="I43" s="42"/>
      <c r="J43" s="42"/>
      <c r="K43" s="42"/>
      <c r="L43" s="13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13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42"/>
      <c r="J45" s="42"/>
      <c r="K45" s="42"/>
      <c r="L45" s="13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6.5" customHeight="1">
      <c r="A46" s="40"/>
      <c r="B46" s="41"/>
      <c r="C46" s="42"/>
      <c r="D46" s="42"/>
      <c r="E46" s="71" t="str">
        <f>E7</f>
        <v>Stavební úpravy VB 0+1, U Lesa 871/34d, Karviná-Ráj</v>
      </c>
      <c r="F46" s="42"/>
      <c r="G46" s="42"/>
      <c r="H46" s="42"/>
      <c r="I46" s="42"/>
      <c r="J46" s="42"/>
      <c r="K46" s="42"/>
      <c r="L46" s="13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6.9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2" customHeight="1">
      <c r="A48" s="40"/>
      <c r="B48" s="41"/>
      <c r="C48" s="34" t="s">
        <v>21</v>
      </c>
      <c r="D48" s="42"/>
      <c r="E48" s="42"/>
      <c r="F48" s="29" t="str">
        <f>F10</f>
        <v>Karviná-Ráj</v>
      </c>
      <c r="G48" s="42"/>
      <c r="H48" s="42"/>
      <c r="I48" s="34" t="s">
        <v>23</v>
      </c>
      <c r="J48" s="74" t="str">
        <f>IF(J10="","",J10)</f>
        <v>20. 1. 2024</v>
      </c>
      <c r="K48" s="42"/>
      <c r="L48" s="13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6.95" customHeigh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3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15" customHeight="1">
      <c r="A50" s="40"/>
      <c r="B50" s="41"/>
      <c r="C50" s="34" t="s">
        <v>25</v>
      </c>
      <c r="D50" s="42"/>
      <c r="E50" s="42"/>
      <c r="F50" s="29" t="str">
        <f>E13</f>
        <v>STATUTÁRNÍ MĚSTO KARVINÁ · Magistrát města Karviné</v>
      </c>
      <c r="G50" s="42"/>
      <c r="H50" s="42"/>
      <c r="I50" s="34" t="s">
        <v>31</v>
      </c>
      <c r="J50" s="38" t="str">
        <f>E19</f>
        <v xml:space="preserve"> </v>
      </c>
      <c r="K50" s="42"/>
      <c r="L50" s="13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5.15" customHeight="1">
      <c r="A51" s="40"/>
      <c r="B51" s="41"/>
      <c r="C51" s="34" t="s">
        <v>29</v>
      </c>
      <c r="D51" s="42"/>
      <c r="E51" s="42"/>
      <c r="F51" s="29" t="str">
        <f>IF(E16="","",E16)</f>
        <v>Vyplň údaj</v>
      </c>
      <c r="G51" s="42"/>
      <c r="H51" s="42"/>
      <c r="I51" s="34" t="s">
        <v>34</v>
      </c>
      <c r="J51" s="38" t="str">
        <f>E22</f>
        <v xml:space="preserve"> </v>
      </c>
      <c r="K51" s="42"/>
      <c r="L51" s="13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0.3" customHeigh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13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29.25" customHeight="1">
      <c r="A53" s="40"/>
      <c r="B53" s="41"/>
      <c r="C53" s="156" t="s">
        <v>80</v>
      </c>
      <c r="D53" s="157"/>
      <c r="E53" s="157"/>
      <c r="F53" s="157"/>
      <c r="G53" s="157"/>
      <c r="H53" s="157"/>
      <c r="I53" s="157"/>
      <c r="J53" s="158" t="s">
        <v>81</v>
      </c>
      <c r="K53" s="157"/>
      <c r="L53" s="13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0.3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13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47" s="2" customFormat="1" ht="22.8" customHeight="1">
      <c r="A55" s="40"/>
      <c r="B55" s="41"/>
      <c r="C55" s="159" t="s">
        <v>69</v>
      </c>
      <c r="D55" s="42"/>
      <c r="E55" s="42"/>
      <c r="F55" s="42"/>
      <c r="G55" s="42"/>
      <c r="H55" s="42"/>
      <c r="I55" s="42"/>
      <c r="J55" s="104">
        <f>J91</f>
        <v>0</v>
      </c>
      <c r="K55" s="42"/>
      <c r="L55" s="13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82</v>
      </c>
    </row>
    <row r="56" spans="1:31" s="9" customFormat="1" ht="24.95" customHeight="1">
      <c r="A56" s="9"/>
      <c r="B56" s="160"/>
      <c r="C56" s="161"/>
      <c r="D56" s="162" t="s">
        <v>83</v>
      </c>
      <c r="E56" s="163"/>
      <c r="F56" s="163"/>
      <c r="G56" s="163"/>
      <c r="H56" s="163"/>
      <c r="I56" s="163"/>
      <c r="J56" s="164">
        <f>J92</f>
        <v>0</v>
      </c>
      <c r="K56" s="161"/>
      <c r="L56" s="16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6"/>
      <c r="C57" s="167"/>
      <c r="D57" s="168" t="s">
        <v>84</v>
      </c>
      <c r="E57" s="169"/>
      <c r="F57" s="169"/>
      <c r="G57" s="169"/>
      <c r="H57" s="169"/>
      <c r="I57" s="169"/>
      <c r="J57" s="170">
        <f>J93</f>
        <v>0</v>
      </c>
      <c r="K57" s="167"/>
      <c r="L57" s="17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6"/>
      <c r="C58" s="167"/>
      <c r="D58" s="168" t="s">
        <v>85</v>
      </c>
      <c r="E58" s="169"/>
      <c r="F58" s="169"/>
      <c r="G58" s="169"/>
      <c r="H58" s="169"/>
      <c r="I58" s="169"/>
      <c r="J58" s="170">
        <f>J105</f>
        <v>0</v>
      </c>
      <c r="K58" s="167"/>
      <c r="L58" s="17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6"/>
      <c r="C59" s="167"/>
      <c r="D59" s="168" t="s">
        <v>86</v>
      </c>
      <c r="E59" s="169"/>
      <c r="F59" s="169"/>
      <c r="G59" s="169"/>
      <c r="H59" s="169"/>
      <c r="I59" s="169"/>
      <c r="J59" s="170">
        <f>J138</f>
        <v>0</v>
      </c>
      <c r="K59" s="167"/>
      <c r="L59" s="17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6"/>
      <c r="C60" s="167"/>
      <c r="D60" s="168" t="s">
        <v>87</v>
      </c>
      <c r="E60" s="169"/>
      <c r="F60" s="169"/>
      <c r="G60" s="169"/>
      <c r="H60" s="169"/>
      <c r="I60" s="169"/>
      <c r="J60" s="170">
        <f>J153</f>
        <v>0</v>
      </c>
      <c r="K60" s="167"/>
      <c r="L60" s="17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6"/>
      <c r="C61" s="167"/>
      <c r="D61" s="168" t="s">
        <v>88</v>
      </c>
      <c r="E61" s="169"/>
      <c r="F61" s="169"/>
      <c r="G61" s="169"/>
      <c r="H61" s="169"/>
      <c r="I61" s="169"/>
      <c r="J61" s="170">
        <f>J163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0"/>
      <c r="C62" s="161"/>
      <c r="D62" s="162" t="s">
        <v>89</v>
      </c>
      <c r="E62" s="163"/>
      <c r="F62" s="163"/>
      <c r="G62" s="163"/>
      <c r="H62" s="163"/>
      <c r="I62" s="163"/>
      <c r="J62" s="164">
        <f>J166</f>
        <v>0</v>
      </c>
      <c r="K62" s="161"/>
      <c r="L62" s="16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6"/>
      <c r="C63" s="167"/>
      <c r="D63" s="168" t="s">
        <v>90</v>
      </c>
      <c r="E63" s="169"/>
      <c r="F63" s="169"/>
      <c r="G63" s="169"/>
      <c r="H63" s="169"/>
      <c r="I63" s="169"/>
      <c r="J63" s="170">
        <f>J167</f>
        <v>0</v>
      </c>
      <c r="K63" s="167"/>
      <c r="L63" s="17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6"/>
      <c r="C64" s="167"/>
      <c r="D64" s="168" t="s">
        <v>91</v>
      </c>
      <c r="E64" s="169"/>
      <c r="F64" s="169"/>
      <c r="G64" s="169"/>
      <c r="H64" s="169"/>
      <c r="I64" s="169"/>
      <c r="J64" s="170">
        <f>J190</f>
        <v>0</v>
      </c>
      <c r="K64" s="167"/>
      <c r="L64" s="17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6"/>
      <c r="C65" s="167"/>
      <c r="D65" s="168" t="s">
        <v>92</v>
      </c>
      <c r="E65" s="169"/>
      <c r="F65" s="169"/>
      <c r="G65" s="169"/>
      <c r="H65" s="169"/>
      <c r="I65" s="169"/>
      <c r="J65" s="170">
        <f>J205</f>
        <v>0</v>
      </c>
      <c r="K65" s="167"/>
      <c r="L65" s="17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6"/>
      <c r="C66" s="167"/>
      <c r="D66" s="168" t="s">
        <v>93</v>
      </c>
      <c r="E66" s="169"/>
      <c r="F66" s="169"/>
      <c r="G66" s="169"/>
      <c r="H66" s="169"/>
      <c r="I66" s="169"/>
      <c r="J66" s="170">
        <f>J243</f>
        <v>0</v>
      </c>
      <c r="K66" s="167"/>
      <c r="L66" s="17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6"/>
      <c r="C67" s="167"/>
      <c r="D67" s="168" t="s">
        <v>94</v>
      </c>
      <c r="E67" s="169"/>
      <c r="F67" s="169"/>
      <c r="G67" s="169"/>
      <c r="H67" s="169"/>
      <c r="I67" s="169"/>
      <c r="J67" s="170">
        <f>J286</f>
        <v>0</v>
      </c>
      <c r="K67" s="167"/>
      <c r="L67" s="17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6"/>
      <c r="C68" s="167"/>
      <c r="D68" s="168" t="s">
        <v>95</v>
      </c>
      <c r="E68" s="169"/>
      <c r="F68" s="169"/>
      <c r="G68" s="169"/>
      <c r="H68" s="169"/>
      <c r="I68" s="169"/>
      <c r="J68" s="170">
        <f>J320</f>
        <v>0</v>
      </c>
      <c r="K68" s="167"/>
      <c r="L68" s="17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6"/>
      <c r="C69" s="167"/>
      <c r="D69" s="168" t="s">
        <v>96</v>
      </c>
      <c r="E69" s="169"/>
      <c r="F69" s="169"/>
      <c r="G69" s="169"/>
      <c r="H69" s="169"/>
      <c r="I69" s="169"/>
      <c r="J69" s="170">
        <f>J353</f>
        <v>0</v>
      </c>
      <c r="K69" s="167"/>
      <c r="L69" s="17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6"/>
      <c r="C70" s="167"/>
      <c r="D70" s="168" t="s">
        <v>97</v>
      </c>
      <c r="E70" s="169"/>
      <c r="F70" s="169"/>
      <c r="G70" s="169"/>
      <c r="H70" s="169"/>
      <c r="I70" s="169"/>
      <c r="J70" s="170">
        <f>J354</f>
        <v>0</v>
      </c>
      <c r="K70" s="167"/>
      <c r="L70" s="17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6"/>
      <c r="C71" s="167"/>
      <c r="D71" s="168" t="s">
        <v>98</v>
      </c>
      <c r="E71" s="169"/>
      <c r="F71" s="169"/>
      <c r="G71" s="169"/>
      <c r="H71" s="169"/>
      <c r="I71" s="169"/>
      <c r="J71" s="170">
        <f>J404</f>
        <v>0</v>
      </c>
      <c r="K71" s="167"/>
      <c r="L71" s="17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6"/>
      <c r="C72" s="167"/>
      <c r="D72" s="168" t="s">
        <v>99</v>
      </c>
      <c r="E72" s="169"/>
      <c r="F72" s="169"/>
      <c r="G72" s="169"/>
      <c r="H72" s="169"/>
      <c r="I72" s="169"/>
      <c r="J72" s="170">
        <f>J439</f>
        <v>0</v>
      </c>
      <c r="K72" s="167"/>
      <c r="L72" s="17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6"/>
      <c r="C73" s="167"/>
      <c r="D73" s="168" t="s">
        <v>100</v>
      </c>
      <c r="E73" s="169"/>
      <c r="F73" s="169"/>
      <c r="G73" s="169"/>
      <c r="H73" s="169"/>
      <c r="I73" s="169"/>
      <c r="J73" s="170">
        <f>J471</f>
        <v>0</v>
      </c>
      <c r="K73" s="167"/>
      <c r="L73" s="17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101</v>
      </c>
      <c r="D80" s="42"/>
      <c r="E80" s="42"/>
      <c r="F80" s="42"/>
      <c r="G80" s="42"/>
      <c r="H80" s="42"/>
      <c r="I80" s="42"/>
      <c r="J80" s="42"/>
      <c r="K80" s="42"/>
      <c r="L80" s="13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3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E7</f>
        <v>Stavební úpravy VB 0+1, U Lesa 871/34d, Karviná-Ráj</v>
      </c>
      <c r="F83" s="42"/>
      <c r="G83" s="42"/>
      <c r="H83" s="42"/>
      <c r="I83" s="42"/>
      <c r="J83" s="42"/>
      <c r="K83" s="42"/>
      <c r="L83" s="13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F10</f>
        <v>Karviná-Ráj</v>
      </c>
      <c r="G85" s="42"/>
      <c r="H85" s="42"/>
      <c r="I85" s="34" t="s">
        <v>23</v>
      </c>
      <c r="J85" s="74" t="str">
        <f>IF(J10="","",J10)</f>
        <v>20. 1. 2024</v>
      </c>
      <c r="K85" s="42"/>
      <c r="L85" s="13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25</v>
      </c>
      <c r="D87" s="42"/>
      <c r="E87" s="42"/>
      <c r="F87" s="29" t="str">
        <f>E13</f>
        <v>STATUTÁRNÍ MĚSTO KARVINÁ · Magistrát města Karviné</v>
      </c>
      <c r="G87" s="42"/>
      <c r="H87" s="42"/>
      <c r="I87" s="34" t="s">
        <v>31</v>
      </c>
      <c r="J87" s="38" t="str">
        <f>E19</f>
        <v xml:space="preserve"> </v>
      </c>
      <c r="K87" s="42"/>
      <c r="L87" s="13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29</v>
      </c>
      <c r="D88" s="42"/>
      <c r="E88" s="42"/>
      <c r="F88" s="29" t="str">
        <f>IF(E16="","",E16)</f>
        <v>Vyplň údaj</v>
      </c>
      <c r="G88" s="42"/>
      <c r="H88" s="42"/>
      <c r="I88" s="34" t="s">
        <v>34</v>
      </c>
      <c r="J88" s="38" t="str">
        <f>E22</f>
        <v xml:space="preserve"> </v>
      </c>
      <c r="K88" s="42"/>
      <c r="L88" s="13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2"/>
      <c r="B90" s="173"/>
      <c r="C90" s="174" t="s">
        <v>102</v>
      </c>
      <c r="D90" s="175" t="s">
        <v>56</v>
      </c>
      <c r="E90" s="175" t="s">
        <v>52</v>
      </c>
      <c r="F90" s="175" t="s">
        <v>53</v>
      </c>
      <c r="G90" s="175" t="s">
        <v>103</v>
      </c>
      <c r="H90" s="175" t="s">
        <v>104</v>
      </c>
      <c r="I90" s="175" t="s">
        <v>105</v>
      </c>
      <c r="J90" s="175" t="s">
        <v>81</v>
      </c>
      <c r="K90" s="176" t="s">
        <v>106</v>
      </c>
      <c r="L90" s="177"/>
      <c r="M90" s="94" t="s">
        <v>19</v>
      </c>
      <c r="N90" s="95" t="s">
        <v>41</v>
      </c>
      <c r="O90" s="95" t="s">
        <v>107</v>
      </c>
      <c r="P90" s="95" t="s">
        <v>108</v>
      </c>
      <c r="Q90" s="95" t="s">
        <v>109</v>
      </c>
      <c r="R90" s="95" t="s">
        <v>110</v>
      </c>
      <c r="S90" s="95" t="s">
        <v>111</v>
      </c>
      <c r="T90" s="96" t="s">
        <v>112</v>
      </c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</row>
    <row r="91" spans="1:63" s="2" customFormat="1" ht="22.8" customHeight="1">
      <c r="A91" s="40"/>
      <c r="B91" s="41"/>
      <c r="C91" s="101" t="s">
        <v>113</v>
      </c>
      <c r="D91" s="42"/>
      <c r="E91" s="42"/>
      <c r="F91" s="42"/>
      <c r="G91" s="42"/>
      <c r="H91" s="42"/>
      <c r="I91" s="42"/>
      <c r="J91" s="178">
        <f>BK91</f>
        <v>0</v>
      </c>
      <c r="K91" s="42"/>
      <c r="L91" s="46"/>
      <c r="M91" s="97"/>
      <c r="N91" s="179"/>
      <c r="O91" s="98"/>
      <c r="P91" s="180">
        <f>P92+P166</f>
        <v>0</v>
      </c>
      <c r="Q91" s="98"/>
      <c r="R91" s="180">
        <f>R92+R166</f>
        <v>2.564933812</v>
      </c>
      <c r="S91" s="98"/>
      <c r="T91" s="181">
        <f>T92+T166</f>
        <v>4.97582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70</v>
      </c>
      <c r="AU91" s="19" t="s">
        <v>82</v>
      </c>
      <c r="BK91" s="182">
        <f>BK92+BK166</f>
        <v>0</v>
      </c>
    </row>
    <row r="92" spans="1:63" s="12" customFormat="1" ht="25.9" customHeight="1">
      <c r="A92" s="12"/>
      <c r="B92" s="183"/>
      <c r="C92" s="184"/>
      <c r="D92" s="185" t="s">
        <v>70</v>
      </c>
      <c r="E92" s="186" t="s">
        <v>114</v>
      </c>
      <c r="F92" s="186" t="s">
        <v>115</v>
      </c>
      <c r="G92" s="184"/>
      <c r="H92" s="184"/>
      <c r="I92" s="187"/>
      <c r="J92" s="188">
        <f>BK92</f>
        <v>0</v>
      </c>
      <c r="K92" s="184"/>
      <c r="L92" s="189"/>
      <c r="M92" s="190"/>
      <c r="N92" s="191"/>
      <c r="O92" s="191"/>
      <c r="P92" s="192">
        <f>P93+P105+P138+P153+P163</f>
        <v>0</v>
      </c>
      <c r="Q92" s="191"/>
      <c r="R92" s="192">
        <f>R93+R105+R138+R153+R163</f>
        <v>0.9964294180000001</v>
      </c>
      <c r="S92" s="191"/>
      <c r="T92" s="193">
        <f>T93+T105+T138+T153+T163</f>
        <v>4.266559999999999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4" t="s">
        <v>76</v>
      </c>
      <c r="AT92" s="195" t="s">
        <v>70</v>
      </c>
      <c r="AU92" s="195" t="s">
        <v>71</v>
      </c>
      <c r="AY92" s="194" t="s">
        <v>116</v>
      </c>
      <c r="BK92" s="196">
        <f>BK93+BK105+BK138+BK153+BK163</f>
        <v>0</v>
      </c>
    </row>
    <row r="93" spans="1:63" s="12" customFormat="1" ht="22.8" customHeight="1">
      <c r="A93" s="12"/>
      <c r="B93" s="183"/>
      <c r="C93" s="184"/>
      <c r="D93" s="185" t="s">
        <v>70</v>
      </c>
      <c r="E93" s="197" t="s">
        <v>117</v>
      </c>
      <c r="F93" s="197" t="s">
        <v>118</v>
      </c>
      <c r="G93" s="184"/>
      <c r="H93" s="184"/>
      <c r="I93" s="187"/>
      <c r="J93" s="198">
        <f>BK93</f>
        <v>0</v>
      </c>
      <c r="K93" s="184"/>
      <c r="L93" s="189"/>
      <c r="M93" s="190"/>
      <c r="N93" s="191"/>
      <c r="O93" s="191"/>
      <c r="P93" s="192">
        <f>SUM(P94:P104)</f>
        <v>0</v>
      </c>
      <c r="Q93" s="191"/>
      <c r="R93" s="192">
        <f>SUM(R94:R104)</f>
        <v>0.04918794099999999</v>
      </c>
      <c r="S93" s="191"/>
      <c r="T93" s="193">
        <f>SUM(T94:T104)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4" t="s">
        <v>76</v>
      </c>
      <c r="AT93" s="195" t="s">
        <v>70</v>
      </c>
      <c r="AU93" s="195" t="s">
        <v>76</v>
      </c>
      <c r="AY93" s="194" t="s">
        <v>116</v>
      </c>
      <c r="BK93" s="196">
        <f>SUM(BK94:BK104)</f>
        <v>0</v>
      </c>
    </row>
    <row r="94" spans="1:65" s="2" customFormat="1" ht="21.75" customHeight="1">
      <c r="A94" s="40"/>
      <c r="B94" s="41"/>
      <c r="C94" s="199" t="s">
        <v>76</v>
      </c>
      <c r="D94" s="199" t="s">
        <v>119</v>
      </c>
      <c r="E94" s="200" t="s">
        <v>120</v>
      </c>
      <c r="F94" s="201" t="s">
        <v>121</v>
      </c>
      <c r="G94" s="202" t="s">
        <v>122</v>
      </c>
      <c r="H94" s="203">
        <v>0.0185</v>
      </c>
      <c r="I94" s="204"/>
      <c r="J94" s="205">
        <f>ROUND(I94*H94,2)</f>
        <v>0</v>
      </c>
      <c r="K94" s="201" t="s">
        <v>123</v>
      </c>
      <c r="L94" s="46"/>
      <c r="M94" s="206" t="s">
        <v>19</v>
      </c>
      <c r="N94" s="207" t="s">
        <v>43</v>
      </c>
      <c r="O94" s="86"/>
      <c r="P94" s="208">
        <f>O94*H94</f>
        <v>0</v>
      </c>
      <c r="Q94" s="208">
        <v>2.50187</v>
      </c>
      <c r="R94" s="208">
        <f>Q94*H94</f>
        <v>0.04628459499999999</v>
      </c>
      <c r="S94" s="208">
        <v>0</v>
      </c>
      <c r="T94" s="20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0" t="s">
        <v>124</v>
      </c>
      <c r="AT94" s="210" t="s">
        <v>119</v>
      </c>
      <c r="AU94" s="210" t="s">
        <v>125</v>
      </c>
      <c r="AY94" s="19" t="s">
        <v>116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9" t="s">
        <v>125</v>
      </c>
      <c r="BK94" s="211">
        <f>ROUND(I94*H94,2)</f>
        <v>0</v>
      </c>
      <c r="BL94" s="19" t="s">
        <v>124</v>
      </c>
      <c r="BM94" s="210" t="s">
        <v>126</v>
      </c>
    </row>
    <row r="95" spans="1:47" s="2" customFormat="1" ht="12">
      <c r="A95" s="40"/>
      <c r="B95" s="41"/>
      <c r="C95" s="42"/>
      <c r="D95" s="212" t="s">
        <v>127</v>
      </c>
      <c r="E95" s="42"/>
      <c r="F95" s="213" t="s">
        <v>128</v>
      </c>
      <c r="G95" s="42"/>
      <c r="H95" s="42"/>
      <c r="I95" s="214"/>
      <c r="J95" s="42"/>
      <c r="K95" s="42"/>
      <c r="L95" s="46"/>
      <c r="M95" s="215"/>
      <c r="N95" s="216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127</v>
      </c>
      <c r="AU95" s="19" t="s">
        <v>125</v>
      </c>
    </row>
    <row r="96" spans="1:51" s="13" customFormat="1" ht="12">
      <c r="A96" s="13"/>
      <c r="B96" s="217"/>
      <c r="C96" s="218"/>
      <c r="D96" s="219" t="s">
        <v>129</v>
      </c>
      <c r="E96" s="220" t="s">
        <v>19</v>
      </c>
      <c r="F96" s="221" t="s">
        <v>130</v>
      </c>
      <c r="G96" s="218"/>
      <c r="H96" s="222">
        <v>0.0185</v>
      </c>
      <c r="I96" s="223"/>
      <c r="J96" s="218"/>
      <c r="K96" s="218"/>
      <c r="L96" s="224"/>
      <c r="M96" s="225"/>
      <c r="N96" s="226"/>
      <c r="O96" s="226"/>
      <c r="P96" s="226"/>
      <c r="Q96" s="226"/>
      <c r="R96" s="226"/>
      <c r="S96" s="226"/>
      <c r="T96" s="22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8" t="s">
        <v>129</v>
      </c>
      <c r="AU96" s="228" t="s">
        <v>125</v>
      </c>
      <c r="AV96" s="13" t="s">
        <v>125</v>
      </c>
      <c r="AW96" s="13" t="s">
        <v>33</v>
      </c>
      <c r="AX96" s="13" t="s">
        <v>76</v>
      </c>
      <c r="AY96" s="228" t="s">
        <v>116</v>
      </c>
    </row>
    <row r="97" spans="1:65" s="2" customFormat="1" ht="16.5" customHeight="1">
      <c r="A97" s="40"/>
      <c r="B97" s="41"/>
      <c r="C97" s="199" t="s">
        <v>125</v>
      </c>
      <c r="D97" s="199" t="s">
        <v>119</v>
      </c>
      <c r="E97" s="200" t="s">
        <v>131</v>
      </c>
      <c r="F97" s="201" t="s">
        <v>132</v>
      </c>
      <c r="G97" s="202" t="s">
        <v>133</v>
      </c>
      <c r="H97" s="203">
        <v>0.369</v>
      </c>
      <c r="I97" s="204"/>
      <c r="J97" s="205">
        <f>ROUND(I97*H97,2)</f>
        <v>0</v>
      </c>
      <c r="K97" s="201" t="s">
        <v>123</v>
      </c>
      <c r="L97" s="46"/>
      <c r="M97" s="206" t="s">
        <v>19</v>
      </c>
      <c r="N97" s="207" t="s">
        <v>43</v>
      </c>
      <c r="O97" s="86"/>
      <c r="P97" s="208">
        <f>O97*H97</f>
        <v>0</v>
      </c>
      <c r="Q97" s="208">
        <v>0.00275</v>
      </c>
      <c r="R97" s="208">
        <f>Q97*H97</f>
        <v>0.00101475</v>
      </c>
      <c r="S97" s="208">
        <v>0</v>
      </c>
      <c r="T97" s="20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0" t="s">
        <v>124</v>
      </c>
      <c r="AT97" s="210" t="s">
        <v>119</v>
      </c>
      <c r="AU97" s="210" t="s">
        <v>125</v>
      </c>
      <c r="AY97" s="19" t="s">
        <v>116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9" t="s">
        <v>125</v>
      </c>
      <c r="BK97" s="211">
        <f>ROUND(I97*H97,2)</f>
        <v>0</v>
      </c>
      <c r="BL97" s="19" t="s">
        <v>124</v>
      </c>
      <c r="BM97" s="210" t="s">
        <v>134</v>
      </c>
    </row>
    <row r="98" spans="1:47" s="2" customFormat="1" ht="12">
      <c r="A98" s="40"/>
      <c r="B98" s="41"/>
      <c r="C98" s="42"/>
      <c r="D98" s="212" t="s">
        <v>127</v>
      </c>
      <c r="E98" s="42"/>
      <c r="F98" s="213" t="s">
        <v>135</v>
      </c>
      <c r="G98" s="42"/>
      <c r="H98" s="42"/>
      <c r="I98" s="214"/>
      <c r="J98" s="42"/>
      <c r="K98" s="42"/>
      <c r="L98" s="46"/>
      <c r="M98" s="215"/>
      <c r="N98" s="216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127</v>
      </c>
      <c r="AU98" s="19" t="s">
        <v>125</v>
      </c>
    </row>
    <row r="99" spans="1:51" s="13" customFormat="1" ht="12">
      <c r="A99" s="13"/>
      <c r="B99" s="217"/>
      <c r="C99" s="218"/>
      <c r="D99" s="219" t="s">
        <v>129</v>
      </c>
      <c r="E99" s="220" t="s">
        <v>19</v>
      </c>
      <c r="F99" s="221" t="s">
        <v>136</v>
      </c>
      <c r="G99" s="218"/>
      <c r="H99" s="222">
        <v>0.369</v>
      </c>
      <c r="I99" s="223"/>
      <c r="J99" s="218"/>
      <c r="K99" s="218"/>
      <c r="L99" s="224"/>
      <c r="M99" s="225"/>
      <c r="N99" s="226"/>
      <c r="O99" s="226"/>
      <c r="P99" s="226"/>
      <c r="Q99" s="226"/>
      <c r="R99" s="226"/>
      <c r="S99" s="226"/>
      <c r="T99" s="22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8" t="s">
        <v>129</v>
      </c>
      <c r="AU99" s="228" t="s">
        <v>125</v>
      </c>
      <c r="AV99" s="13" t="s">
        <v>125</v>
      </c>
      <c r="AW99" s="13" t="s">
        <v>33</v>
      </c>
      <c r="AX99" s="13" t="s">
        <v>76</v>
      </c>
      <c r="AY99" s="228" t="s">
        <v>116</v>
      </c>
    </row>
    <row r="100" spans="1:65" s="2" customFormat="1" ht="16.5" customHeight="1">
      <c r="A100" s="40"/>
      <c r="B100" s="41"/>
      <c r="C100" s="199" t="s">
        <v>117</v>
      </c>
      <c r="D100" s="199" t="s">
        <v>119</v>
      </c>
      <c r="E100" s="200" t="s">
        <v>137</v>
      </c>
      <c r="F100" s="201" t="s">
        <v>138</v>
      </c>
      <c r="G100" s="202" t="s">
        <v>133</v>
      </c>
      <c r="H100" s="203">
        <v>0.369</v>
      </c>
      <c r="I100" s="204"/>
      <c r="J100" s="205">
        <f>ROUND(I100*H100,2)</f>
        <v>0</v>
      </c>
      <c r="K100" s="201" t="s">
        <v>123</v>
      </c>
      <c r="L100" s="46"/>
      <c r="M100" s="206" t="s">
        <v>19</v>
      </c>
      <c r="N100" s="207" t="s">
        <v>43</v>
      </c>
      <c r="O100" s="86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0" t="s">
        <v>124</v>
      </c>
      <c r="AT100" s="210" t="s">
        <v>119</v>
      </c>
      <c r="AU100" s="210" t="s">
        <v>125</v>
      </c>
      <c r="AY100" s="19" t="s">
        <v>116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9" t="s">
        <v>125</v>
      </c>
      <c r="BK100" s="211">
        <f>ROUND(I100*H100,2)</f>
        <v>0</v>
      </c>
      <c r="BL100" s="19" t="s">
        <v>124</v>
      </c>
      <c r="BM100" s="210" t="s">
        <v>139</v>
      </c>
    </row>
    <row r="101" spans="1:47" s="2" customFormat="1" ht="12">
      <c r="A101" s="40"/>
      <c r="B101" s="41"/>
      <c r="C101" s="42"/>
      <c r="D101" s="212" t="s">
        <v>127</v>
      </c>
      <c r="E101" s="42"/>
      <c r="F101" s="213" t="s">
        <v>140</v>
      </c>
      <c r="G101" s="42"/>
      <c r="H101" s="42"/>
      <c r="I101" s="214"/>
      <c r="J101" s="42"/>
      <c r="K101" s="42"/>
      <c r="L101" s="46"/>
      <c r="M101" s="215"/>
      <c r="N101" s="216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127</v>
      </c>
      <c r="AU101" s="19" t="s">
        <v>125</v>
      </c>
    </row>
    <row r="102" spans="1:65" s="2" customFormat="1" ht="24.15" customHeight="1">
      <c r="A102" s="40"/>
      <c r="B102" s="41"/>
      <c r="C102" s="199" t="s">
        <v>124</v>
      </c>
      <c r="D102" s="199" t="s">
        <v>119</v>
      </c>
      <c r="E102" s="200" t="s">
        <v>141</v>
      </c>
      <c r="F102" s="201" t="s">
        <v>142</v>
      </c>
      <c r="G102" s="202" t="s">
        <v>143</v>
      </c>
      <c r="H102" s="203">
        <v>0.0018</v>
      </c>
      <c r="I102" s="204"/>
      <c r="J102" s="205">
        <f>ROUND(I102*H102,2)</f>
        <v>0</v>
      </c>
      <c r="K102" s="201" t="s">
        <v>123</v>
      </c>
      <c r="L102" s="46"/>
      <c r="M102" s="206" t="s">
        <v>19</v>
      </c>
      <c r="N102" s="207" t="s">
        <v>43</v>
      </c>
      <c r="O102" s="86"/>
      <c r="P102" s="208">
        <f>O102*H102</f>
        <v>0</v>
      </c>
      <c r="Q102" s="208">
        <v>1.04922</v>
      </c>
      <c r="R102" s="208">
        <f>Q102*H102</f>
        <v>0.001888596</v>
      </c>
      <c r="S102" s="208">
        <v>0</v>
      </c>
      <c r="T102" s="20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0" t="s">
        <v>124</v>
      </c>
      <c r="AT102" s="210" t="s">
        <v>119</v>
      </c>
      <c r="AU102" s="210" t="s">
        <v>125</v>
      </c>
      <c r="AY102" s="19" t="s">
        <v>116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9" t="s">
        <v>125</v>
      </c>
      <c r="BK102" s="211">
        <f>ROUND(I102*H102,2)</f>
        <v>0</v>
      </c>
      <c r="BL102" s="19" t="s">
        <v>124</v>
      </c>
      <c r="BM102" s="210" t="s">
        <v>144</v>
      </c>
    </row>
    <row r="103" spans="1:47" s="2" customFormat="1" ht="12">
      <c r="A103" s="40"/>
      <c r="B103" s="41"/>
      <c r="C103" s="42"/>
      <c r="D103" s="212" t="s">
        <v>127</v>
      </c>
      <c r="E103" s="42"/>
      <c r="F103" s="213" t="s">
        <v>145</v>
      </c>
      <c r="G103" s="42"/>
      <c r="H103" s="42"/>
      <c r="I103" s="214"/>
      <c r="J103" s="42"/>
      <c r="K103" s="42"/>
      <c r="L103" s="46"/>
      <c r="M103" s="215"/>
      <c r="N103" s="21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127</v>
      </c>
      <c r="AU103" s="19" t="s">
        <v>125</v>
      </c>
    </row>
    <row r="104" spans="1:51" s="13" customFormat="1" ht="12">
      <c r="A104" s="13"/>
      <c r="B104" s="217"/>
      <c r="C104" s="218"/>
      <c r="D104" s="219" t="s">
        <v>129</v>
      </c>
      <c r="E104" s="220" t="s">
        <v>19</v>
      </c>
      <c r="F104" s="221" t="s">
        <v>146</v>
      </c>
      <c r="G104" s="218"/>
      <c r="H104" s="222">
        <v>0.0018</v>
      </c>
      <c r="I104" s="223"/>
      <c r="J104" s="218"/>
      <c r="K104" s="218"/>
      <c r="L104" s="224"/>
      <c r="M104" s="225"/>
      <c r="N104" s="226"/>
      <c r="O104" s="226"/>
      <c r="P104" s="226"/>
      <c r="Q104" s="226"/>
      <c r="R104" s="226"/>
      <c r="S104" s="226"/>
      <c r="T104" s="22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8" t="s">
        <v>129</v>
      </c>
      <c r="AU104" s="228" t="s">
        <v>125</v>
      </c>
      <c r="AV104" s="13" t="s">
        <v>125</v>
      </c>
      <c r="AW104" s="13" t="s">
        <v>33</v>
      </c>
      <c r="AX104" s="13" t="s">
        <v>76</v>
      </c>
      <c r="AY104" s="228" t="s">
        <v>116</v>
      </c>
    </row>
    <row r="105" spans="1:63" s="12" customFormat="1" ht="22.8" customHeight="1">
      <c r="A105" s="12"/>
      <c r="B105" s="183"/>
      <c r="C105" s="184"/>
      <c r="D105" s="185" t="s">
        <v>70</v>
      </c>
      <c r="E105" s="197" t="s">
        <v>147</v>
      </c>
      <c r="F105" s="197" t="s">
        <v>148</v>
      </c>
      <c r="G105" s="184"/>
      <c r="H105" s="184"/>
      <c r="I105" s="187"/>
      <c r="J105" s="198">
        <f>BK105</f>
        <v>0</v>
      </c>
      <c r="K105" s="184"/>
      <c r="L105" s="189"/>
      <c r="M105" s="190"/>
      <c r="N105" s="191"/>
      <c r="O105" s="191"/>
      <c r="P105" s="192">
        <f>SUM(P106:P137)</f>
        <v>0</v>
      </c>
      <c r="Q105" s="191"/>
      <c r="R105" s="192">
        <f>SUM(R106:R137)</f>
        <v>0.9461582770000001</v>
      </c>
      <c r="S105" s="191"/>
      <c r="T105" s="193">
        <f>SUM(T106:T137)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4" t="s">
        <v>76</v>
      </c>
      <c r="AT105" s="195" t="s">
        <v>70</v>
      </c>
      <c r="AU105" s="195" t="s">
        <v>76</v>
      </c>
      <c r="AY105" s="194" t="s">
        <v>116</v>
      </c>
      <c r="BK105" s="196">
        <f>SUM(BK106:BK137)</f>
        <v>0</v>
      </c>
    </row>
    <row r="106" spans="1:65" s="2" customFormat="1" ht="16.5" customHeight="1">
      <c r="A106" s="40"/>
      <c r="B106" s="41"/>
      <c r="C106" s="199" t="s">
        <v>149</v>
      </c>
      <c r="D106" s="199" t="s">
        <v>119</v>
      </c>
      <c r="E106" s="200" t="s">
        <v>150</v>
      </c>
      <c r="F106" s="201" t="s">
        <v>151</v>
      </c>
      <c r="G106" s="202" t="s">
        <v>133</v>
      </c>
      <c r="H106" s="203">
        <v>23.55</v>
      </c>
      <c r="I106" s="204"/>
      <c r="J106" s="205">
        <f>ROUND(I106*H106,2)</f>
        <v>0</v>
      </c>
      <c r="K106" s="201" t="s">
        <v>123</v>
      </c>
      <c r="L106" s="46"/>
      <c r="M106" s="206" t="s">
        <v>19</v>
      </c>
      <c r="N106" s="207" t="s">
        <v>43</v>
      </c>
      <c r="O106" s="86"/>
      <c r="P106" s="208">
        <f>O106*H106</f>
        <v>0</v>
      </c>
      <c r="Q106" s="208">
        <v>0.00026</v>
      </c>
      <c r="R106" s="208">
        <f>Q106*H106</f>
        <v>0.006123</v>
      </c>
      <c r="S106" s="208">
        <v>0</v>
      </c>
      <c r="T106" s="20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0" t="s">
        <v>124</v>
      </c>
      <c r="AT106" s="210" t="s">
        <v>119</v>
      </c>
      <c r="AU106" s="210" t="s">
        <v>125</v>
      </c>
      <c r="AY106" s="19" t="s">
        <v>116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19" t="s">
        <v>125</v>
      </c>
      <c r="BK106" s="211">
        <f>ROUND(I106*H106,2)</f>
        <v>0</v>
      </c>
      <c r="BL106" s="19" t="s">
        <v>124</v>
      </c>
      <c r="BM106" s="210" t="s">
        <v>152</v>
      </c>
    </row>
    <row r="107" spans="1:47" s="2" customFormat="1" ht="12">
      <c r="A107" s="40"/>
      <c r="B107" s="41"/>
      <c r="C107" s="42"/>
      <c r="D107" s="212" t="s">
        <v>127</v>
      </c>
      <c r="E107" s="42"/>
      <c r="F107" s="213" t="s">
        <v>153</v>
      </c>
      <c r="G107" s="42"/>
      <c r="H107" s="42"/>
      <c r="I107" s="214"/>
      <c r="J107" s="42"/>
      <c r="K107" s="42"/>
      <c r="L107" s="46"/>
      <c r="M107" s="215"/>
      <c r="N107" s="21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127</v>
      </c>
      <c r="AU107" s="19" t="s">
        <v>125</v>
      </c>
    </row>
    <row r="108" spans="1:51" s="13" customFormat="1" ht="12">
      <c r="A108" s="13"/>
      <c r="B108" s="217"/>
      <c r="C108" s="218"/>
      <c r="D108" s="219" t="s">
        <v>129</v>
      </c>
      <c r="E108" s="220" t="s">
        <v>19</v>
      </c>
      <c r="F108" s="221" t="s">
        <v>154</v>
      </c>
      <c r="G108" s="218"/>
      <c r="H108" s="222">
        <v>3.51</v>
      </c>
      <c r="I108" s="223"/>
      <c r="J108" s="218"/>
      <c r="K108" s="218"/>
      <c r="L108" s="224"/>
      <c r="M108" s="225"/>
      <c r="N108" s="226"/>
      <c r="O108" s="226"/>
      <c r="P108" s="226"/>
      <c r="Q108" s="226"/>
      <c r="R108" s="226"/>
      <c r="S108" s="226"/>
      <c r="T108" s="22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8" t="s">
        <v>129</v>
      </c>
      <c r="AU108" s="228" t="s">
        <v>125</v>
      </c>
      <c r="AV108" s="13" t="s">
        <v>125</v>
      </c>
      <c r="AW108" s="13" t="s">
        <v>33</v>
      </c>
      <c r="AX108" s="13" t="s">
        <v>71</v>
      </c>
      <c r="AY108" s="228" t="s">
        <v>116</v>
      </c>
    </row>
    <row r="109" spans="1:51" s="13" customFormat="1" ht="12">
      <c r="A109" s="13"/>
      <c r="B109" s="217"/>
      <c r="C109" s="218"/>
      <c r="D109" s="219" t="s">
        <v>129</v>
      </c>
      <c r="E109" s="220" t="s">
        <v>19</v>
      </c>
      <c r="F109" s="221" t="s">
        <v>155</v>
      </c>
      <c r="G109" s="218"/>
      <c r="H109" s="222">
        <v>20.04</v>
      </c>
      <c r="I109" s="223"/>
      <c r="J109" s="218"/>
      <c r="K109" s="218"/>
      <c r="L109" s="224"/>
      <c r="M109" s="225"/>
      <c r="N109" s="226"/>
      <c r="O109" s="226"/>
      <c r="P109" s="226"/>
      <c r="Q109" s="226"/>
      <c r="R109" s="226"/>
      <c r="S109" s="226"/>
      <c r="T109" s="22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8" t="s">
        <v>129</v>
      </c>
      <c r="AU109" s="228" t="s">
        <v>125</v>
      </c>
      <c r="AV109" s="13" t="s">
        <v>125</v>
      </c>
      <c r="AW109" s="13" t="s">
        <v>33</v>
      </c>
      <c r="AX109" s="13" t="s">
        <v>71</v>
      </c>
      <c r="AY109" s="228" t="s">
        <v>116</v>
      </c>
    </row>
    <row r="110" spans="1:51" s="13" customFormat="1" ht="12">
      <c r="A110" s="13"/>
      <c r="B110" s="217"/>
      <c r="C110" s="218"/>
      <c r="D110" s="219" t="s">
        <v>129</v>
      </c>
      <c r="E110" s="220" t="s">
        <v>19</v>
      </c>
      <c r="F110" s="221" t="s">
        <v>156</v>
      </c>
      <c r="G110" s="218"/>
      <c r="H110" s="222">
        <v>0</v>
      </c>
      <c r="I110" s="223"/>
      <c r="J110" s="218"/>
      <c r="K110" s="218"/>
      <c r="L110" s="224"/>
      <c r="M110" s="225"/>
      <c r="N110" s="226"/>
      <c r="O110" s="226"/>
      <c r="P110" s="226"/>
      <c r="Q110" s="226"/>
      <c r="R110" s="226"/>
      <c r="S110" s="226"/>
      <c r="T110" s="22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8" t="s">
        <v>129</v>
      </c>
      <c r="AU110" s="228" t="s">
        <v>125</v>
      </c>
      <c r="AV110" s="13" t="s">
        <v>125</v>
      </c>
      <c r="AW110" s="13" t="s">
        <v>4</v>
      </c>
      <c r="AX110" s="13" t="s">
        <v>71</v>
      </c>
      <c r="AY110" s="228" t="s">
        <v>116</v>
      </c>
    </row>
    <row r="111" spans="1:51" s="14" customFormat="1" ht="12">
      <c r="A111" s="14"/>
      <c r="B111" s="229"/>
      <c r="C111" s="230"/>
      <c r="D111" s="219" t="s">
        <v>129</v>
      </c>
      <c r="E111" s="231" t="s">
        <v>19</v>
      </c>
      <c r="F111" s="232" t="s">
        <v>157</v>
      </c>
      <c r="G111" s="230"/>
      <c r="H111" s="233">
        <v>23.55</v>
      </c>
      <c r="I111" s="234"/>
      <c r="J111" s="230"/>
      <c r="K111" s="230"/>
      <c r="L111" s="235"/>
      <c r="M111" s="236"/>
      <c r="N111" s="237"/>
      <c r="O111" s="237"/>
      <c r="P111" s="237"/>
      <c r="Q111" s="237"/>
      <c r="R111" s="237"/>
      <c r="S111" s="237"/>
      <c r="T111" s="238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39" t="s">
        <v>129</v>
      </c>
      <c r="AU111" s="239" t="s">
        <v>125</v>
      </c>
      <c r="AV111" s="14" t="s">
        <v>124</v>
      </c>
      <c r="AW111" s="14" t="s">
        <v>33</v>
      </c>
      <c r="AX111" s="14" t="s">
        <v>76</v>
      </c>
      <c r="AY111" s="239" t="s">
        <v>116</v>
      </c>
    </row>
    <row r="112" spans="1:65" s="2" customFormat="1" ht="24.15" customHeight="1">
      <c r="A112" s="40"/>
      <c r="B112" s="41"/>
      <c r="C112" s="199" t="s">
        <v>147</v>
      </c>
      <c r="D112" s="199" t="s">
        <v>119</v>
      </c>
      <c r="E112" s="200" t="s">
        <v>158</v>
      </c>
      <c r="F112" s="201" t="s">
        <v>159</v>
      </c>
      <c r="G112" s="202" t="s">
        <v>133</v>
      </c>
      <c r="H112" s="203">
        <v>23.55</v>
      </c>
      <c r="I112" s="204"/>
      <c r="J112" s="205">
        <f>ROUND(I112*H112,2)</f>
        <v>0</v>
      </c>
      <c r="K112" s="201" t="s">
        <v>123</v>
      </c>
      <c r="L112" s="46"/>
      <c r="M112" s="206" t="s">
        <v>19</v>
      </c>
      <c r="N112" s="207" t="s">
        <v>43</v>
      </c>
      <c r="O112" s="86"/>
      <c r="P112" s="208">
        <f>O112*H112</f>
        <v>0</v>
      </c>
      <c r="Q112" s="208">
        <v>0.00438</v>
      </c>
      <c r="R112" s="208">
        <f>Q112*H112</f>
        <v>0.103149</v>
      </c>
      <c r="S112" s="208">
        <v>0</v>
      </c>
      <c r="T112" s="20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0" t="s">
        <v>124</v>
      </c>
      <c r="AT112" s="210" t="s">
        <v>119</v>
      </c>
      <c r="AU112" s="210" t="s">
        <v>125</v>
      </c>
      <c r="AY112" s="19" t="s">
        <v>116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19" t="s">
        <v>125</v>
      </c>
      <c r="BK112" s="211">
        <f>ROUND(I112*H112,2)</f>
        <v>0</v>
      </c>
      <c r="BL112" s="19" t="s">
        <v>124</v>
      </c>
      <c r="BM112" s="210" t="s">
        <v>160</v>
      </c>
    </row>
    <row r="113" spans="1:47" s="2" customFormat="1" ht="12">
      <c r="A113" s="40"/>
      <c r="B113" s="41"/>
      <c r="C113" s="42"/>
      <c r="D113" s="212" t="s">
        <v>127</v>
      </c>
      <c r="E113" s="42"/>
      <c r="F113" s="213" t="s">
        <v>161</v>
      </c>
      <c r="G113" s="42"/>
      <c r="H113" s="42"/>
      <c r="I113" s="214"/>
      <c r="J113" s="42"/>
      <c r="K113" s="42"/>
      <c r="L113" s="46"/>
      <c r="M113" s="215"/>
      <c r="N113" s="21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127</v>
      </c>
      <c r="AU113" s="19" t="s">
        <v>125</v>
      </c>
    </row>
    <row r="114" spans="1:65" s="2" customFormat="1" ht="16.5" customHeight="1">
      <c r="A114" s="40"/>
      <c r="B114" s="41"/>
      <c r="C114" s="199" t="s">
        <v>162</v>
      </c>
      <c r="D114" s="199" t="s">
        <v>119</v>
      </c>
      <c r="E114" s="200" t="s">
        <v>163</v>
      </c>
      <c r="F114" s="201" t="s">
        <v>164</v>
      </c>
      <c r="G114" s="202" t="s">
        <v>133</v>
      </c>
      <c r="H114" s="203">
        <v>23.55</v>
      </c>
      <c r="I114" s="204"/>
      <c r="J114" s="205">
        <f>ROUND(I114*H114,2)</f>
        <v>0</v>
      </c>
      <c r="K114" s="201" t="s">
        <v>123</v>
      </c>
      <c r="L114" s="46"/>
      <c r="M114" s="206" t="s">
        <v>19</v>
      </c>
      <c r="N114" s="207" t="s">
        <v>43</v>
      </c>
      <c r="O114" s="86"/>
      <c r="P114" s="208">
        <f>O114*H114</f>
        <v>0</v>
      </c>
      <c r="Q114" s="208">
        <v>0.003</v>
      </c>
      <c r="R114" s="208">
        <f>Q114*H114</f>
        <v>0.07065</v>
      </c>
      <c r="S114" s="208">
        <v>0</v>
      </c>
      <c r="T114" s="20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0" t="s">
        <v>124</v>
      </c>
      <c r="AT114" s="210" t="s">
        <v>119</v>
      </c>
      <c r="AU114" s="210" t="s">
        <v>125</v>
      </c>
      <c r="AY114" s="19" t="s">
        <v>116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9" t="s">
        <v>125</v>
      </c>
      <c r="BK114" s="211">
        <f>ROUND(I114*H114,2)</f>
        <v>0</v>
      </c>
      <c r="BL114" s="19" t="s">
        <v>124</v>
      </c>
      <c r="BM114" s="210" t="s">
        <v>165</v>
      </c>
    </row>
    <row r="115" spans="1:47" s="2" customFormat="1" ht="12">
      <c r="A115" s="40"/>
      <c r="B115" s="41"/>
      <c r="C115" s="42"/>
      <c r="D115" s="212" t="s">
        <v>127</v>
      </c>
      <c r="E115" s="42"/>
      <c r="F115" s="213" t="s">
        <v>166</v>
      </c>
      <c r="G115" s="42"/>
      <c r="H115" s="42"/>
      <c r="I115" s="214"/>
      <c r="J115" s="42"/>
      <c r="K115" s="42"/>
      <c r="L115" s="46"/>
      <c r="M115" s="215"/>
      <c r="N115" s="21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127</v>
      </c>
      <c r="AU115" s="19" t="s">
        <v>125</v>
      </c>
    </row>
    <row r="116" spans="1:65" s="2" customFormat="1" ht="16.5" customHeight="1">
      <c r="A116" s="40"/>
      <c r="B116" s="41"/>
      <c r="C116" s="199" t="s">
        <v>167</v>
      </c>
      <c r="D116" s="199" t="s">
        <v>119</v>
      </c>
      <c r="E116" s="200" t="s">
        <v>168</v>
      </c>
      <c r="F116" s="201" t="s">
        <v>169</v>
      </c>
      <c r="G116" s="202" t="s">
        <v>133</v>
      </c>
      <c r="H116" s="203">
        <v>60.3301</v>
      </c>
      <c r="I116" s="204"/>
      <c r="J116" s="205">
        <f>ROUND(I116*H116,2)</f>
        <v>0</v>
      </c>
      <c r="K116" s="201" t="s">
        <v>123</v>
      </c>
      <c r="L116" s="46"/>
      <c r="M116" s="206" t="s">
        <v>19</v>
      </c>
      <c r="N116" s="207" t="s">
        <v>43</v>
      </c>
      <c r="O116" s="86"/>
      <c r="P116" s="208">
        <f>O116*H116</f>
        <v>0</v>
      </c>
      <c r="Q116" s="208">
        <v>0.00026</v>
      </c>
      <c r="R116" s="208">
        <f>Q116*H116</f>
        <v>0.015685826</v>
      </c>
      <c r="S116" s="208">
        <v>0</v>
      </c>
      <c r="T116" s="20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0" t="s">
        <v>170</v>
      </c>
      <c r="AT116" s="210" t="s">
        <v>119</v>
      </c>
      <c r="AU116" s="210" t="s">
        <v>125</v>
      </c>
      <c r="AY116" s="19" t="s">
        <v>116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9" t="s">
        <v>125</v>
      </c>
      <c r="BK116" s="211">
        <f>ROUND(I116*H116,2)</f>
        <v>0</v>
      </c>
      <c r="BL116" s="19" t="s">
        <v>170</v>
      </c>
      <c r="BM116" s="210" t="s">
        <v>171</v>
      </c>
    </row>
    <row r="117" spans="1:47" s="2" customFormat="1" ht="12">
      <c r="A117" s="40"/>
      <c r="B117" s="41"/>
      <c r="C117" s="42"/>
      <c r="D117" s="212" t="s">
        <v>127</v>
      </c>
      <c r="E117" s="42"/>
      <c r="F117" s="213" t="s">
        <v>172</v>
      </c>
      <c r="G117" s="42"/>
      <c r="H117" s="42"/>
      <c r="I117" s="214"/>
      <c r="J117" s="42"/>
      <c r="K117" s="42"/>
      <c r="L117" s="46"/>
      <c r="M117" s="215"/>
      <c r="N117" s="21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127</v>
      </c>
      <c r="AU117" s="19" t="s">
        <v>125</v>
      </c>
    </row>
    <row r="118" spans="1:51" s="13" customFormat="1" ht="12">
      <c r="A118" s="13"/>
      <c r="B118" s="217"/>
      <c r="C118" s="218"/>
      <c r="D118" s="219" t="s">
        <v>129</v>
      </c>
      <c r="E118" s="220" t="s">
        <v>19</v>
      </c>
      <c r="F118" s="221" t="s">
        <v>173</v>
      </c>
      <c r="G118" s="218"/>
      <c r="H118" s="222">
        <v>11.98</v>
      </c>
      <c r="I118" s="223"/>
      <c r="J118" s="218"/>
      <c r="K118" s="218"/>
      <c r="L118" s="224"/>
      <c r="M118" s="225"/>
      <c r="N118" s="226"/>
      <c r="O118" s="226"/>
      <c r="P118" s="226"/>
      <c r="Q118" s="226"/>
      <c r="R118" s="226"/>
      <c r="S118" s="226"/>
      <c r="T118" s="22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8" t="s">
        <v>129</v>
      </c>
      <c r="AU118" s="228" t="s">
        <v>125</v>
      </c>
      <c r="AV118" s="13" t="s">
        <v>125</v>
      </c>
      <c r="AW118" s="13" t="s">
        <v>33</v>
      </c>
      <c r="AX118" s="13" t="s">
        <v>71</v>
      </c>
      <c r="AY118" s="228" t="s">
        <v>116</v>
      </c>
    </row>
    <row r="119" spans="1:51" s="13" customFormat="1" ht="12">
      <c r="A119" s="13"/>
      <c r="B119" s="217"/>
      <c r="C119" s="218"/>
      <c r="D119" s="219" t="s">
        <v>129</v>
      </c>
      <c r="E119" s="220" t="s">
        <v>19</v>
      </c>
      <c r="F119" s="221" t="s">
        <v>174</v>
      </c>
      <c r="G119" s="218"/>
      <c r="H119" s="222">
        <v>45.1821</v>
      </c>
      <c r="I119" s="223"/>
      <c r="J119" s="218"/>
      <c r="K119" s="218"/>
      <c r="L119" s="224"/>
      <c r="M119" s="225"/>
      <c r="N119" s="226"/>
      <c r="O119" s="226"/>
      <c r="P119" s="226"/>
      <c r="Q119" s="226"/>
      <c r="R119" s="226"/>
      <c r="S119" s="226"/>
      <c r="T119" s="22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8" t="s">
        <v>129</v>
      </c>
      <c r="AU119" s="228" t="s">
        <v>125</v>
      </c>
      <c r="AV119" s="13" t="s">
        <v>125</v>
      </c>
      <c r="AW119" s="13" t="s">
        <v>33</v>
      </c>
      <c r="AX119" s="13" t="s">
        <v>71</v>
      </c>
      <c r="AY119" s="228" t="s">
        <v>116</v>
      </c>
    </row>
    <row r="120" spans="1:51" s="13" customFormat="1" ht="12">
      <c r="A120" s="13"/>
      <c r="B120" s="217"/>
      <c r="C120" s="218"/>
      <c r="D120" s="219" t="s">
        <v>129</v>
      </c>
      <c r="E120" s="220" t="s">
        <v>19</v>
      </c>
      <c r="F120" s="221" t="s">
        <v>175</v>
      </c>
      <c r="G120" s="218"/>
      <c r="H120" s="222">
        <v>3.168</v>
      </c>
      <c r="I120" s="223"/>
      <c r="J120" s="218"/>
      <c r="K120" s="218"/>
      <c r="L120" s="224"/>
      <c r="M120" s="225"/>
      <c r="N120" s="226"/>
      <c r="O120" s="226"/>
      <c r="P120" s="226"/>
      <c r="Q120" s="226"/>
      <c r="R120" s="226"/>
      <c r="S120" s="226"/>
      <c r="T120" s="22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8" t="s">
        <v>129</v>
      </c>
      <c r="AU120" s="228" t="s">
        <v>125</v>
      </c>
      <c r="AV120" s="13" t="s">
        <v>125</v>
      </c>
      <c r="AW120" s="13" t="s">
        <v>33</v>
      </c>
      <c r="AX120" s="13" t="s">
        <v>71</v>
      </c>
      <c r="AY120" s="228" t="s">
        <v>116</v>
      </c>
    </row>
    <row r="121" spans="1:51" s="14" customFormat="1" ht="12">
      <c r="A121" s="14"/>
      <c r="B121" s="229"/>
      <c r="C121" s="230"/>
      <c r="D121" s="219" t="s">
        <v>129</v>
      </c>
      <c r="E121" s="231" t="s">
        <v>19</v>
      </c>
      <c r="F121" s="232" t="s">
        <v>157</v>
      </c>
      <c r="G121" s="230"/>
      <c r="H121" s="233">
        <v>60.3301</v>
      </c>
      <c r="I121" s="234"/>
      <c r="J121" s="230"/>
      <c r="K121" s="230"/>
      <c r="L121" s="235"/>
      <c r="M121" s="236"/>
      <c r="N121" s="237"/>
      <c r="O121" s="237"/>
      <c r="P121" s="237"/>
      <c r="Q121" s="237"/>
      <c r="R121" s="237"/>
      <c r="S121" s="237"/>
      <c r="T121" s="238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39" t="s">
        <v>129</v>
      </c>
      <c r="AU121" s="239" t="s">
        <v>125</v>
      </c>
      <c r="AV121" s="14" t="s">
        <v>124</v>
      </c>
      <c r="AW121" s="14" t="s">
        <v>33</v>
      </c>
      <c r="AX121" s="14" t="s">
        <v>76</v>
      </c>
      <c r="AY121" s="239" t="s">
        <v>116</v>
      </c>
    </row>
    <row r="122" spans="1:65" s="2" customFormat="1" ht="24.15" customHeight="1">
      <c r="A122" s="40"/>
      <c r="B122" s="41"/>
      <c r="C122" s="199" t="s">
        <v>176</v>
      </c>
      <c r="D122" s="199" t="s">
        <v>119</v>
      </c>
      <c r="E122" s="200" t="s">
        <v>177</v>
      </c>
      <c r="F122" s="201" t="s">
        <v>178</v>
      </c>
      <c r="G122" s="202" t="s">
        <v>133</v>
      </c>
      <c r="H122" s="203">
        <v>60.3301</v>
      </c>
      <c r="I122" s="204"/>
      <c r="J122" s="205">
        <f>ROUND(I122*H122,2)</f>
        <v>0</v>
      </c>
      <c r="K122" s="201" t="s">
        <v>123</v>
      </c>
      <c r="L122" s="46"/>
      <c r="M122" s="206" t="s">
        <v>19</v>
      </c>
      <c r="N122" s="207" t="s">
        <v>43</v>
      </c>
      <c r="O122" s="86"/>
      <c r="P122" s="208">
        <f>O122*H122</f>
        <v>0</v>
      </c>
      <c r="Q122" s="208">
        <v>0.00438</v>
      </c>
      <c r="R122" s="208">
        <f>Q122*H122</f>
        <v>0.264245838</v>
      </c>
      <c r="S122" s="208">
        <v>0</v>
      </c>
      <c r="T122" s="20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0" t="s">
        <v>124</v>
      </c>
      <c r="AT122" s="210" t="s">
        <v>119</v>
      </c>
      <c r="AU122" s="210" t="s">
        <v>125</v>
      </c>
      <c r="AY122" s="19" t="s">
        <v>116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9" t="s">
        <v>125</v>
      </c>
      <c r="BK122" s="211">
        <f>ROUND(I122*H122,2)</f>
        <v>0</v>
      </c>
      <c r="BL122" s="19" t="s">
        <v>124</v>
      </c>
      <c r="BM122" s="210" t="s">
        <v>179</v>
      </c>
    </row>
    <row r="123" spans="1:47" s="2" customFormat="1" ht="12">
      <c r="A123" s="40"/>
      <c r="B123" s="41"/>
      <c r="C123" s="42"/>
      <c r="D123" s="212" t="s">
        <v>127</v>
      </c>
      <c r="E123" s="42"/>
      <c r="F123" s="213" t="s">
        <v>180</v>
      </c>
      <c r="G123" s="42"/>
      <c r="H123" s="42"/>
      <c r="I123" s="214"/>
      <c r="J123" s="42"/>
      <c r="K123" s="42"/>
      <c r="L123" s="46"/>
      <c r="M123" s="215"/>
      <c r="N123" s="21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127</v>
      </c>
      <c r="AU123" s="19" t="s">
        <v>125</v>
      </c>
    </row>
    <row r="124" spans="1:65" s="2" customFormat="1" ht="16.5" customHeight="1">
      <c r="A124" s="40"/>
      <c r="B124" s="41"/>
      <c r="C124" s="199" t="s">
        <v>181</v>
      </c>
      <c r="D124" s="199" t="s">
        <v>119</v>
      </c>
      <c r="E124" s="200" t="s">
        <v>182</v>
      </c>
      <c r="F124" s="201" t="s">
        <v>183</v>
      </c>
      <c r="G124" s="202" t="s">
        <v>133</v>
      </c>
      <c r="H124" s="203">
        <v>60.3301</v>
      </c>
      <c r="I124" s="204"/>
      <c r="J124" s="205">
        <f>ROUND(I124*H124,2)</f>
        <v>0</v>
      </c>
      <c r="K124" s="201" t="s">
        <v>123</v>
      </c>
      <c r="L124" s="46"/>
      <c r="M124" s="206" t="s">
        <v>19</v>
      </c>
      <c r="N124" s="207" t="s">
        <v>43</v>
      </c>
      <c r="O124" s="86"/>
      <c r="P124" s="208">
        <f>O124*H124</f>
        <v>0</v>
      </c>
      <c r="Q124" s="208">
        <v>0.003</v>
      </c>
      <c r="R124" s="208">
        <f>Q124*H124</f>
        <v>0.18099030000000002</v>
      </c>
      <c r="S124" s="208">
        <v>0</v>
      </c>
      <c r="T124" s="20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0" t="s">
        <v>124</v>
      </c>
      <c r="AT124" s="210" t="s">
        <v>119</v>
      </c>
      <c r="AU124" s="210" t="s">
        <v>125</v>
      </c>
      <c r="AY124" s="19" t="s">
        <v>116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9" t="s">
        <v>125</v>
      </c>
      <c r="BK124" s="211">
        <f>ROUND(I124*H124,2)</f>
        <v>0</v>
      </c>
      <c r="BL124" s="19" t="s">
        <v>124</v>
      </c>
      <c r="BM124" s="210" t="s">
        <v>184</v>
      </c>
    </row>
    <row r="125" spans="1:47" s="2" customFormat="1" ht="12">
      <c r="A125" s="40"/>
      <c r="B125" s="41"/>
      <c r="C125" s="42"/>
      <c r="D125" s="212" t="s">
        <v>127</v>
      </c>
      <c r="E125" s="42"/>
      <c r="F125" s="213" t="s">
        <v>185</v>
      </c>
      <c r="G125" s="42"/>
      <c r="H125" s="42"/>
      <c r="I125" s="214"/>
      <c r="J125" s="42"/>
      <c r="K125" s="42"/>
      <c r="L125" s="46"/>
      <c r="M125" s="215"/>
      <c r="N125" s="21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127</v>
      </c>
      <c r="AU125" s="19" t="s">
        <v>125</v>
      </c>
    </row>
    <row r="126" spans="1:65" s="2" customFormat="1" ht="16.5" customHeight="1">
      <c r="A126" s="40"/>
      <c r="B126" s="41"/>
      <c r="C126" s="199" t="s">
        <v>186</v>
      </c>
      <c r="D126" s="199" t="s">
        <v>119</v>
      </c>
      <c r="E126" s="200" t="s">
        <v>187</v>
      </c>
      <c r="F126" s="201" t="s">
        <v>188</v>
      </c>
      <c r="G126" s="202" t="s">
        <v>133</v>
      </c>
      <c r="H126" s="203">
        <v>1.92</v>
      </c>
      <c r="I126" s="204"/>
      <c r="J126" s="205">
        <f>ROUND(I126*H126,2)</f>
        <v>0</v>
      </c>
      <c r="K126" s="201" t="s">
        <v>123</v>
      </c>
      <c r="L126" s="46"/>
      <c r="M126" s="206" t="s">
        <v>19</v>
      </c>
      <c r="N126" s="207" t="s">
        <v>43</v>
      </c>
      <c r="O126" s="86"/>
      <c r="P126" s="208">
        <f>O126*H126</f>
        <v>0</v>
      </c>
      <c r="Q126" s="208">
        <v>0.03358</v>
      </c>
      <c r="R126" s="208">
        <f>Q126*H126</f>
        <v>0.06447359999999999</v>
      </c>
      <c r="S126" s="208">
        <v>0</v>
      </c>
      <c r="T126" s="20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0" t="s">
        <v>124</v>
      </c>
      <c r="AT126" s="210" t="s">
        <v>119</v>
      </c>
      <c r="AU126" s="210" t="s">
        <v>125</v>
      </c>
      <c r="AY126" s="19" t="s">
        <v>116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9" t="s">
        <v>125</v>
      </c>
      <c r="BK126" s="211">
        <f>ROUND(I126*H126,2)</f>
        <v>0</v>
      </c>
      <c r="BL126" s="19" t="s">
        <v>124</v>
      </c>
      <c r="BM126" s="210" t="s">
        <v>189</v>
      </c>
    </row>
    <row r="127" spans="1:47" s="2" customFormat="1" ht="12">
      <c r="A127" s="40"/>
      <c r="B127" s="41"/>
      <c r="C127" s="42"/>
      <c r="D127" s="212" t="s">
        <v>127</v>
      </c>
      <c r="E127" s="42"/>
      <c r="F127" s="213" t="s">
        <v>190</v>
      </c>
      <c r="G127" s="42"/>
      <c r="H127" s="42"/>
      <c r="I127" s="214"/>
      <c r="J127" s="42"/>
      <c r="K127" s="42"/>
      <c r="L127" s="46"/>
      <c r="M127" s="215"/>
      <c r="N127" s="216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127</v>
      </c>
      <c r="AU127" s="19" t="s">
        <v>125</v>
      </c>
    </row>
    <row r="128" spans="1:51" s="13" customFormat="1" ht="12">
      <c r="A128" s="13"/>
      <c r="B128" s="217"/>
      <c r="C128" s="218"/>
      <c r="D128" s="219" t="s">
        <v>129</v>
      </c>
      <c r="E128" s="220" t="s">
        <v>19</v>
      </c>
      <c r="F128" s="221" t="s">
        <v>191</v>
      </c>
      <c r="G128" s="218"/>
      <c r="H128" s="222">
        <v>1.92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8" t="s">
        <v>129</v>
      </c>
      <c r="AU128" s="228" t="s">
        <v>125</v>
      </c>
      <c r="AV128" s="13" t="s">
        <v>125</v>
      </c>
      <c r="AW128" s="13" t="s">
        <v>33</v>
      </c>
      <c r="AX128" s="13" t="s">
        <v>76</v>
      </c>
      <c r="AY128" s="228" t="s">
        <v>116</v>
      </c>
    </row>
    <row r="129" spans="1:65" s="2" customFormat="1" ht="21.75" customHeight="1">
      <c r="A129" s="40"/>
      <c r="B129" s="41"/>
      <c r="C129" s="199" t="s">
        <v>8</v>
      </c>
      <c r="D129" s="199" t="s">
        <v>119</v>
      </c>
      <c r="E129" s="200" t="s">
        <v>192</v>
      </c>
      <c r="F129" s="201" t="s">
        <v>193</v>
      </c>
      <c r="G129" s="202" t="s">
        <v>122</v>
      </c>
      <c r="H129" s="203">
        <v>0.0699</v>
      </c>
      <c r="I129" s="204"/>
      <c r="J129" s="205">
        <f>ROUND(I129*H129,2)</f>
        <v>0</v>
      </c>
      <c r="K129" s="201" t="s">
        <v>123</v>
      </c>
      <c r="L129" s="46"/>
      <c r="M129" s="206" t="s">
        <v>19</v>
      </c>
      <c r="N129" s="207" t="s">
        <v>43</v>
      </c>
      <c r="O129" s="86"/>
      <c r="P129" s="208">
        <f>O129*H129</f>
        <v>0</v>
      </c>
      <c r="Q129" s="208">
        <v>2.50187</v>
      </c>
      <c r="R129" s="208">
        <f>Q129*H129</f>
        <v>0.174880713</v>
      </c>
      <c r="S129" s="208">
        <v>0</v>
      </c>
      <c r="T129" s="20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0" t="s">
        <v>124</v>
      </c>
      <c r="AT129" s="210" t="s">
        <v>119</v>
      </c>
      <c r="AU129" s="210" t="s">
        <v>125</v>
      </c>
      <c r="AY129" s="19" t="s">
        <v>116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9" t="s">
        <v>125</v>
      </c>
      <c r="BK129" s="211">
        <f>ROUND(I129*H129,2)</f>
        <v>0</v>
      </c>
      <c r="BL129" s="19" t="s">
        <v>124</v>
      </c>
      <c r="BM129" s="210" t="s">
        <v>194</v>
      </c>
    </row>
    <row r="130" spans="1:47" s="2" customFormat="1" ht="12">
      <c r="A130" s="40"/>
      <c r="B130" s="41"/>
      <c r="C130" s="42"/>
      <c r="D130" s="212" t="s">
        <v>127</v>
      </c>
      <c r="E130" s="42"/>
      <c r="F130" s="213" t="s">
        <v>195</v>
      </c>
      <c r="G130" s="42"/>
      <c r="H130" s="42"/>
      <c r="I130" s="214"/>
      <c r="J130" s="42"/>
      <c r="K130" s="42"/>
      <c r="L130" s="46"/>
      <c r="M130" s="215"/>
      <c r="N130" s="216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127</v>
      </c>
      <c r="AU130" s="19" t="s">
        <v>125</v>
      </c>
    </row>
    <row r="131" spans="1:51" s="13" customFormat="1" ht="12">
      <c r="A131" s="13"/>
      <c r="B131" s="217"/>
      <c r="C131" s="218"/>
      <c r="D131" s="219" t="s">
        <v>129</v>
      </c>
      <c r="E131" s="220" t="s">
        <v>19</v>
      </c>
      <c r="F131" s="221" t="s">
        <v>196</v>
      </c>
      <c r="G131" s="218"/>
      <c r="H131" s="222">
        <v>0.0699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8" t="s">
        <v>129</v>
      </c>
      <c r="AU131" s="228" t="s">
        <v>125</v>
      </c>
      <c r="AV131" s="13" t="s">
        <v>125</v>
      </c>
      <c r="AW131" s="13" t="s">
        <v>33</v>
      </c>
      <c r="AX131" s="13" t="s">
        <v>76</v>
      </c>
      <c r="AY131" s="228" t="s">
        <v>116</v>
      </c>
    </row>
    <row r="132" spans="1:65" s="2" customFormat="1" ht="24.15" customHeight="1">
      <c r="A132" s="40"/>
      <c r="B132" s="41"/>
      <c r="C132" s="199" t="s">
        <v>197</v>
      </c>
      <c r="D132" s="199" t="s">
        <v>119</v>
      </c>
      <c r="E132" s="200" t="s">
        <v>198</v>
      </c>
      <c r="F132" s="201" t="s">
        <v>199</v>
      </c>
      <c r="G132" s="202" t="s">
        <v>200</v>
      </c>
      <c r="H132" s="203">
        <v>2</v>
      </c>
      <c r="I132" s="204"/>
      <c r="J132" s="205">
        <f>ROUND(I132*H132,2)</f>
        <v>0</v>
      </c>
      <c r="K132" s="201" t="s">
        <v>123</v>
      </c>
      <c r="L132" s="46"/>
      <c r="M132" s="206" t="s">
        <v>19</v>
      </c>
      <c r="N132" s="207" t="s">
        <v>43</v>
      </c>
      <c r="O132" s="86"/>
      <c r="P132" s="208">
        <f>O132*H132</f>
        <v>0</v>
      </c>
      <c r="Q132" s="208">
        <v>0.01777</v>
      </c>
      <c r="R132" s="208">
        <f>Q132*H132</f>
        <v>0.03554</v>
      </c>
      <c r="S132" s="208">
        <v>0</v>
      </c>
      <c r="T132" s="20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0" t="s">
        <v>124</v>
      </c>
      <c r="AT132" s="210" t="s">
        <v>119</v>
      </c>
      <c r="AU132" s="210" t="s">
        <v>125</v>
      </c>
      <c r="AY132" s="19" t="s">
        <v>116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19" t="s">
        <v>125</v>
      </c>
      <c r="BK132" s="211">
        <f>ROUND(I132*H132,2)</f>
        <v>0</v>
      </c>
      <c r="BL132" s="19" t="s">
        <v>124</v>
      </c>
      <c r="BM132" s="210" t="s">
        <v>201</v>
      </c>
    </row>
    <row r="133" spans="1:47" s="2" customFormat="1" ht="12">
      <c r="A133" s="40"/>
      <c r="B133" s="41"/>
      <c r="C133" s="42"/>
      <c r="D133" s="212" t="s">
        <v>127</v>
      </c>
      <c r="E133" s="42"/>
      <c r="F133" s="213" t="s">
        <v>202</v>
      </c>
      <c r="G133" s="42"/>
      <c r="H133" s="42"/>
      <c r="I133" s="214"/>
      <c r="J133" s="42"/>
      <c r="K133" s="42"/>
      <c r="L133" s="46"/>
      <c r="M133" s="215"/>
      <c r="N133" s="216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127</v>
      </c>
      <c r="AU133" s="19" t="s">
        <v>125</v>
      </c>
    </row>
    <row r="134" spans="1:65" s="2" customFormat="1" ht="16.5" customHeight="1">
      <c r="A134" s="40"/>
      <c r="B134" s="41"/>
      <c r="C134" s="240" t="s">
        <v>203</v>
      </c>
      <c r="D134" s="240" t="s">
        <v>204</v>
      </c>
      <c r="E134" s="241" t="s">
        <v>205</v>
      </c>
      <c r="F134" s="242" t="s">
        <v>206</v>
      </c>
      <c r="G134" s="243" t="s">
        <v>200</v>
      </c>
      <c r="H134" s="244">
        <v>2</v>
      </c>
      <c r="I134" s="245"/>
      <c r="J134" s="246">
        <f>ROUND(I134*H134,2)</f>
        <v>0</v>
      </c>
      <c r="K134" s="242" t="s">
        <v>123</v>
      </c>
      <c r="L134" s="247"/>
      <c r="M134" s="248" t="s">
        <v>19</v>
      </c>
      <c r="N134" s="249" t="s">
        <v>43</v>
      </c>
      <c r="O134" s="86"/>
      <c r="P134" s="208">
        <f>O134*H134</f>
        <v>0</v>
      </c>
      <c r="Q134" s="208">
        <v>0.01521</v>
      </c>
      <c r="R134" s="208">
        <f>Q134*H134</f>
        <v>0.03042</v>
      </c>
      <c r="S134" s="208">
        <v>0</v>
      </c>
      <c r="T134" s="20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0" t="s">
        <v>167</v>
      </c>
      <c r="AT134" s="210" t="s">
        <v>204</v>
      </c>
      <c r="AU134" s="210" t="s">
        <v>125</v>
      </c>
      <c r="AY134" s="19" t="s">
        <v>116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19" t="s">
        <v>125</v>
      </c>
      <c r="BK134" s="211">
        <f>ROUND(I134*H134,2)</f>
        <v>0</v>
      </c>
      <c r="BL134" s="19" t="s">
        <v>124</v>
      </c>
      <c r="BM134" s="210" t="s">
        <v>207</v>
      </c>
    </row>
    <row r="135" spans="1:51" s="13" customFormat="1" ht="12">
      <c r="A135" s="13"/>
      <c r="B135" s="217"/>
      <c r="C135" s="218"/>
      <c r="D135" s="219" t="s">
        <v>129</v>
      </c>
      <c r="E135" s="220" t="s">
        <v>19</v>
      </c>
      <c r="F135" s="221" t="s">
        <v>208</v>
      </c>
      <c r="G135" s="218"/>
      <c r="H135" s="222">
        <v>1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8" t="s">
        <v>129</v>
      </c>
      <c r="AU135" s="228" t="s">
        <v>125</v>
      </c>
      <c r="AV135" s="13" t="s">
        <v>125</v>
      </c>
      <c r="AW135" s="13" t="s">
        <v>33</v>
      </c>
      <c r="AX135" s="13" t="s">
        <v>71</v>
      </c>
      <c r="AY135" s="228" t="s">
        <v>116</v>
      </c>
    </row>
    <row r="136" spans="1:51" s="13" customFormat="1" ht="12">
      <c r="A136" s="13"/>
      <c r="B136" s="217"/>
      <c r="C136" s="218"/>
      <c r="D136" s="219" t="s">
        <v>129</v>
      </c>
      <c r="E136" s="220" t="s">
        <v>19</v>
      </c>
      <c r="F136" s="221" t="s">
        <v>209</v>
      </c>
      <c r="G136" s="218"/>
      <c r="H136" s="222">
        <v>1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8" t="s">
        <v>129</v>
      </c>
      <c r="AU136" s="228" t="s">
        <v>125</v>
      </c>
      <c r="AV136" s="13" t="s">
        <v>125</v>
      </c>
      <c r="AW136" s="13" t="s">
        <v>33</v>
      </c>
      <c r="AX136" s="13" t="s">
        <v>71</v>
      </c>
      <c r="AY136" s="228" t="s">
        <v>116</v>
      </c>
    </row>
    <row r="137" spans="1:51" s="14" customFormat="1" ht="12">
      <c r="A137" s="14"/>
      <c r="B137" s="229"/>
      <c r="C137" s="230"/>
      <c r="D137" s="219" t="s">
        <v>129</v>
      </c>
      <c r="E137" s="231" t="s">
        <v>19</v>
      </c>
      <c r="F137" s="232" t="s">
        <v>157</v>
      </c>
      <c r="G137" s="230"/>
      <c r="H137" s="233">
        <v>2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39" t="s">
        <v>129</v>
      </c>
      <c r="AU137" s="239" t="s">
        <v>125</v>
      </c>
      <c r="AV137" s="14" t="s">
        <v>124</v>
      </c>
      <c r="AW137" s="14" t="s">
        <v>33</v>
      </c>
      <c r="AX137" s="14" t="s">
        <v>76</v>
      </c>
      <c r="AY137" s="239" t="s">
        <v>116</v>
      </c>
    </row>
    <row r="138" spans="1:63" s="12" customFormat="1" ht="22.8" customHeight="1">
      <c r="A138" s="12"/>
      <c r="B138" s="183"/>
      <c r="C138" s="184"/>
      <c r="D138" s="185" t="s">
        <v>70</v>
      </c>
      <c r="E138" s="197" t="s">
        <v>176</v>
      </c>
      <c r="F138" s="197" t="s">
        <v>210</v>
      </c>
      <c r="G138" s="184"/>
      <c r="H138" s="184"/>
      <c r="I138" s="187"/>
      <c r="J138" s="198">
        <f>BK138</f>
        <v>0</v>
      </c>
      <c r="K138" s="184"/>
      <c r="L138" s="189"/>
      <c r="M138" s="190"/>
      <c r="N138" s="191"/>
      <c r="O138" s="191"/>
      <c r="P138" s="192">
        <f>SUM(P139:P152)</f>
        <v>0</v>
      </c>
      <c r="Q138" s="191"/>
      <c r="R138" s="192">
        <f>SUM(R139:R152)</f>
        <v>0.0010832</v>
      </c>
      <c r="S138" s="191"/>
      <c r="T138" s="193">
        <f>SUM(T139:T152)</f>
        <v>4.266559999999999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4" t="s">
        <v>76</v>
      </c>
      <c r="AT138" s="195" t="s">
        <v>70</v>
      </c>
      <c r="AU138" s="195" t="s">
        <v>76</v>
      </c>
      <c r="AY138" s="194" t="s">
        <v>116</v>
      </c>
      <c r="BK138" s="196">
        <f>SUM(BK139:BK152)</f>
        <v>0</v>
      </c>
    </row>
    <row r="139" spans="1:65" s="2" customFormat="1" ht="24.15" customHeight="1">
      <c r="A139" s="40"/>
      <c r="B139" s="41"/>
      <c r="C139" s="199" t="s">
        <v>211</v>
      </c>
      <c r="D139" s="199" t="s">
        <v>119</v>
      </c>
      <c r="E139" s="200" t="s">
        <v>212</v>
      </c>
      <c r="F139" s="201" t="s">
        <v>213</v>
      </c>
      <c r="G139" s="202" t="s">
        <v>133</v>
      </c>
      <c r="H139" s="203">
        <v>27.08</v>
      </c>
      <c r="I139" s="204"/>
      <c r="J139" s="205">
        <f>ROUND(I139*H139,2)</f>
        <v>0</v>
      </c>
      <c r="K139" s="201" t="s">
        <v>123</v>
      </c>
      <c r="L139" s="46"/>
      <c r="M139" s="206" t="s">
        <v>19</v>
      </c>
      <c r="N139" s="207" t="s">
        <v>43</v>
      </c>
      <c r="O139" s="86"/>
      <c r="P139" s="208">
        <f>O139*H139</f>
        <v>0</v>
      </c>
      <c r="Q139" s="208">
        <v>4E-05</v>
      </c>
      <c r="R139" s="208">
        <f>Q139*H139</f>
        <v>0.0010832</v>
      </c>
      <c r="S139" s="208">
        <v>0</v>
      </c>
      <c r="T139" s="20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0" t="s">
        <v>124</v>
      </c>
      <c r="AT139" s="210" t="s">
        <v>119</v>
      </c>
      <c r="AU139" s="210" t="s">
        <v>125</v>
      </c>
      <c r="AY139" s="19" t="s">
        <v>116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9" t="s">
        <v>125</v>
      </c>
      <c r="BK139" s="211">
        <f>ROUND(I139*H139,2)</f>
        <v>0</v>
      </c>
      <c r="BL139" s="19" t="s">
        <v>124</v>
      </c>
      <c r="BM139" s="210" t="s">
        <v>214</v>
      </c>
    </row>
    <row r="140" spans="1:47" s="2" customFormat="1" ht="12">
      <c r="A140" s="40"/>
      <c r="B140" s="41"/>
      <c r="C140" s="42"/>
      <c r="D140" s="212" t="s">
        <v>127</v>
      </c>
      <c r="E140" s="42"/>
      <c r="F140" s="213" t="s">
        <v>215</v>
      </c>
      <c r="G140" s="42"/>
      <c r="H140" s="42"/>
      <c r="I140" s="214"/>
      <c r="J140" s="42"/>
      <c r="K140" s="42"/>
      <c r="L140" s="46"/>
      <c r="M140" s="215"/>
      <c r="N140" s="216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127</v>
      </c>
      <c r="AU140" s="19" t="s">
        <v>125</v>
      </c>
    </row>
    <row r="141" spans="1:51" s="13" customFormat="1" ht="12">
      <c r="A141" s="13"/>
      <c r="B141" s="217"/>
      <c r="C141" s="218"/>
      <c r="D141" s="219" t="s">
        <v>129</v>
      </c>
      <c r="E141" s="220" t="s">
        <v>19</v>
      </c>
      <c r="F141" s="221" t="s">
        <v>154</v>
      </c>
      <c r="G141" s="218"/>
      <c r="H141" s="222">
        <v>3.51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8" t="s">
        <v>129</v>
      </c>
      <c r="AU141" s="228" t="s">
        <v>125</v>
      </c>
      <c r="AV141" s="13" t="s">
        <v>125</v>
      </c>
      <c r="AW141" s="13" t="s">
        <v>33</v>
      </c>
      <c r="AX141" s="13" t="s">
        <v>71</v>
      </c>
      <c r="AY141" s="228" t="s">
        <v>116</v>
      </c>
    </row>
    <row r="142" spans="1:51" s="13" customFormat="1" ht="12">
      <c r="A142" s="13"/>
      <c r="B142" s="217"/>
      <c r="C142" s="218"/>
      <c r="D142" s="219" t="s">
        <v>129</v>
      </c>
      <c r="E142" s="220" t="s">
        <v>19</v>
      </c>
      <c r="F142" s="221" t="s">
        <v>155</v>
      </c>
      <c r="G142" s="218"/>
      <c r="H142" s="222">
        <v>20.04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8" t="s">
        <v>129</v>
      </c>
      <c r="AU142" s="228" t="s">
        <v>125</v>
      </c>
      <c r="AV142" s="13" t="s">
        <v>125</v>
      </c>
      <c r="AW142" s="13" t="s">
        <v>33</v>
      </c>
      <c r="AX142" s="13" t="s">
        <v>71</v>
      </c>
      <c r="AY142" s="228" t="s">
        <v>116</v>
      </c>
    </row>
    <row r="143" spans="1:51" s="13" customFormat="1" ht="12">
      <c r="A143" s="13"/>
      <c r="B143" s="217"/>
      <c r="C143" s="218"/>
      <c r="D143" s="219" t="s">
        <v>129</v>
      </c>
      <c r="E143" s="220" t="s">
        <v>19</v>
      </c>
      <c r="F143" s="221" t="s">
        <v>216</v>
      </c>
      <c r="G143" s="218"/>
      <c r="H143" s="222">
        <v>3.53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8" t="s">
        <v>129</v>
      </c>
      <c r="AU143" s="228" t="s">
        <v>125</v>
      </c>
      <c r="AV143" s="13" t="s">
        <v>125</v>
      </c>
      <c r="AW143" s="13" t="s">
        <v>33</v>
      </c>
      <c r="AX143" s="13" t="s">
        <v>71</v>
      </c>
      <c r="AY143" s="228" t="s">
        <v>116</v>
      </c>
    </row>
    <row r="144" spans="1:51" s="14" customFormat="1" ht="12">
      <c r="A144" s="14"/>
      <c r="B144" s="229"/>
      <c r="C144" s="230"/>
      <c r="D144" s="219" t="s">
        <v>129</v>
      </c>
      <c r="E144" s="231" t="s">
        <v>19</v>
      </c>
      <c r="F144" s="232" t="s">
        <v>157</v>
      </c>
      <c r="G144" s="230"/>
      <c r="H144" s="233">
        <v>27.08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39" t="s">
        <v>129</v>
      </c>
      <c r="AU144" s="239" t="s">
        <v>125</v>
      </c>
      <c r="AV144" s="14" t="s">
        <v>124</v>
      </c>
      <c r="AW144" s="14" t="s">
        <v>33</v>
      </c>
      <c r="AX144" s="14" t="s">
        <v>76</v>
      </c>
      <c r="AY144" s="239" t="s">
        <v>116</v>
      </c>
    </row>
    <row r="145" spans="1:65" s="2" customFormat="1" ht="21.75" customHeight="1">
      <c r="A145" s="40"/>
      <c r="B145" s="41"/>
      <c r="C145" s="199" t="s">
        <v>170</v>
      </c>
      <c r="D145" s="199" t="s">
        <v>119</v>
      </c>
      <c r="E145" s="200" t="s">
        <v>217</v>
      </c>
      <c r="F145" s="201" t="s">
        <v>218</v>
      </c>
      <c r="G145" s="202" t="s">
        <v>133</v>
      </c>
      <c r="H145" s="203">
        <v>26.8224</v>
      </c>
      <c r="I145" s="204"/>
      <c r="J145" s="205">
        <f>ROUND(I145*H145,2)</f>
        <v>0</v>
      </c>
      <c r="K145" s="201" t="s">
        <v>123</v>
      </c>
      <c r="L145" s="46"/>
      <c r="M145" s="206" t="s">
        <v>19</v>
      </c>
      <c r="N145" s="207" t="s">
        <v>43</v>
      </c>
      <c r="O145" s="86"/>
      <c r="P145" s="208">
        <f>O145*H145</f>
        <v>0</v>
      </c>
      <c r="Q145" s="208">
        <v>0</v>
      </c>
      <c r="R145" s="208">
        <f>Q145*H145</f>
        <v>0</v>
      </c>
      <c r="S145" s="208">
        <v>0.15</v>
      </c>
      <c r="T145" s="209">
        <f>S145*H145</f>
        <v>4.023359999999999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0" t="s">
        <v>124</v>
      </c>
      <c r="AT145" s="210" t="s">
        <v>119</v>
      </c>
      <c r="AU145" s="210" t="s">
        <v>125</v>
      </c>
      <c r="AY145" s="19" t="s">
        <v>116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9" t="s">
        <v>125</v>
      </c>
      <c r="BK145" s="211">
        <f>ROUND(I145*H145,2)</f>
        <v>0</v>
      </c>
      <c r="BL145" s="19" t="s">
        <v>124</v>
      </c>
      <c r="BM145" s="210" t="s">
        <v>219</v>
      </c>
    </row>
    <row r="146" spans="1:47" s="2" customFormat="1" ht="12">
      <c r="A146" s="40"/>
      <c r="B146" s="41"/>
      <c r="C146" s="42"/>
      <c r="D146" s="212" t="s">
        <v>127</v>
      </c>
      <c r="E146" s="42"/>
      <c r="F146" s="213" t="s">
        <v>220</v>
      </c>
      <c r="G146" s="42"/>
      <c r="H146" s="42"/>
      <c r="I146" s="214"/>
      <c r="J146" s="42"/>
      <c r="K146" s="42"/>
      <c r="L146" s="46"/>
      <c r="M146" s="215"/>
      <c r="N146" s="216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127</v>
      </c>
      <c r="AU146" s="19" t="s">
        <v>125</v>
      </c>
    </row>
    <row r="147" spans="1:51" s="13" customFormat="1" ht="12">
      <c r="A147" s="13"/>
      <c r="B147" s="217"/>
      <c r="C147" s="218"/>
      <c r="D147" s="219" t="s">
        <v>129</v>
      </c>
      <c r="E147" s="220" t="s">
        <v>19</v>
      </c>
      <c r="F147" s="221" t="s">
        <v>221</v>
      </c>
      <c r="G147" s="218"/>
      <c r="H147" s="222">
        <v>26.8224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8" t="s">
        <v>129</v>
      </c>
      <c r="AU147" s="228" t="s">
        <v>125</v>
      </c>
      <c r="AV147" s="13" t="s">
        <v>125</v>
      </c>
      <c r="AW147" s="13" t="s">
        <v>33</v>
      </c>
      <c r="AX147" s="13" t="s">
        <v>76</v>
      </c>
      <c r="AY147" s="228" t="s">
        <v>116</v>
      </c>
    </row>
    <row r="148" spans="1:65" s="2" customFormat="1" ht="24.15" customHeight="1">
      <c r="A148" s="40"/>
      <c r="B148" s="41"/>
      <c r="C148" s="199" t="s">
        <v>222</v>
      </c>
      <c r="D148" s="199" t="s">
        <v>119</v>
      </c>
      <c r="E148" s="200" t="s">
        <v>223</v>
      </c>
      <c r="F148" s="201" t="s">
        <v>224</v>
      </c>
      <c r="G148" s="202" t="s">
        <v>133</v>
      </c>
      <c r="H148" s="203">
        <v>3.2</v>
      </c>
      <c r="I148" s="204"/>
      <c r="J148" s="205">
        <f>ROUND(I148*H148,2)</f>
        <v>0</v>
      </c>
      <c r="K148" s="201" t="s">
        <v>123</v>
      </c>
      <c r="L148" s="46"/>
      <c r="M148" s="206" t="s">
        <v>19</v>
      </c>
      <c r="N148" s="207" t="s">
        <v>43</v>
      </c>
      <c r="O148" s="86"/>
      <c r="P148" s="208">
        <f>O148*H148</f>
        <v>0</v>
      </c>
      <c r="Q148" s="208">
        <v>0</v>
      </c>
      <c r="R148" s="208">
        <f>Q148*H148</f>
        <v>0</v>
      </c>
      <c r="S148" s="208">
        <v>0.076</v>
      </c>
      <c r="T148" s="209">
        <f>S148*H148</f>
        <v>0.2432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0" t="s">
        <v>124</v>
      </c>
      <c r="AT148" s="210" t="s">
        <v>119</v>
      </c>
      <c r="AU148" s="210" t="s">
        <v>125</v>
      </c>
      <c r="AY148" s="19" t="s">
        <v>116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19" t="s">
        <v>125</v>
      </c>
      <c r="BK148" s="211">
        <f>ROUND(I148*H148,2)</f>
        <v>0</v>
      </c>
      <c r="BL148" s="19" t="s">
        <v>124</v>
      </c>
      <c r="BM148" s="210" t="s">
        <v>225</v>
      </c>
    </row>
    <row r="149" spans="1:47" s="2" customFormat="1" ht="12">
      <c r="A149" s="40"/>
      <c r="B149" s="41"/>
      <c r="C149" s="42"/>
      <c r="D149" s="212" t="s">
        <v>127</v>
      </c>
      <c r="E149" s="42"/>
      <c r="F149" s="213" t="s">
        <v>226</v>
      </c>
      <c r="G149" s="42"/>
      <c r="H149" s="42"/>
      <c r="I149" s="214"/>
      <c r="J149" s="42"/>
      <c r="K149" s="42"/>
      <c r="L149" s="46"/>
      <c r="M149" s="215"/>
      <c r="N149" s="216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127</v>
      </c>
      <c r="AU149" s="19" t="s">
        <v>125</v>
      </c>
    </row>
    <row r="150" spans="1:51" s="13" customFormat="1" ht="12">
      <c r="A150" s="13"/>
      <c r="B150" s="217"/>
      <c r="C150" s="218"/>
      <c r="D150" s="219" t="s">
        <v>129</v>
      </c>
      <c r="E150" s="220" t="s">
        <v>19</v>
      </c>
      <c r="F150" s="221" t="s">
        <v>227</v>
      </c>
      <c r="G150" s="218"/>
      <c r="H150" s="222">
        <v>1.6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8" t="s">
        <v>129</v>
      </c>
      <c r="AU150" s="228" t="s">
        <v>125</v>
      </c>
      <c r="AV150" s="13" t="s">
        <v>125</v>
      </c>
      <c r="AW150" s="13" t="s">
        <v>33</v>
      </c>
      <c r="AX150" s="13" t="s">
        <v>71</v>
      </c>
      <c r="AY150" s="228" t="s">
        <v>116</v>
      </c>
    </row>
    <row r="151" spans="1:51" s="13" customFormat="1" ht="12">
      <c r="A151" s="13"/>
      <c r="B151" s="217"/>
      <c r="C151" s="218"/>
      <c r="D151" s="219" t="s">
        <v>129</v>
      </c>
      <c r="E151" s="220" t="s">
        <v>19</v>
      </c>
      <c r="F151" s="221" t="s">
        <v>228</v>
      </c>
      <c r="G151" s="218"/>
      <c r="H151" s="222">
        <v>1.6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8" t="s">
        <v>129</v>
      </c>
      <c r="AU151" s="228" t="s">
        <v>125</v>
      </c>
      <c r="AV151" s="13" t="s">
        <v>125</v>
      </c>
      <c r="AW151" s="13" t="s">
        <v>33</v>
      </c>
      <c r="AX151" s="13" t="s">
        <v>71</v>
      </c>
      <c r="AY151" s="228" t="s">
        <v>116</v>
      </c>
    </row>
    <row r="152" spans="1:51" s="14" customFormat="1" ht="12">
      <c r="A152" s="14"/>
      <c r="B152" s="229"/>
      <c r="C152" s="230"/>
      <c r="D152" s="219" t="s">
        <v>129</v>
      </c>
      <c r="E152" s="231" t="s">
        <v>19</v>
      </c>
      <c r="F152" s="232" t="s">
        <v>157</v>
      </c>
      <c r="G152" s="230"/>
      <c r="H152" s="233">
        <v>3.2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39" t="s">
        <v>129</v>
      </c>
      <c r="AU152" s="239" t="s">
        <v>125</v>
      </c>
      <c r="AV152" s="14" t="s">
        <v>124</v>
      </c>
      <c r="AW152" s="14" t="s">
        <v>33</v>
      </c>
      <c r="AX152" s="14" t="s">
        <v>76</v>
      </c>
      <c r="AY152" s="239" t="s">
        <v>116</v>
      </c>
    </row>
    <row r="153" spans="1:63" s="12" customFormat="1" ht="22.8" customHeight="1">
      <c r="A153" s="12"/>
      <c r="B153" s="183"/>
      <c r="C153" s="184"/>
      <c r="D153" s="185" t="s">
        <v>70</v>
      </c>
      <c r="E153" s="197" t="s">
        <v>229</v>
      </c>
      <c r="F153" s="197" t="s">
        <v>230</v>
      </c>
      <c r="G153" s="184"/>
      <c r="H153" s="184"/>
      <c r="I153" s="187"/>
      <c r="J153" s="198">
        <f>BK153</f>
        <v>0</v>
      </c>
      <c r="K153" s="184"/>
      <c r="L153" s="189"/>
      <c r="M153" s="190"/>
      <c r="N153" s="191"/>
      <c r="O153" s="191"/>
      <c r="P153" s="192">
        <f>SUM(P154:P162)</f>
        <v>0</v>
      </c>
      <c r="Q153" s="191"/>
      <c r="R153" s="192">
        <f>SUM(R154:R162)</f>
        <v>0</v>
      </c>
      <c r="S153" s="191"/>
      <c r="T153" s="193">
        <f>SUM(T154:T162)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94" t="s">
        <v>76</v>
      </c>
      <c r="AT153" s="195" t="s">
        <v>70</v>
      </c>
      <c r="AU153" s="195" t="s">
        <v>76</v>
      </c>
      <c r="AY153" s="194" t="s">
        <v>116</v>
      </c>
      <c r="BK153" s="196">
        <f>SUM(BK154:BK162)</f>
        <v>0</v>
      </c>
    </row>
    <row r="154" spans="1:65" s="2" customFormat="1" ht="24.15" customHeight="1">
      <c r="A154" s="40"/>
      <c r="B154" s="41"/>
      <c r="C154" s="199" t="s">
        <v>231</v>
      </c>
      <c r="D154" s="199" t="s">
        <v>119</v>
      </c>
      <c r="E154" s="200" t="s">
        <v>232</v>
      </c>
      <c r="F154" s="201" t="s">
        <v>233</v>
      </c>
      <c r="G154" s="202" t="s">
        <v>143</v>
      </c>
      <c r="H154" s="203">
        <v>4.9758</v>
      </c>
      <c r="I154" s="204"/>
      <c r="J154" s="205">
        <f>ROUND(I154*H154,2)</f>
        <v>0</v>
      </c>
      <c r="K154" s="201" t="s">
        <v>123</v>
      </c>
      <c r="L154" s="46"/>
      <c r="M154" s="206" t="s">
        <v>19</v>
      </c>
      <c r="N154" s="207" t="s">
        <v>43</v>
      </c>
      <c r="O154" s="86"/>
      <c r="P154" s="208">
        <f>O154*H154</f>
        <v>0</v>
      </c>
      <c r="Q154" s="208">
        <v>0</v>
      </c>
      <c r="R154" s="208">
        <f>Q154*H154</f>
        <v>0</v>
      </c>
      <c r="S154" s="208">
        <v>0</v>
      </c>
      <c r="T154" s="20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0" t="s">
        <v>124</v>
      </c>
      <c r="AT154" s="210" t="s">
        <v>119</v>
      </c>
      <c r="AU154" s="210" t="s">
        <v>125</v>
      </c>
      <c r="AY154" s="19" t="s">
        <v>116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9" t="s">
        <v>125</v>
      </c>
      <c r="BK154" s="211">
        <f>ROUND(I154*H154,2)</f>
        <v>0</v>
      </c>
      <c r="BL154" s="19" t="s">
        <v>124</v>
      </c>
      <c r="BM154" s="210" t="s">
        <v>234</v>
      </c>
    </row>
    <row r="155" spans="1:47" s="2" customFormat="1" ht="12">
      <c r="A155" s="40"/>
      <c r="B155" s="41"/>
      <c r="C155" s="42"/>
      <c r="D155" s="212" t="s">
        <v>127</v>
      </c>
      <c r="E155" s="42"/>
      <c r="F155" s="213" t="s">
        <v>235</v>
      </c>
      <c r="G155" s="42"/>
      <c r="H155" s="42"/>
      <c r="I155" s="214"/>
      <c r="J155" s="42"/>
      <c r="K155" s="42"/>
      <c r="L155" s="46"/>
      <c r="M155" s="215"/>
      <c r="N155" s="216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127</v>
      </c>
      <c r="AU155" s="19" t="s">
        <v>125</v>
      </c>
    </row>
    <row r="156" spans="1:65" s="2" customFormat="1" ht="21.75" customHeight="1">
      <c r="A156" s="40"/>
      <c r="B156" s="41"/>
      <c r="C156" s="199" t="s">
        <v>236</v>
      </c>
      <c r="D156" s="199" t="s">
        <v>119</v>
      </c>
      <c r="E156" s="200" t="s">
        <v>237</v>
      </c>
      <c r="F156" s="201" t="s">
        <v>238</v>
      </c>
      <c r="G156" s="202" t="s">
        <v>143</v>
      </c>
      <c r="H156" s="203">
        <v>4.9758</v>
      </c>
      <c r="I156" s="204"/>
      <c r="J156" s="205">
        <f>ROUND(I156*H156,2)</f>
        <v>0</v>
      </c>
      <c r="K156" s="201" t="s">
        <v>123</v>
      </c>
      <c r="L156" s="46"/>
      <c r="M156" s="206" t="s">
        <v>19</v>
      </c>
      <c r="N156" s="207" t="s">
        <v>43</v>
      </c>
      <c r="O156" s="86"/>
      <c r="P156" s="208">
        <f>O156*H156</f>
        <v>0</v>
      </c>
      <c r="Q156" s="208">
        <v>0</v>
      </c>
      <c r="R156" s="208">
        <f>Q156*H156</f>
        <v>0</v>
      </c>
      <c r="S156" s="208">
        <v>0</v>
      </c>
      <c r="T156" s="20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0" t="s">
        <v>124</v>
      </c>
      <c r="AT156" s="210" t="s">
        <v>119</v>
      </c>
      <c r="AU156" s="210" t="s">
        <v>125</v>
      </c>
      <c r="AY156" s="19" t="s">
        <v>116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9" t="s">
        <v>125</v>
      </c>
      <c r="BK156" s="211">
        <f>ROUND(I156*H156,2)</f>
        <v>0</v>
      </c>
      <c r="BL156" s="19" t="s">
        <v>124</v>
      </c>
      <c r="BM156" s="210" t="s">
        <v>239</v>
      </c>
    </row>
    <row r="157" spans="1:47" s="2" customFormat="1" ht="12">
      <c r="A157" s="40"/>
      <c r="B157" s="41"/>
      <c r="C157" s="42"/>
      <c r="D157" s="212" t="s">
        <v>127</v>
      </c>
      <c r="E157" s="42"/>
      <c r="F157" s="213" t="s">
        <v>240</v>
      </c>
      <c r="G157" s="42"/>
      <c r="H157" s="42"/>
      <c r="I157" s="214"/>
      <c r="J157" s="42"/>
      <c r="K157" s="42"/>
      <c r="L157" s="46"/>
      <c r="M157" s="215"/>
      <c r="N157" s="216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127</v>
      </c>
      <c r="AU157" s="19" t="s">
        <v>125</v>
      </c>
    </row>
    <row r="158" spans="1:65" s="2" customFormat="1" ht="24.15" customHeight="1">
      <c r="A158" s="40"/>
      <c r="B158" s="41"/>
      <c r="C158" s="199" t="s">
        <v>241</v>
      </c>
      <c r="D158" s="199" t="s">
        <v>119</v>
      </c>
      <c r="E158" s="200" t="s">
        <v>242</v>
      </c>
      <c r="F158" s="201" t="s">
        <v>243</v>
      </c>
      <c r="G158" s="202" t="s">
        <v>143</v>
      </c>
      <c r="H158" s="203">
        <v>49.758</v>
      </c>
      <c r="I158" s="204"/>
      <c r="J158" s="205">
        <f>ROUND(I158*H158,2)</f>
        <v>0</v>
      </c>
      <c r="K158" s="201" t="s">
        <v>123</v>
      </c>
      <c r="L158" s="46"/>
      <c r="M158" s="206" t="s">
        <v>19</v>
      </c>
      <c r="N158" s="207" t="s">
        <v>43</v>
      </c>
      <c r="O158" s="86"/>
      <c r="P158" s="208">
        <f>O158*H158</f>
        <v>0</v>
      </c>
      <c r="Q158" s="208">
        <v>0</v>
      </c>
      <c r="R158" s="208">
        <f>Q158*H158</f>
        <v>0</v>
      </c>
      <c r="S158" s="208">
        <v>0</v>
      </c>
      <c r="T158" s="20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0" t="s">
        <v>124</v>
      </c>
      <c r="AT158" s="210" t="s">
        <v>119</v>
      </c>
      <c r="AU158" s="210" t="s">
        <v>125</v>
      </c>
      <c r="AY158" s="19" t="s">
        <v>116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19" t="s">
        <v>125</v>
      </c>
      <c r="BK158" s="211">
        <f>ROUND(I158*H158,2)</f>
        <v>0</v>
      </c>
      <c r="BL158" s="19" t="s">
        <v>124</v>
      </c>
      <c r="BM158" s="210" t="s">
        <v>244</v>
      </c>
    </row>
    <row r="159" spans="1:47" s="2" customFormat="1" ht="12">
      <c r="A159" s="40"/>
      <c r="B159" s="41"/>
      <c r="C159" s="42"/>
      <c r="D159" s="212" t="s">
        <v>127</v>
      </c>
      <c r="E159" s="42"/>
      <c r="F159" s="213" t="s">
        <v>245</v>
      </c>
      <c r="G159" s="42"/>
      <c r="H159" s="42"/>
      <c r="I159" s="214"/>
      <c r="J159" s="42"/>
      <c r="K159" s="42"/>
      <c r="L159" s="46"/>
      <c r="M159" s="215"/>
      <c r="N159" s="216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127</v>
      </c>
      <c r="AU159" s="19" t="s">
        <v>125</v>
      </c>
    </row>
    <row r="160" spans="1:51" s="13" customFormat="1" ht="12">
      <c r="A160" s="13"/>
      <c r="B160" s="217"/>
      <c r="C160" s="218"/>
      <c r="D160" s="219" t="s">
        <v>129</v>
      </c>
      <c r="E160" s="218"/>
      <c r="F160" s="221" t="s">
        <v>246</v>
      </c>
      <c r="G160" s="218"/>
      <c r="H160" s="222">
        <v>49.758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8" t="s">
        <v>129</v>
      </c>
      <c r="AU160" s="228" t="s">
        <v>125</v>
      </c>
      <c r="AV160" s="13" t="s">
        <v>125</v>
      </c>
      <c r="AW160" s="13" t="s">
        <v>4</v>
      </c>
      <c r="AX160" s="13" t="s">
        <v>76</v>
      </c>
      <c r="AY160" s="228" t="s">
        <v>116</v>
      </c>
    </row>
    <row r="161" spans="1:65" s="2" customFormat="1" ht="24.15" customHeight="1">
      <c r="A161" s="40"/>
      <c r="B161" s="41"/>
      <c r="C161" s="199" t="s">
        <v>7</v>
      </c>
      <c r="D161" s="199" t="s">
        <v>119</v>
      </c>
      <c r="E161" s="200" t="s">
        <v>247</v>
      </c>
      <c r="F161" s="201" t="s">
        <v>248</v>
      </c>
      <c r="G161" s="202" t="s">
        <v>143</v>
      </c>
      <c r="H161" s="203">
        <v>4.9758</v>
      </c>
      <c r="I161" s="204"/>
      <c r="J161" s="205">
        <f>ROUND(I161*H161,2)</f>
        <v>0</v>
      </c>
      <c r="K161" s="201" t="s">
        <v>123</v>
      </c>
      <c r="L161" s="46"/>
      <c r="M161" s="206" t="s">
        <v>19</v>
      </c>
      <c r="N161" s="207" t="s">
        <v>43</v>
      </c>
      <c r="O161" s="86"/>
      <c r="P161" s="208">
        <f>O161*H161</f>
        <v>0</v>
      </c>
      <c r="Q161" s="208">
        <v>0</v>
      </c>
      <c r="R161" s="208">
        <f>Q161*H161</f>
        <v>0</v>
      </c>
      <c r="S161" s="208">
        <v>0</v>
      </c>
      <c r="T161" s="20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0" t="s">
        <v>124</v>
      </c>
      <c r="AT161" s="210" t="s">
        <v>119</v>
      </c>
      <c r="AU161" s="210" t="s">
        <v>125</v>
      </c>
      <c r="AY161" s="19" t="s">
        <v>116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19" t="s">
        <v>125</v>
      </c>
      <c r="BK161" s="211">
        <f>ROUND(I161*H161,2)</f>
        <v>0</v>
      </c>
      <c r="BL161" s="19" t="s">
        <v>124</v>
      </c>
      <c r="BM161" s="210" t="s">
        <v>249</v>
      </c>
    </row>
    <row r="162" spans="1:47" s="2" customFormat="1" ht="12">
      <c r="A162" s="40"/>
      <c r="B162" s="41"/>
      <c r="C162" s="42"/>
      <c r="D162" s="212" t="s">
        <v>127</v>
      </c>
      <c r="E162" s="42"/>
      <c r="F162" s="213" t="s">
        <v>250</v>
      </c>
      <c r="G162" s="42"/>
      <c r="H162" s="42"/>
      <c r="I162" s="214"/>
      <c r="J162" s="42"/>
      <c r="K162" s="42"/>
      <c r="L162" s="46"/>
      <c r="M162" s="215"/>
      <c r="N162" s="216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127</v>
      </c>
      <c r="AU162" s="19" t="s">
        <v>125</v>
      </c>
    </row>
    <row r="163" spans="1:63" s="12" customFormat="1" ht="22.8" customHeight="1">
      <c r="A163" s="12"/>
      <c r="B163" s="183"/>
      <c r="C163" s="184"/>
      <c r="D163" s="185" t="s">
        <v>70</v>
      </c>
      <c r="E163" s="197" t="s">
        <v>251</v>
      </c>
      <c r="F163" s="197" t="s">
        <v>252</v>
      </c>
      <c r="G163" s="184"/>
      <c r="H163" s="184"/>
      <c r="I163" s="187"/>
      <c r="J163" s="198">
        <f>BK163</f>
        <v>0</v>
      </c>
      <c r="K163" s="184"/>
      <c r="L163" s="189"/>
      <c r="M163" s="190"/>
      <c r="N163" s="191"/>
      <c r="O163" s="191"/>
      <c r="P163" s="192">
        <f>SUM(P164:P165)</f>
        <v>0</v>
      </c>
      <c r="Q163" s="191"/>
      <c r="R163" s="192">
        <f>SUM(R164:R165)</f>
        <v>0</v>
      </c>
      <c r="S163" s="191"/>
      <c r="T163" s="193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94" t="s">
        <v>76</v>
      </c>
      <c r="AT163" s="195" t="s">
        <v>70</v>
      </c>
      <c r="AU163" s="195" t="s">
        <v>76</v>
      </c>
      <c r="AY163" s="194" t="s">
        <v>116</v>
      </c>
      <c r="BK163" s="196">
        <f>SUM(BK164:BK165)</f>
        <v>0</v>
      </c>
    </row>
    <row r="164" spans="1:65" s="2" customFormat="1" ht="33" customHeight="1">
      <c r="A164" s="40"/>
      <c r="B164" s="41"/>
      <c r="C164" s="199" t="s">
        <v>253</v>
      </c>
      <c r="D164" s="199" t="s">
        <v>119</v>
      </c>
      <c r="E164" s="200" t="s">
        <v>254</v>
      </c>
      <c r="F164" s="201" t="s">
        <v>255</v>
      </c>
      <c r="G164" s="202" t="s">
        <v>143</v>
      </c>
      <c r="H164" s="203">
        <v>0.9807</v>
      </c>
      <c r="I164" s="204"/>
      <c r="J164" s="205">
        <f>ROUND(I164*H164,2)</f>
        <v>0</v>
      </c>
      <c r="K164" s="201" t="s">
        <v>123</v>
      </c>
      <c r="L164" s="46"/>
      <c r="M164" s="206" t="s">
        <v>19</v>
      </c>
      <c r="N164" s="207" t="s">
        <v>43</v>
      </c>
      <c r="O164" s="86"/>
      <c r="P164" s="208">
        <f>O164*H164</f>
        <v>0</v>
      </c>
      <c r="Q164" s="208">
        <v>0</v>
      </c>
      <c r="R164" s="208">
        <f>Q164*H164</f>
        <v>0</v>
      </c>
      <c r="S164" s="208">
        <v>0</v>
      </c>
      <c r="T164" s="20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0" t="s">
        <v>124</v>
      </c>
      <c r="AT164" s="210" t="s">
        <v>119</v>
      </c>
      <c r="AU164" s="210" t="s">
        <v>125</v>
      </c>
      <c r="AY164" s="19" t="s">
        <v>116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19" t="s">
        <v>125</v>
      </c>
      <c r="BK164" s="211">
        <f>ROUND(I164*H164,2)</f>
        <v>0</v>
      </c>
      <c r="BL164" s="19" t="s">
        <v>124</v>
      </c>
      <c r="BM164" s="210" t="s">
        <v>256</v>
      </c>
    </row>
    <row r="165" spans="1:47" s="2" customFormat="1" ht="12">
      <c r="A165" s="40"/>
      <c r="B165" s="41"/>
      <c r="C165" s="42"/>
      <c r="D165" s="212" t="s">
        <v>127</v>
      </c>
      <c r="E165" s="42"/>
      <c r="F165" s="213" t="s">
        <v>257</v>
      </c>
      <c r="G165" s="42"/>
      <c r="H165" s="42"/>
      <c r="I165" s="214"/>
      <c r="J165" s="42"/>
      <c r="K165" s="42"/>
      <c r="L165" s="46"/>
      <c r="M165" s="215"/>
      <c r="N165" s="216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127</v>
      </c>
      <c r="AU165" s="19" t="s">
        <v>125</v>
      </c>
    </row>
    <row r="166" spans="1:63" s="12" customFormat="1" ht="25.9" customHeight="1">
      <c r="A166" s="12"/>
      <c r="B166" s="183"/>
      <c r="C166" s="184"/>
      <c r="D166" s="185" t="s">
        <v>70</v>
      </c>
      <c r="E166" s="186" t="s">
        <v>258</v>
      </c>
      <c r="F166" s="186" t="s">
        <v>259</v>
      </c>
      <c r="G166" s="184"/>
      <c r="H166" s="184"/>
      <c r="I166" s="187"/>
      <c r="J166" s="188">
        <f>BK166</f>
        <v>0</v>
      </c>
      <c r="K166" s="184"/>
      <c r="L166" s="189"/>
      <c r="M166" s="190"/>
      <c r="N166" s="191"/>
      <c r="O166" s="191"/>
      <c r="P166" s="192">
        <f>P167+P190+P205+P243+P286+P320+P353+P354+P404+P439+P471</f>
        <v>0</v>
      </c>
      <c r="Q166" s="191"/>
      <c r="R166" s="192">
        <f>R167+R190+R205+R243+R286+R320+R353+R354+R404+R439+R471</f>
        <v>1.568504394</v>
      </c>
      <c r="S166" s="191"/>
      <c r="T166" s="193">
        <f>T167+T190+T205+T243+T286+T320+T353+T354+T404+T439+T471</f>
        <v>0.7092600000000001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94" t="s">
        <v>125</v>
      </c>
      <c r="AT166" s="195" t="s">
        <v>70</v>
      </c>
      <c r="AU166" s="195" t="s">
        <v>71</v>
      </c>
      <c r="AY166" s="194" t="s">
        <v>116</v>
      </c>
      <c r="BK166" s="196">
        <f>BK167+BK190+BK205+BK243+BK286+BK320+BK353+BK354+BK404+BK439+BK471</f>
        <v>0</v>
      </c>
    </row>
    <row r="167" spans="1:63" s="12" customFormat="1" ht="22.8" customHeight="1">
      <c r="A167" s="12"/>
      <c r="B167" s="183"/>
      <c r="C167" s="184"/>
      <c r="D167" s="185" t="s">
        <v>70</v>
      </c>
      <c r="E167" s="197" t="s">
        <v>260</v>
      </c>
      <c r="F167" s="197" t="s">
        <v>261</v>
      </c>
      <c r="G167" s="184"/>
      <c r="H167" s="184"/>
      <c r="I167" s="187"/>
      <c r="J167" s="198">
        <f>BK167</f>
        <v>0</v>
      </c>
      <c r="K167" s="184"/>
      <c r="L167" s="189"/>
      <c r="M167" s="190"/>
      <c r="N167" s="191"/>
      <c r="O167" s="191"/>
      <c r="P167" s="192">
        <f>SUM(P168:P189)</f>
        <v>0</v>
      </c>
      <c r="Q167" s="191"/>
      <c r="R167" s="192">
        <f>SUM(R168:R189)</f>
        <v>0.011024000000000003</v>
      </c>
      <c r="S167" s="191"/>
      <c r="T167" s="193">
        <f>SUM(T168:T189)</f>
        <v>0.0084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94" t="s">
        <v>125</v>
      </c>
      <c r="AT167" s="195" t="s">
        <v>70</v>
      </c>
      <c r="AU167" s="195" t="s">
        <v>76</v>
      </c>
      <c r="AY167" s="194" t="s">
        <v>116</v>
      </c>
      <c r="BK167" s="196">
        <f>SUM(BK168:BK189)</f>
        <v>0</v>
      </c>
    </row>
    <row r="168" spans="1:65" s="2" customFormat="1" ht="16.5" customHeight="1">
      <c r="A168" s="40"/>
      <c r="B168" s="41"/>
      <c r="C168" s="199" t="s">
        <v>262</v>
      </c>
      <c r="D168" s="199" t="s">
        <v>119</v>
      </c>
      <c r="E168" s="200" t="s">
        <v>263</v>
      </c>
      <c r="F168" s="201" t="s">
        <v>264</v>
      </c>
      <c r="G168" s="202" t="s">
        <v>265</v>
      </c>
      <c r="H168" s="203">
        <v>4</v>
      </c>
      <c r="I168" s="204"/>
      <c r="J168" s="205">
        <f>ROUND(I168*H168,2)</f>
        <v>0</v>
      </c>
      <c r="K168" s="201" t="s">
        <v>123</v>
      </c>
      <c r="L168" s="46"/>
      <c r="M168" s="206" t="s">
        <v>19</v>
      </c>
      <c r="N168" s="207" t="s">
        <v>43</v>
      </c>
      <c r="O168" s="86"/>
      <c r="P168" s="208">
        <f>O168*H168</f>
        <v>0</v>
      </c>
      <c r="Q168" s="208">
        <v>0</v>
      </c>
      <c r="R168" s="208">
        <f>Q168*H168</f>
        <v>0</v>
      </c>
      <c r="S168" s="208">
        <v>0.0021</v>
      </c>
      <c r="T168" s="209">
        <f>S168*H168</f>
        <v>0.0084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0" t="s">
        <v>170</v>
      </c>
      <c r="AT168" s="210" t="s">
        <v>119</v>
      </c>
      <c r="AU168" s="210" t="s">
        <v>125</v>
      </c>
      <c r="AY168" s="19" t="s">
        <v>116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9" t="s">
        <v>125</v>
      </c>
      <c r="BK168" s="211">
        <f>ROUND(I168*H168,2)</f>
        <v>0</v>
      </c>
      <c r="BL168" s="19" t="s">
        <v>170</v>
      </c>
      <c r="BM168" s="210" t="s">
        <v>266</v>
      </c>
    </row>
    <row r="169" spans="1:47" s="2" customFormat="1" ht="12">
      <c r="A169" s="40"/>
      <c r="B169" s="41"/>
      <c r="C169" s="42"/>
      <c r="D169" s="212" t="s">
        <v>127</v>
      </c>
      <c r="E169" s="42"/>
      <c r="F169" s="213" t="s">
        <v>267</v>
      </c>
      <c r="G169" s="42"/>
      <c r="H169" s="42"/>
      <c r="I169" s="214"/>
      <c r="J169" s="42"/>
      <c r="K169" s="42"/>
      <c r="L169" s="46"/>
      <c r="M169" s="215"/>
      <c r="N169" s="216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127</v>
      </c>
      <c r="AU169" s="19" t="s">
        <v>125</v>
      </c>
    </row>
    <row r="170" spans="1:65" s="2" customFormat="1" ht="16.5" customHeight="1">
      <c r="A170" s="40"/>
      <c r="B170" s="41"/>
      <c r="C170" s="199" t="s">
        <v>268</v>
      </c>
      <c r="D170" s="199" t="s">
        <v>119</v>
      </c>
      <c r="E170" s="200" t="s">
        <v>269</v>
      </c>
      <c r="F170" s="201" t="s">
        <v>270</v>
      </c>
      <c r="G170" s="202" t="s">
        <v>200</v>
      </c>
      <c r="H170" s="203">
        <v>1</v>
      </c>
      <c r="I170" s="204"/>
      <c r="J170" s="205">
        <f>ROUND(I170*H170,2)</f>
        <v>0</v>
      </c>
      <c r="K170" s="201" t="s">
        <v>123</v>
      </c>
      <c r="L170" s="46"/>
      <c r="M170" s="206" t="s">
        <v>19</v>
      </c>
      <c r="N170" s="207" t="s">
        <v>43</v>
      </c>
      <c r="O170" s="86"/>
      <c r="P170" s="208">
        <f>O170*H170</f>
        <v>0</v>
      </c>
      <c r="Q170" s="208">
        <v>0.00179</v>
      </c>
      <c r="R170" s="208">
        <f>Q170*H170</f>
        <v>0.00179</v>
      </c>
      <c r="S170" s="208">
        <v>0</v>
      </c>
      <c r="T170" s="20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0" t="s">
        <v>170</v>
      </c>
      <c r="AT170" s="210" t="s">
        <v>119</v>
      </c>
      <c r="AU170" s="210" t="s">
        <v>125</v>
      </c>
      <c r="AY170" s="19" t="s">
        <v>116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19" t="s">
        <v>125</v>
      </c>
      <c r="BK170" s="211">
        <f>ROUND(I170*H170,2)</f>
        <v>0</v>
      </c>
      <c r="BL170" s="19" t="s">
        <v>170</v>
      </c>
      <c r="BM170" s="210" t="s">
        <v>271</v>
      </c>
    </row>
    <row r="171" spans="1:47" s="2" customFormat="1" ht="12">
      <c r="A171" s="40"/>
      <c r="B171" s="41"/>
      <c r="C171" s="42"/>
      <c r="D171" s="212" t="s">
        <v>127</v>
      </c>
      <c r="E171" s="42"/>
      <c r="F171" s="213" t="s">
        <v>272</v>
      </c>
      <c r="G171" s="42"/>
      <c r="H171" s="42"/>
      <c r="I171" s="214"/>
      <c r="J171" s="42"/>
      <c r="K171" s="42"/>
      <c r="L171" s="46"/>
      <c r="M171" s="215"/>
      <c r="N171" s="216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127</v>
      </c>
      <c r="AU171" s="19" t="s">
        <v>125</v>
      </c>
    </row>
    <row r="172" spans="1:65" s="2" customFormat="1" ht="16.5" customHeight="1">
      <c r="A172" s="40"/>
      <c r="B172" s="41"/>
      <c r="C172" s="199" t="s">
        <v>273</v>
      </c>
      <c r="D172" s="199" t="s">
        <v>119</v>
      </c>
      <c r="E172" s="200" t="s">
        <v>274</v>
      </c>
      <c r="F172" s="201" t="s">
        <v>275</v>
      </c>
      <c r="G172" s="202" t="s">
        <v>265</v>
      </c>
      <c r="H172" s="203">
        <v>6</v>
      </c>
      <c r="I172" s="204"/>
      <c r="J172" s="205">
        <f>ROUND(I172*H172,2)</f>
        <v>0</v>
      </c>
      <c r="K172" s="201" t="s">
        <v>123</v>
      </c>
      <c r="L172" s="46"/>
      <c r="M172" s="206" t="s">
        <v>19</v>
      </c>
      <c r="N172" s="207" t="s">
        <v>43</v>
      </c>
      <c r="O172" s="86"/>
      <c r="P172" s="208">
        <f>O172*H172</f>
        <v>0</v>
      </c>
      <c r="Q172" s="208">
        <v>0.00048</v>
      </c>
      <c r="R172" s="208">
        <f>Q172*H172</f>
        <v>0.00288</v>
      </c>
      <c r="S172" s="208">
        <v>0</v>
      </c>
      <c r="T172" s="20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0" t="s">
        <v>170</v>
      </c>
      <c r="AT172" s="210" t="s">
        <v>119</v>
      </c>
      <c r="AU172" s="210" t="s">
        <v>125</v>
      </c>
      <c r="AY172" s="19" t="s">
        <v>116</v>
      </c>
      <c r="BE172" s="211">
        <f>IF(N172="základní",J172,0)</f>
        <v>0</v>
      </c>
      <c r="BF172" s="211">
        <f>IF(N172="snížená",J172,0)</f>
        <v>0</v>
      </c>
      <c r="BG172" s="211">
        <f>IF(N172="zákl. přenesená",J172,0)</f>
        <v>0</v>
      </c>
      <c r="BH172" s="211">
        <f>IF(N172="sníž. přenesená",J172,0)</f>
        <v>0</v>
      </c>
      <c r="BI172" s="211">
        <f>IF(N172="nulová",J172,0)</f>
        <v>0</v>
      </c>
      <c r="BJ172" s="19" t="s">
        <v>125</v>
      </c>
      <c r="BK172" s="211">
        <f>ROUND(I172*H172,2)</f>
        <v>0</v>
      </c>
      <c r="BL172" s="19" t="s">
        <v>170</v>
      </c>
      <c r="BM172" s="210" t="s">
        <v>276</v>
      </c>
    </row>
    <row r="173" spans="1:47" s="2" customFormat="1" ht="12">
      <c r="A173" s="40"/>
      <c r="B173" s="41"/>
      <c r="C173" s="42"/>
      <c r="D173" s="212" t="s">
        <v>127</v>
      </c>
      <c r="E173" s="42"/>
      <c r="F173" s="213" t="s">
        <v>277</v>
      </c>
      <c r="G173" s="42"/>
      <c r="H173" s="42"/>
      <c r="I173" s="214"/>
      <c r="J173" s="42"/>
      <c r="K173" s="42"/>
      <c r="L173" s="46"/>
      <c r="M173" s="215"/>
      <c r="N173" s="216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127</v>
      </c>
      <c r="AU173" s="19" t="s">
        <v>125</v>
      </c>
    </row>
    <row r="174" spans="1:65" s="2" customFormat="1" ht="16.5" customHeight="1">
      <c r="A174" s="40"/>
      <c r="B174" s="41"/>
      <c r="C174" s="199" t="s">
        <v>278</v>
      </c>
      <c r="D174" s="199" t="s">
        <v>119</v>
      </c>
      <c r="E174" s="200" t="s">
        <v>279</v>
      </c>
      <c r="F174" s="201" t="s">
        <v>280</v>
      </c>
      <c r="G174" s="202" t="s">
        <v>265</v>
      </c>
      <c r="H174" s="203">
        <v>0.4</v>
      </c>
      <c r="I174" s="204"/>
      <c r="J174" s="205">
        <f>ROUND(I174*H174,2)</f>
        <v>0</v>
      </c>
      <c r="K174" s="201" t="s">
        <v>123</v>
      </c>
      <c r="L174" s="46"/>
      <c r="M174" s="206" t="s">
        <v>19</v>
      </c>
      <c r="N174" s="207" t="s">
        <v>43</v>
      </c>
      <c r="O174" s="86"/>
      <c r="P174" s="208">
        <f>O174*H174</f>
        <v>0</v>
      </c>
      <c r="Q174" s="208">
        <v>0.00071</v>
      </c>
      <c r="R174" s="208">
        <f>Q174*H174</f>
        <v>0.000284</v>
      </c>
      <c r="S174" s="208">
        <v>0</v>
      </c>
      <c r="T174" s="20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0" t="s">
        <v>170</v>
      </c>
      <c r="AT174" s="210" t="s">
        <v>119</v>
      </c>
      <c r="AU174" s="210" t="s">
        <v>125</v>
      </c>
      <c r="AY174" s="19" t="s">
        <v>116</v>
      </c>
      <c r="BE174" s="211">
        <f>IF(N174="základní",J174,0)</f>
        <v>0</v>
      </c>
      <c r="BF174" s="211">
        <f>IF(N174="snížená",J174,0)</f>
        <v>0</v>
      </c>
      <c r="BG174" s="211">
        <f>IF(N174="zákl. přenesená",J174,0)</f>
        <v>0</v>
      </c>
      <c r="BH174" s="211">
        <f>IF(N174="sníž. přenesená",J174,0)</f>
        <v>0</v>
      </c>
      <c r="BI174" s="211">
        <f>IF(N174="nulová",J174,0)</f>
        <v>0</v>
      </c>
      <c r="BJ174" s="19" t="s">
        <v>125</v>
      </c>
      <c r="BK174" s="211">
        <f>ROUND(I174*H174,2)</f>
        <v>0</v>
      </c>
      <c r="BL174" s="19" t="s">
        <v>170</v>
      </c>
      <c r="BM174" s="210" t="s">
        <v>281</v>
      </c>
    </row>
    <row r="175" spans="1:47" s="2" customFormat="1" ht="12">
      <c r="A175" s="40"/>
      <c r="B175" s="41"/>
      <c r="C175" s="42"/>
      <c r="D175" s="212" t="s">
        <v>127</v>
      </c>
      <c r="E175" s="42"/>
      <c r="F175" s="213" t="s">
        <v>282</v>
      </c>
      <c r="G175" s="42"/>
      <c r="H175" s="42"/>
      <c r="I175" s="214"/>
      <c r="J175" s="42"/>
      <c r="K175" s="42"/>
      <c r="L175" s="46"/>
      <c r="M175" s="215"/>
      <c r="N175" s="216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127</v>
      </c>
      <c r="AU175" s="19" t="s">
        <v>125</v>
      </c>
    </row>
    <row r="176" spans="1:65" s="2" customFormat="1" ht="16.5" customHeight="1">
      <c r="A176" s="40"/>
      <c r="B176" s="41"/>
      <c r="C176" s="199" t="s">
        <v>283</v>
      </c>
      <c r="D176" s="199" t="s">
        <v>119</v>
      </c>
      <c r="E176" s="200" t="s">
        <v>284</v>
      </c>
      <c r="F176" s="201" t="s">
        <v>285</v>
      </c>
      <c r="G176" s="202" t="s">
        <v>265</v>
      </c>
      <c r="H176" s="203">
        <v>0.5</v>
      </c>
      <c r="I176" s="204"/>
      <c r="J176" s="205">
        <f>ROUND(I176*H176,2)</f>
        <v>0</v>
      </c>
      <c r="K176" s="201" t="s">
        <v>123</v>
      </c>
      <c r="L176" s="46"/>
      <c r="M176" s="206" t="s">
        <v>19</v>
      </c>
      <c r="N176" s="207" t="s">
        <v>43</v>
      </c>
      <c r="O176" s="86"/>
      <c r="P176" s="208">
        <f>O176*H176</f>
        <v>0</v>
      </c>
      <c r="Q176" s="208">
        <v>0.00224</v>
      </c>
      <c r="R176" s="208">
        <f>Q176*H176</f>
        <v>0.00112</v>
      </c>
      <c r="S176" s="208">
        <v>0</v>
      </c>
      <c r="T176" s="20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0" t="s">
        <v>170</v>
      </c>
      <c r="AT176" s="210" t="s">
        <v>119</v>
      </c>
      <c r="AU176" s="210" t="s">
        <v>125</v>
      </c>
      <c r="AY176" s="19" t="s">
        <v>116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19" t="s">
        <v>125</v>
      </c>
      <c r="BK176" s="211">
        <f>ROUND(I176*H176,2)</f>
        <v>0</v>
      </c>
      <c r="BL176" s="19" t="s">
        <v>170</v>
      </c>
      <c r="BM176" s="210" t="s">
        <v>286</v>
      </c>
    </row>
    <row r="177" spans="1:47" s="2" customFormat="1" ht="12">
      <c r="A177" s="40"/>
      <c r="B177" s="41"/>
      <c r="C177" s="42"/>
      <c r="D177" s="212" t="s">
        <v>127</v>
      </c>
      <c r="E177" s="42"/>
      <c r="F177" s="213" t="s">
        <v>287</v>
      </c>
      <c r="G177" s="42"/>
      <c r="H177" s="42"/>
      <c r="I177" s="214"/>
      <c r="J177" s="42"/>
      <c r="K177" s="42"/>
      <c r="L177" s="46"/>
      <c r="M177" s="215"/>
      <c r="N177" s="216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127</v>
      </c>
      <c r="AU177" s="19" t="s">
        <v>125</v>
      </c>
    </row>
    <row r="178" spans="1:65" s="2" customFormat="1" ht="16.5" customHeight="1">
      <c r="A178" s="40"/>
      <c r="B178" s="41"/>
      <c r="C178" s="199" t="s">
        <v>288</v>
      </c>
      <c r="D178" s="199" t="s">
        <v>119</v>
      </c>
      <c r="E178" s="200" t="s">
        <v>289</v>
      </c>
      <c r="F178" s="201" t="s">
        <v>290</v>
      </c>
      <c r="G178" s="202" t="s">
        <v>200</v>
      </c>
      <c r="H178" s="203">
        <v>3</v>
      </c>
      <c r="I178" s="204"/>
      <c r="J178" s="205">
        <f>ROUND(I178*H178,2)</f>
        <v>0</v>
      </c>
      <c r="K178" s="201" t="s">
        <v>123</v>
      </c>
      <c r="L178" s="46"/>
      <c r="M178" s="206" t="s">
        <v>19</v>
      </c>
      <c r="N178" s="207" t="s">
        <v>43</v>
      </c>
      <c r="O178" s="86"/>
      <c r="P178" s="208">
        <f>O178*H178</f>
        <v>0</v>
      </c>
      <c r="Q178" s="208">
        <v>0</v>
      </c>
      <c r="R178" s="208">
        <f>Q178*H178</f>
        <v>0</v>
      </c>
      <c r="S178" s="208">
        <v>0</v>
      </c>
      <c r="T178" s="20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0" t="s">
        <v>170</v>
      </c>
      <c r="AT178" s="210" t="s">
        <v>119</v>
      </c>
      <c r="AU178" s="210" t="s">
        <v>125</v>
      </c>
      <c r="AY178" s="19" t="s">
        <v>116</v>
      </c>
      <c r="BE178" s="211">
        <f>IF(N178="základní",J178,0)</f>
        <v>0</v>
      </c>
      <c r="BF178" s="211">
        <f>IF(N178="snížená",J178,0)</f>
        <v>0</v>
      </c>
      <c r="BG178" s="211">
        <f>IF(N178="zákl. přenesená",J178,0)</f>
        <v>0</v>
      </c>
      <c r="BH178" s="211">
        <f>IF(N178="sníž. přenesená",J178,0)</f>
        <v>0</v>
      </c>
      <c r="BI178" s="211">
        <f>IF(N178="nulová",J178,0)</f>
        <v>0</v>
      </c>
      <c r="BJ178" s="19" t="s">
        <v>125</v>
      </c>
      <c r="BK178" s="211">
        <f>ROUND(I178*H178,2)</f>
        <v>0</v>
      </c>
      <c r="BL178" s="19" t="s">
        <v>170</v>
      </c>
      <c r="BM178" s="210" t="s">
        <v>291</v>
      </c>
    </row>
    <row r="179" spans="1:47" s="2" customFormat="1" ht="12">
      <c r="A179" s="40"/>
      <c r="B179" s="41"/>
      <c r="C179" s="42"/>
      <c r="D179" s="212" t="s">
        <v>127</v>
      </c>
      <c r="E179" s="42"/>
      <c r="F179" s="213" t="s">
        <v>292</v>
      </c>
      <c r="G179" s="42"/>
      <c r="H179" s="42"/>
      <c r="I179" s="214"/>
      <c r="J179" s="42"/>
      <c r="K179" s="42"/>
      <c r="L179" s="46"/>
      <c r="M179" s="215"/>
      <c r="N179" s="216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127</v>
      </c>
      <c r="AU179" s="19" t="s">
        <v>125</v>
      </c>
    </row>
    <row r="180" spans="1:65" s="2" customFormat="1" ht="16.5" customHeight="1">
      <c r="A180" s="40"/>
      <c r="B180" s="41"/>
      <c r="C180" s="199" t="s">
        <v>293</v>
      </c>
      <c r="D180" s="199" t="s">
        <v>119</v>
      </c>
      <c r="E180" s="200" t="s">
        <v>294</v>
      </c>
      <c r="F180" s="201" t="s">
        <v>295</v>
      </c>
      <c r="G180" s="202" t="s">
        <v>200</v>
      </c>
      <c r="H180" s="203">
        <v>1</v>
      </c>
      <c r="I180" s="204"/>
      <c r="J180" s="205">
        <f>ROUND(I180*H180,2)</f>
        <v>0</v>
      </c>
      <c r="K180" s="201" t="s">
        <v>123</v>
      </c>
      <c r="L180" s="46"/>
      <c r="M180" s="206" t="s">
        <v>19</v>
      </c>
      <c r="N180" s="207" t="s">
        <v>43</v>
      </c>
      <c r="O180" s="86"/>
      <c r="P180" s="208">
        <f>O180*H180</f>
        <v>0</v>
      </c>
      <c r="Q180" s="208">
        <v>0</v>
      </c>
      <c r="R180" s="208">
        <f>Q180*H180</f>
        <v>0</v>
      </c>
      <c r="S180" s="208">
        <v>0</v>
      </c>
      <c r="T180" s="20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0" t="s">
        <v>170</v>
      </c>
      <c r="AT180" s="210" t="s">
        <v>119</v>
      </c>
      <c r="AU180" s="210" t="s">
        <v>125</v>
      </c>
      <c r="AY180" s="19" t="s">
        <v>116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19" t="s">
        <v>125</v>
      </c>
      <c r="BK180" s="211">
        <f>ROUND(I180*H180,2)</f>
        <v>0</v>
      </c>
      <c r="BL180" s="19" t="s">
        <v>170</v>
      </c>
      <c r="BM180" s="210" t="s">
        <v>296</v>
      </c>
    </row>
    <row r="181" spans="1:47" s="2" customFormat="1" ht="12">
      <c r="A181" s="40"/>
      <c r="B181" s="41"/>
      <c r="C181" s="42"/>
      <c r="D181" s="212" t="s">
        <v>127</v>
      </c>
      <c r="E181" s="42"/>
      <c r="F181" s="213" t="s">
        <v>297</v>
      </c>
      <c r="G181" s="42"/>
      <c r="H181" s="42"/>
      <c r="I181" s="214"/>
      <c r="J181" s="42"/>
      <c r="K181" s="42"/>
      <c r="L181" s="46"/>
      <c r="M181" s="215"/>
      <c r="N181" s="216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127</v>
      </c>
      <c r="AU181" s="19" t="s">
        <v>125</v>
      </c>
    </row>
    <row r="182" spans="1:65" s="2" customFormat="1" ht="16.5" customHeight="1">
      <c r="A182" s="40"/>
      <c r="B182" s="41"/>
      <c r="C182" s="199" t="s">
        <v>298</v>
      </c>
      <c r="D182" s="199" t="s">
        <v>119</v>
      </c>
      <c r="E182" s="200" t="s">
        <v>299</v>
      </c>
      <c r="F182" s="201" t="s">
        <v>300</v>
      </c>
      <c r="G182" s="202" t="s">
        <v>200</v>
      </c>
      <c r="H182" s="203">
        <v>1</v>
      </c>
      <c r="I182" s="204"/>
      <c r="J182" s="205">
        <f>ROUND(I182*H182,2)</f>
        <v>0</v>
      </c>
      <c r="K182" s="201" t="s">
        <v>123</v>
      </c>
      <c r="L182" s="46"/>
      <c r="M182" s="206" t="s">
        <v>19</v>
      </c>
      <c r="N182" s="207" t="s">
        <v>43</v>
      </c>
      <c r="O182" s="86"/>
      <c r="P182" s="208">
        <f>O182*H182</f>
        <v>0</v>
      </c>
      <c r="Q182" s="208">
        <v>0</v>
      </c>
      <c r="R182" s="208">
        <f>Q182*H182</f>
        <v>0</v>
      </c>
      <c r="S182" s="208">
        <v>0</v>
      </c>
      <c r="T182" s="20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0" t="s">
        <v>170</v>
      </c>
      <c r="AT182" s="210" t="s">
        <v>119</v>
      </c>
      <c r="AU182" s="210" t="s">
        <v>125</v>
      </c>
      <c r="AY182" s="19" t="s">
        <v>116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19" t="s">
        <v>125</v>
      </c>
      <c r="BK182" s="211">
        <f>ROUND(I182*H182,2)</f>
        <v>0</v>
      </c>
      <c r="BL182" s="19" t="s">
        <v>170</v>
      </c>
      <c r="BM182" s="210" t="s">
        <v>301</v>
      </c>
    </row>
    <row r="183" spans="1:47" s="2" customFormat="1" ht="12">
      <c r="A183" s="40"/>
      <c r="B183" s="41"/>
      <c r="C183" s="42"/>
      <c r="D183" s="212" t="s">
        <v>127</v>
      </c>
      <c r="E183" s="42"/>
      <c r="F183" s="213" t="s">
        <v>302</v>
      </c>
      <c r="G183" s="42"/>
      <c r="H183" s="42"/>
      <c r="I183" s="214"/>
      <c r="J183" s="42"/>
      <c r="K183" s="42"/>
      <c r="L183" s="46"/>
      <c r="M183" s="215"/>
      <c r="N183" s="216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127</v>
      </c>
      <c r="AU183" s="19" t="s">
        <v>125</v>
      </c>
    </row>
    <row r="184" spans="1:65" s="2" customFormat="1" ht="16.5" customHeight="1">
      <c r="A184" s="40"/>
      <c r="B184" s="41"/>
      <c r="C184" s="199" t="s">
        <v>303</v>
      </c>
      <c r="D184" s="199" t="s">
        <v>119</v>
      </c>
      <c r="E184" s="200" t="s">
        <v>304</v>
      </c>
      <c r="F184" s="201" t="s">
        <v>305</v>
      </c>
      <c r="G184" s="202" t="s">
        <v>200</v>
      </c>
      <c r="H184" s="203">
        <v>1</v>
      </c>
      <c r="I184" s="204"/>
      <c r="J184" s="205">
        <f>ROUND(I184*H184,2)</f>
        <v>0</v>
      </c>
      <c r="K184" s="201" t="s">
        <v>123</v>
      </c>
      <c r="L184" s="46"/>
      <c r="M184" s="206" t="s">
        <v>19</v>
      </c>
      <c r="N184" s="207" t="s">
        <v>43</v>
      </c>
      <c r="O184" s="86"/>
      <c r="P184" s="208">
        <f>O184*H184</f>
        <v>0</v>
      </c>
      <c r="Q184" s="208">
        <v>0.00495</v>
      </c>
      <c r="R184" s="208">
        <f>Q184*H184</f>
        <v>0.00495</v>
      </c>
      <c r="S184" s="208">
        <v>0</v>
      </c>
      <c r="T184" s="20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0" t="s">
        <v>170</v>
      </c>
      <c r="AT184" s="210" t="s">
        <v>119</v>
      </c>
      <c r="AU184" s="210" t="s">
        <v>125</v>
      </c>
      <c r="AY184" s="19" t="s">
        <v>116</v>
      </c>
      <c r="BE184" s="211">
        <f>IF(N184="základní",J184,0)</f>
        <v>0</v>
      </c>
      <c r="BF184" s="211">
        <f>IF(N184="snížená",J184,0)</f>
        <v>0</v>
      </c>
      <c r="BG184" s="211">
        <f>IF(N184="zákl. přenesená",J184,0)</f>
        <v>0</v>
      </c>
      <c r="BH184" s="211">
        <f>IF(N184="sníž. přenesená",J184,0)</f>
        <v>0</v>
      </c>
      <c r="BI184" s="211">
        <f>IF(N184="nulová",J184,0)</f>
        <v>0</v>
      </c>
      <c r="BJ184" s="19" t="s">
        <v>125</v>
      </c>
      <c r="BK184" s="211">
        <f>ROUND(I184*H184,2)</f>
        <v>0</v>
      </c>
      <c r="BL184" s="19" t="s">
        <v>170</v>
      </c>
      <c r="BM184" s="210" t="s">
        <v>306</v>
      </c>
    </row>
    <row r="185" spans="1:47" s="2" customFormat="1" ht="12">
      <c r="A185" s="40"/>
      <c r="B185" s="41"/>
      <c r="C185" s="42"/>
      <c r="D185" s="212" t="s">
        <v>127</v>
      </c>
      <c r="E185" s="42"/>
      <c r="F185" s="213" t="s">
        <v>307</v>
      </c>
      <c r="G185" s="42"/>
      <c r="H185" s="42"/>
      <c r="I185" s="214"/>
      <c r="J185" s="42"/>
      <c r="K185" s="42"/>
      <c r="L185" s="46"/>
      <c r="M185" s="215"/>
      <c r="N185" s="216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127</v>
      </c>
      <c r="AU185" s="19" t="s">
        <v>125</v>
      </c>
    </row>
    <row r="186" spans="1:65" s="2" customFormat="1" ht="16.5" customHeight="1">
      <c r="A186" s="40"/>
      <c r="B186" s="41"/>
      <c r="C186" s="199" t="s">
        <v>308</v>
      </c>
      <c r="D186" s="199" t="s">
        <v>119</v>
      </c>
      <c r="E186" s="200" t="s">
        <v>309</v>
      </c>
      <c r="F186" s="201" t="s">
        <v>310</v>
      </c>
      <c r="G186" s="202" t="s">
        <v>265</v>
      </c>
      <c r="H186" s="203">
        <v>6.9</v>
      </c>
      <c r="I186" s="204"/>
      <c r="J186" s="205">
        <f>ROUND(I186*H186,2)</f>
        <v>0</v>
      </c>
      <c r="K186" s="201" t="s">
        <v>123</v>
      </c>
      <c r="L186" s="46"/>
      <c r="M186" s="206" t="s">
        <v>19</v>
      </c>
      <c r="N186" s="207" t="s">
        <v>43</v>
      </c>
      <c r="O186" s="86"/>
      <c r="P186" s="208">
        <f>O186*H186</f>
        <v>0</v>
      </c>
      <c r="Q186" s="208">
        <v>0</v>
      </c>
      <c r="R186" s="208">
        <f>Q186*H186</f>
        <v>0</v>
      </c>
      <c r="S186" s="208">
        <v>0</v>
      </c>
      <c r="T186" s="20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0" t="s">
        <v>170</v>
      </c>
      <c r="AT186" s="210" t="s">
        <v>119</v>
      </c>
      <c r="AU186" s="210" t="s">
        <v>125</v>
      </c>
      <c r="AY186" s="19" t="s">
        <v>116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19" t="s">
        <v>125</v>
      </c>
      <c r="BK186" s="211">
        <f>ROUND(I186*H186,2)</f>
        <v>0</v>
      </c>
      <c r="BL186" s="19" t="s">
        <v>170</v>
      </c>
      <c r="BM186" s="210" t="s">
        <v>311</v>
      </c>
    </row>
    <row r="187" spans="1:47" s="2" customFormat="1" ht="12">
      <c r="A187" s="40"/>
      <c r="B187" s="41"/>
      <c r="C187" s="42"/>
      <c r="D187" s="212" t="s">
        <v>127</v>
      </c>
      <c r="E187" s="42"/>
      <c r="F187" s="213" t="s">
        <v>312</v>
      </c>
      <c r="G187" s="42"/>
      <c r="H187" s="42"/>
      <c r="I187" s="214"/>
      <c r="J187" s="42"/>
      <c r="K187" s="42"/>
      <c r="L187" s="46"/>
      <c r="M187" s="215"/>
      <c r="N187" s="216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127</v>
      </c>
      <c r="AU187" s="19" t="s">
        <v>125</v>
      </c>
    </row>
    <row r="188" spans="1:65" s="2" customFormat="1" ht="24.15" customHeight="1">
      <c r="A188" s="40"/>
      <c r="B188" s="41"/>
      <c r="C188" s="199" t="s">
        <v>313</v>
      </c>
      <c r="D188" s="199" t="s">
        <v>119</v>
      </c>
      <c r="E188" s="200" t="s">
        <v>314</v>
      </c>
      <c r="F188" s="201" t="s">
        <v>315</v>
      </c>
      <c r="G188" s="202" t="s">
        <v>143</v>
      </c>
      <c r="H188" s="203">
        <v>0.011</v>
      </c>
      <c r="I188" s="204"/>
      <c r="J188" s="205">
        <f>ROUND(I188*H188,2)</f>
        <v>0</v>
      </c>
      <c r="K188" s="201" t="s">
        <v>123</v>
      </c>
      <c r="L188" s="46"/>
      <c r="M188" s="206" t="s">
        <v>19</v>
      </c>
      <c r="N188" s="207" t="s">
        <v>43</v>
      </c>
      <c r="O188" s="86"/>
      <c r="P188" s="208">
        <f>O188*H188</f>
        <v>0</v>
      </c>
      <c r="Q188" s="208">
        <v>0</v>
      </c>
      <c r="R188" s="208">
        <f>Q188*H188</f>
        <v>0</v>
      </c>
      <c r="S188" s="208">
        <v>0</v>
      </c>
      <c r="T188" s="20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0" t="s">
        <v>170</v>
      </c>
      <c r="AT188" s="210" t="s">
        <v>119</v>
      </c>
      <c r="AU188" s="210" t="s">
        <v>125</v>
      </c>
      <c r="AY188" s="19" t="s">
        <v>116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19" t="s">
        <v>125</v>
      </c>
      <c r="BK188" s="211">
        <f>ROUND(I188*H188,2)</f>
        <v>0</v>
      </c>
      <c r="BL188" s="19" t="s">
        <v>170</v>
      </c>
      <c r="BM188" s="210" t="s">
        <v>316</v>
      </c>
    </row>
    <row r="189" spans="1:47" s="2" customFormat="1" ht="12">
      <c r="A189" s="40"/>
      <c r="B189" s="41"/>
      <c r="C189" s="42"/>
      <c r="D189" s="212" t="s">
        <v>127</v>
      </c>
      <c r="E189" s="42"/>
      <c r="F189" s="213" t="s">
        <v>317</v>
      </c>
      <c r="G189" s="42"/>
      <c r="H189" s="42"/>
      <c r="I189" s="214"/>
      <c r="J189" s="42"/>
      <c r="K189" s="42"/>
      <c r="L189" s="46"/>
      <c r="M189" s="215"/>
      <c r="N189" s="216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127</v>
      </c>
      <c r="AU189" s="19" t="s">
        <v>125</v>
      </c>
    </row>
    <row r="190" spans="1:63" s="12" customFormat="1" ht="22.8" customHeight="1">
      <c r="A190" s="12"/>
      <c r="B190" s="183"/>
      <c r="C190" s="184"/>
      <c r="D190" s="185" t="s">
        <v>70</v>
      </c>
      <c r="E190" s="197" t="s">
        <v>318</v>
      </c>
      <c r="F190" s="197" t="s">
        <v>319</v>
      </c>
      <c r="G190" s="184"/>
      <c r="H190" s="184"/>
      <c r="I190" s="187"/>
      <c r="J190" s="198">
        <f>BK190</f>
        <v>0</v>
      </c>
      <c r="K190" s="184"/>
      <c r="L190" s="189"/>
      <c r="M190" s="190"/>
      <c r="N190" s="191"/>
      <c r="O190" s="191"/>
      <c r="P190" s="192">
        <f>SUM(P191:P204)</f>
        <v>0</v>
      </c>
      <c r="Q190" s="191"/>
      <c r="R190" s="192">
        <f>SUM(R191:R204)</f>
        <v>0.01202</v>
      </c>
      <c r="S190" s="191"/>
      <c r="T190" s="193">
        <f>SUM(T191:T204)</f>
        <v>0.0022099999999999997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94" t="s">
        <v>125</v>
      </c>
      <c r="AT190" s="195" t="s">
        <v>70</v>
      </c>
      <c r="AU190" s="195" t="s">
        <v>76</v>
      </c>
      <c r="AY190" s="194" t="s">
        <v>116</v>
      </c>
      <c r="BK190" s="196">
        <f>SUM(BK191:BK204)</f>
        <v>0</v>
      </c>
    </row>
    <row r="191" spans="1:65" s="2" customFormat="1" ht="16.5" customHeight="1">
      <c r="A191" s="40"/>
      <c r="B191" s="41"/>
      <c r="C191" s="199" t="s">
        <v>320</v>
      </c>
      <c r="D191" s="199" t="s">
        <v>119</v>
      </c>
      <c r="E191" s="200" t="s">
        <v>321</v>
      </c>
      <c r="F191" s="201" t="s">
        <v>322</v>
      </c>
      <c r="G191" s="202" t="s">
        <v>265</v>
      </c>
      <c r="H191" s="203">
        <v>6</v>
      </c>
      <c r="I191" s="204"/>
      <c r="J191" s="205">
        <f>ROUND(I191*H191,2)</f>
        <v>0</v>
      </c>
      <c r="K191" s="201" t="s">
        <v>123</v>
      </c>
      <c r="L191" s="46"/>
      <c r="M191" s="206" t="s">
        <v>19</v>
      </c>
      <c r="N191" s="207" t="s">
        <v>43</v>
      </c>
      <c r="O191" s="86"/>
      <c r="P191" s="208">
        <f>O191*H191</f>
        <v>0</v>
      </c>
      <c r="Q191" s="208">
        <v>0</v>
      </c>
      <c r="R191" s="208">
        <f>Q191*H191</f>
        <v>0</v>
      </c>
      <c r="S191" s="208">
        <v>0.00028</v>
      </c>
      <c r="T191" s="209">
        <f>S191*H191</f>
        <v>0.0016799999999999999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0" t="s">
        <v>170</v>
      </c>
      <c r="AT191" s="210" t="s">
        <v>119</v>
      </c>
      <c r="AU191" s="210" t="s">
        <v>125</v>
      </c>
      <c r="AY191" s="19" t="s">
        <v>116</v>
      </c>
      <c r="BE191" s="211">
        <f>IF(N191="základní",J191,0)</f>
        <v>0</v>
      </c>
      <c r="BF191" s="211">
        <f>IF(N191="snížená",J191,0)</f>
        <v>0</v>
      </c>
      <c r="BG191" s="211">
        <f>IF(N191="zákl. přenesená",J191,0)</f>
        <v>0</v>
      </c>
      <c r="BH191" s="211">
        <f>IF(N191="sníž. přenesená",J191,0)</f>
        <v>0</v>
      </c>
      <c r="BI191" s="211">
        <f>IF(N191="nulová",J191,0)</f>
        <v>0</v>
      </c>
      <c r="BJ191" s="19" t="s">
        <v>125</v>
      </c>
      <c r="BK191" s="211">
        <f>ROUND(I191*H191,2)</f>
        <v>0</v>
      </c>
      <c r="BL191" s="19" t="s">
        <v>170</v>
      </c>
      <c r="BM191" s="210" t="s">
        <v>323</v>
      </c>
    </row>
    <row r="192" spans="1:47" s="2" customFormat="1" ht="12">
      <c r="A192" s="40"/>
      <c r="B192" s="41"/>
      <c r="C192" s="42"/>
      <c r="D192" s="212" t="s">
        <v>127</v>
      </c>
      <c r="E192" s="42"/>
      <c r="F192" s="213" t="s">
        <v>324</v>
      </c>
      <c r="G192" s="42"/>
      <c r="H192" s="42"/>
      <c r="I192" s="214"/>
      <c r="J192" s="42"/>
      <c r="K192" s="42"/>
      <c r="L192" s="46"/>
      <c r="M192" s="215"/>
      <c r="N192" s="216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127</v>
      </c>
      <c r="AU192" s="19" t="s">
        <v>125</v>
      </c>
    </row>
    <row r="193" spans="1:65" s="2" customFormat="1" ht="21.75" customHeight="1">
      <c r="A193" s="40"/>
      <c r="B193" s="41"/>
      <c r="C193" s="199" t="s">
        <v>325</v>
      </c>
      <c r="D193" s="199" t="s">
        <v>119</v>
      </c>
      <c r="E193" s="200" t="s">
        <v>326</v>
      </c>
      <c r="F193" s="201" t="s">
        <v>327</v>
      </c>
      <c r="G193" s="202" t="s">
        <v>265</v>
      </c>
      <c r="H193" s="203">
        <v>7</v>
      </c>
      <c r="I193" s="204"/>
      <c r="J193" s="205">
        <f>ROUND(I193*H193,2)</f>
        <v>0</v>
      </c>
      <c r="K193" s="201" t="s">
        <v>123</v>
      </c>
      <c r="L193" s="46"/>
      <c r="M193" s="206" t="s">
        <v>19</v>
      </c>
      <c r="N193" s="207" t="s">
        <v>43</v>
      </c>
      <c r="O193" s="86"/>
      <c r="P193" s="208">
        <f>O193*H193</f>
        <v>0</v>
      </c>
      <c r="Q193" s="208">
        <v>0.00084</v>
      </c>
      <c r="R193" s="208">
        <f>Q193*H193</f>
        <v>0.00588</v>
      </c>
      <c r="S193" s="208">
        <v>0</v>
      </c>
      <c r="T193" s="20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0" t="s">
        <v>170</v>
      </c>
      <c r="AT193" s="210" t="s">
        <v>119</v>
      </c>
      <c r="AU193" s="210" t="s">
        <v>125</v>
      </c>
      <c r="AY193" s="19" t="s">
        <v>116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19" t="s">
        <v>125</v>
      </c>
      <c r="BK193" s="211">
        <f>ROUND(I193*H193,2)</f>
        <v>0</v>
      </c>
      <c r="BL193" s="19" t="s">
        <v>170</v>
      </c>
      <c r="BM193" s="210" t="s">
        <v>328</v>
      </c>
    </row>
    <row r="194" spans="1:47" s="2" customFormat="1" ht="12">
      <c r="A194" s="40"/>
      <c r="B194" s="41"/>
      <c r="C194" s="42"/>
      <c r="D194" s="212" t="s">
        <v>127</v>
      </c>
      <c r="E194" s="42"/>
      <c r="F194" s="213" t="s">
        <v>329</v>
      </c>
      <c r="G194" s="42"/>
      <c r="H194" s="42"/>
      <c r="I194" s="214"/>
      <c r="J194" s="42"/>
      <c r="K194" s="42"/>
      <c r="L194" s="46"/>
      <c r="M194" s="215"/>
      <c r="N194" s="216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127</v>
      </c>
      <c r="AU194" s="19" t="s">
        <v>125</v>
      </c>
    </row>
    <row r="195" spans="1:65" s="2" customFormat="1" ht="21.75" customHeight="1">
      <c r="A195" s="40"/>
      <c r="B195" s="41"/>
      <c r="C195" s="199" t="s">
        <v>330</v>
      </c>
      <c r="D195" s="199" t="s">
        <v>119</v>
      </c>
      <c r="E195" s="200" t="s">
        <v>331</v>
      </c>
      <c r="F195" s="201" t="s">
        <v>332</v>
      </c>
      <c r="G195" s="202" t="s">
        <v>265</v>
      </c>
      <c r="H195" s="203">
        <v>6</v>
      </c>
      <c r="I195" s="204"/>
      <c r="J195" s="205">
        <f>ROUND(I195*H195,2)</f>
        <v>0</v>
      </c>
      <c r="K195" s="201" t="s">
        <v>123</v>
      </c>
      <c r="L195" s="46"/>
      <c r="M195" s="206" t="s">
        <v>19</v>
      </c>
      <c r="N195" s="207" t="s">
        <v>43</v>
      </c>
      <c r="O195" s="86"/>
      <c r="P195" s="208">
        <f>O195*H195</f>
        <v>0</v>
      </c>
      <c r="Q195" s="208">
        <v>0.00098</v>
      </c>
      <c r="R195" s="208">
        <f>Q195*H195</f>
        <v>0.00588</v>
      </c>
      <c r="S195" s="208">
        <v>0</v>
      </c>
      <c r="T195" s="20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0" t="s">
        <v>170</v>
      </c>
      <c r="AT195" s="210" t="s">
        <v>119</v>
      </c>
      <c r="AU195" s="210" t="s">
        <v>125</v>
      </c>
      <c r="AY195" s="19" t="s">
        <v>116</v>
      </c>
      <c r="BE195" s="211">
        <f>IF(N195="základní",J195,0)</f>
        <v>0</v>
      </c>
      <c r="BF195" s="211">
        <f>IF(N195="snížená",J195,0)</f>
        <v>0</v>
      </c>
      <c r="BG195" s="211">
        <f>IF(N195="zákl. přenesená",J195,0)</f>
        <v>0</v>
      </c>
      <c r="BH195" s="211">
        <f>IF(N195="sníž. přenesená",J195,0)</f>
        <v>0</v>
      </c>
      <c r="BI195" s="211">
        <f>IF(N195="nulová",J195,0)</f>
        <v>0</v>
      </c>
      <c r="BJ195" s="19" t="s">
        <v>125</v>
      </c>
      <c r="BK195" s="211">
        <f>ROUND(I195*H195,2)</f>
        <v>0</v>
      </c>
      <c r="BL195" s="19" t="s">
        <v>170</v>
      </c>
      <c r="BM195" s="210" t="s">
        <v>333</v>
      </c>
    </row>
    <row r="196" spans="1:47" s="2" customFormat="1" ht="12">
      <c r="A196" s="40"/>
      <c r="B196" s="41"/>
      <c r="C196" s="42"/>
      <c r="D196" s="212" t="s">
        <v>127</v>
      </c>
      <c r="E196" s="42"/>
      <c r="F196" s="213" t="s">
        <v>334</v>
      </c>
      <c r="G196" s="42"/>
      <c r="H196" s="42"/>
      <c r="I196" s="214"/>
      <c r="J196" s="42"/>
      <c r="K196" s="42"/>
      <c r="L196" s="46"/>
      <c r="M196" s="215"/>
      <c r="N196" s="216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127</v>
      </c>
      <c r="AU196" s="19" t="s">
        <v>125</v>
      </c>
    </row>
    <row r="197" spans="1:65" s="2" customFormat="1" ht="16.5" customHeight="1">
      <c r="A197" s="40"/>
      <c r="B197" s="41"/>
      <c r="C197" s="199" t="s">
        <v>335</v>
      </c>
      <c r="D197" s="199" t="s">
        <v>119</v>
      </c>
      <c r="E197" s="200" t="s">
        <v>336</v>
      </c>
      <c r="F197" s="201" t="s">
        <v>337</v>
      </c>
      <c r="G197" s="202" t="s">
        <v>200</v>
      </c>
      <c r="H197" s="203">
        <v>9</v>
      </c>
      <c r="I197" s="204"/>
      <c r="J197" s="205">
        <f>ROUND(I197*H197,2)</f>
        <v>0</v>
      </c>
      <c r="K197" s="201" t="s">
        <v>123</v>
      </c>
      <c r="L197" s="46"/>
      <c r="M197" s="206" t="s">
        <v>19</v>
      </c>
      <c r="N197" s="207" t="s">
        <v>43</v>
      </c>
      <c r="O197" s="86"/>
      <c r="P197" s="208">
        <f>O197*H197</f>
        <v>0</v>
      </c>
      <c r="Q197" s="208">
        <v>0</v>
      </c>
      <c r="R197" s="208">
        <f>Q197*H197</f>
        <v>0</v>
      </c>
      <c r="S197" s="208">
        <v>0</v>
      </c>
      <c r="T197" s="20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0" t="s">
        <v>170</v>
      </c>
      <c r="AT197" s="210" t="s">
        <v>119</v>
      </c>
      <c r="AU197" s="210" t="s">
        <v>125</v>
      </c>
      <c r="AY197" s="19" t="s">
        <v>116</v>
      </c>
      <c r="BE197" s="211">
        <f>IF(N197="základní",J197,0)</f>
        <v>0</v>
      </c>
      <c r="BF197" s="211">
        <f>IF(N197="snížená",J197,0)</f>
        <v>0</v>
      </c>
      <c r="BG197" s="211">
        <f>IF(N197="zákl. přenesená",J197,0)</f>
        <v>0</v>
      </c>
      <c r="BH197" s="211">
        <f>IF(N197="sníž. přenesená",J197,0)</f>
        <v>0</v>
      </c>
      <c r="BI197" s="211">
        <f>IF(N197="nulová",J197,0)</f>
        <v>0</v>
      </c>
      <c r="BJ197" s="19" t="s">
        <v>125</v>
      </c>
      <c r="BK197" s="211">
        <f>ROUND(I197*H197,2)</f>
        <v>0</v>
      </c>
      <c r="BL197" s="19" t="s">
        <v>170</v>
      </c>
      <c r="BM197" s="210" t="s">
        <v>338</v>
      </c>
    </row>
    <row r="198" spans="1:47" s="2" customFormat="1" ht="12">
      <c r="A198" s="40"/>
      <c r="B198" s="41"/>
      <c r="C198" s="42"/>
      <c r="D198" s="212" t="s">
        <v>127</v>
      </c>
      <c r="E198" s="42"/>
      <c r="F198" s="213" t="s">
        <v>339</v>
      </c>
      <c r="G198" s="42"/>
      <c r="H198" s="42"/>
      <c r="I198" s="214"/>
      <c r="J198" s="42"/>
      <c r="K198" s="42"/>
      <c r="L198" s="46"/>
      <c r="M198" s="215"/>
      <c r="N198" s="216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127</v>
      </c>
      <c r="AU198" s="19" t="s">
        <v>125</v>
      </c>
    </row>
    <row r="199" spans="1:65" s="2" customFormat="1" ht="16.5" customHeight="1">
      <c r="A199" s="40"/>
      <c r="B199" s="41"/>
      <c r="C199" s="199" t="s">
        <v>340</v>
      </c>
      <c r="D199" s="199" t="s">
        <v>119</v>
      </c>
      <c r="E199" s="200" t="s">
        <v>341</v>
      </c>
      <c r="F199" s="201" t="s">
        <v>342</v>
      </c>
      <c r="G199" s="202" t="s">
        <v>200</v>
      </c>
      <c r="H199" s="203">
        <v>1</v>
      </c>
      <c r="I199" s="204"/>
      <c r="J199" s="205">
        <f>ROUND(I199*H199,2)</f>
        <v>0</v>
      </c>
      <c r="K199" s="201" t="s">
        <v>123</v>
      </c>
      <c r="L199" s="46"/>
      <c r="M199" s="206" t="s">
        <v>19</v>
      </c>
      <c r="N199" s="207" t="s">
        <v>43</v>
      </c>
      <c r="O199" s="86"/>
      <c r="P199" s="208">
        <f>O199*H199</f>
        <v>0</v>
      </c>
      <c r="Q199" s="208">
        <v>0</v>
      </c>
      <c r="R199" s="208">
        <f>Q199*H199</f>
        <v>0</v>
      </c>
      <c r="S199" s="208">
        <v>0.00053</v>
      </c>
      <c r="T199" s="209">
        <f>S199*H199</f>
        <v>0.00053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0" t="s">
        <v>170</v>
      </c>
      <c r="AT199" s="210" t="s">
        <v>119</v>
      </c>
      <c r="AU199" s="210" t="s">
        <v>125</v>
      </c>
      <c r="AY199" s="19" t="s">
        <v>116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19" t="s">
        <v>125</v>
      </c>
      <c r="BK199" s="211">
        <f>ROUND(I199*H199,2)</f>
        <v>0</v>
      </c>
      <c r="BL199" s="19" t="s">
        <v>170</v>
      </c>
      <c r="BM199" s="210" t="s">
        <v>343</v>
      </c>
    </row>
    <row r="200" spans="1:47" s="2" customFormat="1" ht="12">
      <c r="A200" s="40"/>
      <c r="B200" s="41"/>
      <c r="C200" s="42"/>
      <c r="D200" s="212" t="s">
        <v>127</v>
      </c>
      <c r="E200" s="42"/>
      <c r="F200" s="213" t="s">
        <v>344</v>
      </c>
      <c r="G200" s="42"/>
      <c r="H200" s="42"/>
      <c r="I200" s="214"/>
      <c r="J200" s="42"/>
      <c r="K200" s="42"/>
      <c r="L200" s="46"/>
      <c r="M200" s="215"/>
      <c r="N200" s="216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127</v>
      </c>
      <c r="AU200" s="19" t="s">
        <v>125</v>
      </c>
    </row>
    <row r="201" spans="1:65" s="2" customFormat="1" ht="24.15" customHeight="1">
      <c r="A201" s="40"/>
      <c r="B201" s="41"/>
      <c r="C201" s="199" t="s">
        <v>345</v>
      </c>
      <c r="D201" s="199" t="s">
        <v>119</v>
      </c>
      <c r="E201" s="200" t="s">
        <v>346</v>
      </c>
      <c r="F201" s="201" t="s">
        <v>347</v>
      </c>
      <c r="G201" s="202" t="s">
        <v>265</v>
      </c>
      <c r="H201" s="203">
        <v>13</v>
      </c>
      <c r="I201" s="204"/>
      <c r="J201" s="205">
        <f>ROUND(I201*H201,2)</f>
        <v>0</v>
      </c>
      <c r="K201" s="201" t="s">
        <v>123</v>
      </c>
      <c r="L201" s="46"/>
      <c r="M201" s="206" t="s">
        <v>19</v>
      </c>
      <c r="N201" s="207" t="s">
        <v>43</v>
      </c>
      <c r="O201" s="86"/>
      <c r="P201" s="208">
        <f>O201*H201</f>
        <v>0</v>
      </c>
      <c r="Q201" s="208">
        <v>2E-05</v>
      </c>
      <c r="R201" s="208">
        <f>Q201*H201</f>
        <v>0.00026000000000000003</v>
      </c>
      <c r="S201" s="208">
        <v>0</v>
      </c>
      <c r="T201" s="20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0" t="s">
        <v>170</v>
      </c>
      <c r="AT201" s="210" t="s">
        <v>119</v>
      </c>
      <c r="AU201" s="210" t="s">
        <v>125</v>
      </c>
      <c r="AY201" s="19" t="s">
        <v>116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19" t="s">
        <v>125</v>
      </c>
      <c r="BK201" s="211">
        <f>ROUND(I201*H201,2)</f>
        <v>0</v>
      </c>
      <c r="BL201" s="19" t="s">
        <v>170</v>
      </c>
      <c r="BM201" s="210" t="s">
        <v>348</v>
      </c>
    </row>
    <row r="202" spans="1:47" s="2" customFormat="1" ht="12">
      <c r="A202" s="40"/>
      <c r="B202" s="41"/>
      <c r="C202" s="42"/>
      <c r="D202" s="212" t="s">
        <v>127</v>
      </c>
      <c r="E202" s="42"/>
      <c r="F202" s="213" t="s">
        <v>349</v>
      </c>
      <c r="G202" s="42"/>
      <c r="H202" s="42"/>
      <c r="I202" s="214"/>
      <c r="J202" s="42"/>
      <c r="K202" s="42"/>
      <c r="L202" s="46"/>
      <c r="M202" s="215"/>
      <c r="N202" s="216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127</v>
      </c>
      <c r="AU202" s="19" t="s">
        <v>125</v>
      </c>
    </row>
    <row r="203" spans="1:65" s="2" customFormat="1" ht="24.15" customHeight="1">
      <c r="A203" s="40"/>
      <c r="B203" s="41"/>
      <c r="C203" s="199" t="s">
        <v>350</v>
      </c>
      <c r="D203" s="199" t="s">
        <v>119</v>
      </c>
      <c r="E203" s="200" t="s">
        <v>351</v>
      </c>
      <c r="F203" s="201" t="s">
        <v>352</v>
      </c>
      <c r="G203" s="202" t="s">
        <v>143</v>
      </c>
      <c r="H203" s="203">
        <v>0.012</v>
      </c>
      <c r="I203" s="204"/>
      <c r="J203" s="205">
        <f>ROUND(I203*H203,2)</f>
        <v>0</v>
      </c>
      <c r="K203" s="201" t="s">
        <v>123</v>
      </c>
      <c r="L203" s="46"/>
      <c r="M203" s="206" t="s">
        <v>19</v>
      </c>
      <c r="N203" s="207" t="s">
        <v>43</v>
      </c>
      <c r="O203" s="86"/>
      <c r="P203" s="208">
        <f>O203*H203</f>
        <v>0</v>
      </c>
      <c r="Q203" s="208">
        <v>0</v>
      </c>
      <c r="R203" s="208">
        <f>Q203*H203</f>
        <v>0</v>
      </c>
      <c r="S203" s="208">
        <v>0</v>
      </c>
      <c r="T203" s="20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0" t="s">
        <v>170</v>
      </c>
      <c r="AT203" s="210" t="s">
        <v>119</v>
      </c>
      <c r="AU203" s="210" t="s">
        <v>125</v>
      </c>
      <c r="AY203" s="19" t="s">
        <v>116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19" t="s">
        <v>125</v>
      </c>
      <c r="BK203" s="211">
        <f>ROUND(I203*H203,2)</f>
        <v>0</v>
      </c>
      <c r="BL203" s="19" t="s">
        <v>170</v>
      </c>
      <c r="BM203" s="210" t="s">
        <v>353</v>
      </c>
    </row>
    <row r="204" spans="1:47" s="2" customFormat="1" ht="12">
      <c r="A204" s="40"/>
      <c r="B204" s="41"/>
      <c r="C204" s="42"/>
      <c r="D204" s="212" t="s">
        <v>127</v>
      </c>
      <c r="E204" s="42"/>
      <c r="F204" s="213" t="s">
        <v>354</v>
      </c>
      <c r="G204" s="42"/>
      <c r="H204" s="42"/>
      <c r="I204" s="214"/>
      <c r="J204" s="42"/>
      <c r="K204" s="42"/>
      <c r="L204" s="46"/>
      <c r="M204" s="215"/>
      <c r="N204" s="216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127</v>
      </c>
      <c r="AU204" s="19" t="s">
        <v>125</v>
      </c>
    </row>
    <row r="205" spans="1:63" s="12" customFormat="1" ht="22.8" customHeight="1">
      <c r="A205" s="12"/>
      <c r="B205" s="183"/>
      <c r="C205" s="184"/>
      <c r="D205" s="185" t="s">
        <v>70</v>
      </c>
      <c r="E205" s="197" t="s">
        <v>355</v>
      </c>
      <c r="F205" s="197" t="s">
        <v>356</v>
      </c>
      <c r="G205" s="184"/>
      <c r="H205" s="184"/>
      <c r="I205" s="187"/>
      <c r="J205" s="198">
        <f>BK205</f>
        <v>0</v>
      </c>
      <c r="K205" s="184"/>
      <c r="L205" s="189"/>
      <c r="M205" s="190"/>
      <c r="N205" s="191"/>
      <c r="O205" s="191"/>
      <c r="P205" s="192">
        <f>SUM(P206:P242)</f>
        <v>0</v>
      </c>
      <c r="Q205" s="191"/>
      <c r="R205" s="192">
        <f>SUM(R206:R242)</f>
        <v>0.08451</v>
      </c>
      <c r="S205" s="191"/>
      <c r="T205" s="193">
        <f>SUM(T206:T242)</f>
        <v>0.08984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94" t="s">
        <v>125</v>
      </c>
      <c r="AT205" s="195" t="s">
        <v>70</v>
      </c>
      <c r="AU205" s="195" t="s">
        <v>76</v>
      </c>
      <c r="AY205" s="194" t="s">
        <v>116</v>
      </c>
      <c r="BK205" s="196">
        <f>SUM(BK206:BK242)</f>
        <v>0</v>
      </c>
    </row>
    <row r="206" spans="1:65" s="2" customFormat="1" ht="16.5" customHeight="1">
      <c r="A206" s="40"/>
      <c r="B206" s="41"/>
      <c r="C206" s="199" t="s">
        <v>357</v>
      </c>
      <c r="D206" s="199" t="s">
        <v>119</v>
      </c>
      <c r="E206" s="200" t="s">
        <v>358</v>
      </c>
      <c r="F206" s="201" t="s">
        <v>359</v>
      </c>
      <c r="G206" s="202" t="s">
        <v>360</v>
      </c>
      <c r="H206" s="203">
        <v>1</v>
      </c>
      <c r="I206" s="204"/>
      <c r="J206" s="205">
        <f>ROUND(I206*H206,2)</f>
        <v>0</v>
      </c>
      <c r="K206" s="201" t="s">
        <v>123</v>
      </c>
      <c r="L206" s="46"/>
      <c r="M206" s="206" t="s">
        <v>19</v>
      </c>
      <c r="N206" s="207" t="s">
        <v>43</v>
      </c>
      <c r="O206" s="86"/>
      <c r="P206" s="208">
        <f>O206*H206</f>
        <v>0</v>
      </c>
      <c r="Q206" s="208">
        <v>0</v>
      </c>
      <c r="R206" s="208">
        <f>Q206*H206</f>
        <v>0</v>
      </c>
      <c r="S206" s="208">
        <v>0.0342</v>
      </c>
      <c r="T206" s="209">
        <f>S206*H206</f>
        <v>0.0342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0" t="s">
        <v>170</v>
      </c>
      <c r="AT206" s="210" t="s">
        <v>119</v>
      </c>
      <c r="AU206" s="210" t="s">
        <v>125</v>
      </c>
      <c r="AY206" s="19" t="s">
        <v>116</v>
      </c>
      <c r="BE206" s="211">
        <f>IF(N206="základní",J206,0)</f>
        <v>0</v>
      </c>
      <c r="BF206" s="211">
        <f>IF(N206="snížená",J206,0)</f>
        <v>0</v>
      </c>
      <c r="BG206" s="211">
        <f>IF(N206="zákl. přenesená",J206,0)</f>
        <v>0</v>
      </c>
      <c r="BH206" s="211">
        <f>IF(N206="sníž. přenesená",J206,0)</f>
        <v>0</v>
      </c>
      <c r="BI206" s="211">
        <f>IF(N206="nulová",J206,0)</f>
        <v>0</v>
      </c>
      <c r="BJ206" s="19" t="s">
        <v>125</v>
      </c>
      <c r="BK206" s="211">
        <f>ROUND(I206*H206,2)</f>
        <v>0</v>
      </c>
      <c r="BL206" s="19" t="s">
        <v>170</v>
      </c>
      <c r="BM206" s="210" t="s">
        <v>361</v>
      </c>
    </row>
    <row r="207" spans="1:47" s="2" customFormat="1" ht="12">
      <c r="A207" s="40"/>
      <c r="B207" s="41"/>
      <c r="C207" s="42"/>
      <c r="D207" s="212" t="s">
        <v>127</v>
      </c>
      <c r="E207" s="42"/>
      <c r="F207" s="213" t="s">
        <v>362</v>
      </c>
      <c r="G207" s="42"/>
      <c r="H207" s="42"/>
      <c r="I207" s="214"/>
      <c r="J207" s="42"/>
      <c r="K207" s="42"/>
      <c r="L207" s="46"/>
      <c r="M207" s="215"/>
      <c r="N207" s="216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127</v>
      </c>
      <c r="AU207" s="19" t="s">
        <v>125</v>
      </c>
    </row>
    <row r="208" spans="1:65" s="2" customFormat="1" ht="16.5" customHeight="1">
      <c r="A208" s="40"/>
      <c r="B208" s="41"/>
      <c r="C208" s="199" t="s">
        <v>363</v>
      </c>
      <c r="D208" s="199" t="s">
        <v>119</v>
      </c>
      <c r="E208" s="200" t="s">
        <v>364</v>
      </c>
      <c r="F208" s="201" t="s">
        <v>365</v>
      </c>
      <c r="G208" s="202" t="s">
        <v>200</v>
      </c>
      <c r="H208" s="203">
        <v>1</v>
      </c>
      <c r="I208" s="204"/>
      <c r="J208" s="205">
        <f>ROUND(I208*H208,2)</f>
        <v>0</v>
      </c>
      <c r="K208" s="201" t="s">
        <v>123</v>
      </c>
      <c r="L208" s="46"/>
      <c r="M208" s="206" t="s">
        <v>19</v>
      </c>
      <c r="N208" s="207" t="s">
        <v>43</v>
      </c>
      <c r="O208" s="86"/>
      <c r="P208" s="208">
        <f>O208*H208</f>
        <v>0</v>
      </c>
      <c r="Q208" s="208">
        <v>0.00055</v>
      </c>
      <c r="R208" s="208">
        <f>Q208*H208</f>
        <v>0.00055</v>
      </c>
      <c r="S208" s="208">
        <v>0</v>
      </c>
      <c r="T208" s="209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0" t="s">
        <v>170</v>
      </c>
      <c r="AT208" s="210" t="s">
        <v>119</v>
      </c>
      <c r="AU208" s="210" t="s">
        <v>125</v>
      </c>
      <c r="AY208" s="19" t="s">
        <v>116</v>
      </c>
      <c r="BE208" s="211">
        <f>IF(N208="základní",J208,0)</f>
        <v>0</v>
      </c>
      <c r="BF208" s="211">
        <f>IF(N208="snížená",J208,0)</f>
        <v>0</v>
      </c>
      <c r="BG208" s="211">
        <f>IF(N208="zákl. přenesená",J208,0)</f>
        <v>0</v>
      </c>
      <c r="BH208" s="211">
        <f>IF(N208="sníž. přenesená",J208,0)</f>
        <v>0</v>
      </c>
      <c r="BI208" s="211">
        <f>IF(N208="nulová",J208,0)</f>
        <v>0</v>
      </c>
      <c r="BJ208" s="19" t="s">
        <v>125</v>
      </c>
      <c r="BK208" s="211">
        <f>ROUND(I208*H208,2)</f>
        <v>0</v>
      </c>
      <c r="BL208" s="19" t="s">
        <v>170</v>
      </c>
      <c r="BM208" s="210" t="s">
        <v>366</v>
      </c>
    </row>
    <row r="209" spans="1:47" s="2" customFormat="1" ht="12">
      <c r="A209" s="40"/>
      <c r="B209" s="41"/>
      <c r="C209" s="42"/>
      <c r="D209" s="212" t="s">
        <v>127</v>
      </c>
      <c r="E209" s="42"/>
      <c r="F209" s="213" t="s">
        <v>367</v>
      </c>
      <c r="G209" s="42"/>
      <c r="H209" s="42"/>
      <c r="I209" s="214"/>
      <c r="J209" s="42"/>
      <c r="K209" s="42"/>
      <c r="L209" s="46"/>
      <c r="M209" s="215"/>
      <c r="N209" s="216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127</v>
      </c>
      <c r="AU209" s="19" t="s">
        <v>125</v>
      </c>
    </row>
    <row r="210" spans="1:65" s="2" customFormat="1" ht="37.8" customHeight="1">
      <c r="A210" s="40"/>
      <c r="B210" s="41"/>
      <c r="C210" s="240" t="s">
        <v>368</v>
      </c>
      <c r="D210" s="240" t="s">
        <v>204</v>
      </c>
      <c r="E210" s="241" t="s">
        <v>369</v>
      </c>
      <c r="F210" s="242" t="s">
        <v>370</v>
      </c>
      <c r="G210" s="243" t="s">
        <v>200</v>
      </c>
      <c r="H210" s="244">
        <v>1</v>
      </c>
      <c r="I210" s="245"/>
      <c r="J210" s="246">
        <f>ROUND(I210*H210,2)</f>
        <v>0</v>
      </c>
      <c r="K210" s="242" t="s">
        <v>19</v>
      </c>
      <c r="L210" s="247"/>
      <c r="M210" s="248" t="s">
        <v>19</v>
      </c>
      <c r="N210" s="249" t="s">
        <v>43</v>
      </c>
      <c r="O210" s="86"/>
      <c r="P210" s="208">
        <f>O210*H210</f>
        <v>0</v>
      </c>
      <c r="Q210" s="208">
        <v>0.0327</v>
      </c>
      <c r="R210" s="208">
        <f>Q210*H210</f>
        <v>0.0327</v>
      </c>
      <c r="S210" s="208">
        <v>0</v>
      </c>
      <c r="T210" s="209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0" t="s">
        <v>308</v>
      </c>
      <c r="AT210" s="210" t="s">
        <v>204</v>
      </c>
      <c r="AU210" s="210" t="s">
        <v>125</v>
      </c>
      <c r="AY210" s="19" t="s">
        <v>116</v>
      </c>
      <c r="BE210" s="211">
        <f>IF(N210="základní",J210,0)</f>
        <v>0</v>
      </c>
      <c r="BF210" s="211">
        <f>IF(N210="snížená",J210,0)</f>
        <v>0</v>
      </c>
      <c r="BG210" s="211">
        <f>IF(N210="zákl. přenesená",J210,0)</f>
        <v>0</v>
      </c>
      <c r="BH210" s="211">
        <f>IF(N210="sníž. přenesená",J210,0)</f>
        <v>0</v>
      </c>
      <c r="BI210" s="211">
        <f>IF(N210="nulová",J210,0)</f>
        <v>0</v>
      </c>
      <c r="BJ210" s="19" t="s">
        <v>125</v>
      </c>
      <c r="BK210" s="211">
        <f>ROUND(I210*H210,2)</f>
        <v>0</v>
      </c>
      <c r="BL210" s="19" t="s">
        <v>170</v>
      </c>
      <c r="BM210" s="210" t="s">
        <v>371</v>
      </c>
    </row>
    <row r="211" spans="1:65" s="2" customFormat="1" ht="16.5" customHeight="1">
      <c r="A211" s="40"/>
      <c r="B211" s="41"/>
      <c r="C211" s="199" t="s">
        <v>372</v>
      </c>
      <c r="D211" s="199" t="s">
        <v>119</v>
      </c>
      <c r="E211" s="200" t="s">
        <v>373</v>
      </c>
      <c r="F211" s="201" t="s">
        <v>374</v>
      </c>
      <c r="G211" s="202" t="s">
        <v>360</v>
      </c>
      <c r="H211" s="203">
        <v>1</v>
      </c>
      <c r="I211" s="204"/>
      <c r="J211" s="205">
        <f>ROUND(I211*H211,2)</f>
        <v>0</v>
      </c>
      <c r="K211" s="201" t="s">
        <v>123</v>
      </c>
      <c r="L211" s="46"/>
      <c r="M211" s="206" t="s">
        <v>19</v>
      </c>
      <c r="N211" s="207" t="s">
        <v>43</v>
      </c>
      <c r="O211" s="86"/>
      <c r="P211" s="208">
        <f>O211*H211</f>
        <v>0</v>
      </c>
      <c r="Q211" s="208">
        <v>0</v>
      </c>
      <c r="R211" s="208">
        <f>Q211*H211</f>
        <v>0</v>
      </c>
      <c r="S211" s="208">
        <v>0.01946</v>
      </c>
      <c r="T211" s="209">
        <f>S211*H211</f>
        <v>0.01946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0" t="s">
        <v>170</v>
      </c>
      <c r="AT211" s="210" t="s">
        <v>119</v>
      </c>
      <c r="AU211" s="210" t="s">
        <v>125</v>
      </c>
      <c r="AY211" s="19" t="s">
        <v>116</v>
      </c>
      <c r="BE211" s="211">
        <f>IF(N211="základní",J211,0)</f>
        <v>0</v>
      </c>
      <c r="BF211" s="211">
        <f>IF(N211="snížená",J211,0)</f>
        <v>0</v>
      </c>
      <c r="BG211" s="211">
        <f>IF(N211="zákl. přenesená",J211,0)</f>
        <v>0</v>
      </c>
      <c r="BH211" s="211">
        <f>IF(N211="sníž. přenesená",J211,0)</f>
        <v>0</v>
      </c>
      <c r="BI211" s="211">
        <f>IF(N211="nulová",J211,0)</f>
        <v>0</v>
      </c>
      <c r="BJ211" s="19" t="s">
        <v>125</v>
      </c>
      <c r="BK211" s="211">
        <f>ROUND(I211*H211,2)</f>
        <v>0</v>
      </c>
      <c r="BL211" s="19" t="s">
        <v>170</v>
      </c>
      <c r="BM211" s="210" t="s">
        <v>375</v>
      </c>
    </row>
    <row r="212" spans="1:47" s="2" customFormat="1" ht="12">
      <c r="A212" s="40"/>
      <c r="B212" s="41"/>
      <c r="C212" s="42"/>
      <c r="D212" s="212" t="s">
        <v>127</v>
      </c>
      <c r="E212" s="42"/>
      <c r="F212" s="213" t="s">
        <v>376</v>
      </c>
      <c r="G212" s="42"/>
      <c r="H212" s="42"/>
      <c r="I212" s="214"/>
      <c r="J212" s="42"/>
      <c r="K212" s="42"/>
      <c r="L212" s="46"/>
      <c r="M212" s="215"/>
      <c r="N212" s="216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127</v>
      </c>
      <c r="AU212" s="19" t="s">
        <v>125</v>
      </c>
    </row>
    <row r="213" spans="1:65" s="2" customFormat="1" ht="16.5" customHeight="1">
      <c r="A213" s="40"/>
      <c r="B213" s="41"/>
      <c r="C213" s="199" t="s">
        <v>377</v>
      </c>
      <c r="D213" s="199" t="s">
        <v>119</v>
      </c>
      <c r="E213" s="200" t="s">
        <v>378</v>
      </c>
      <c r="F213" s="201" t="s">
        <v>379</v>
      </c>
      <c r="G213" s="202" t="s">
        <v>360</v>
      </c>
      <c r="H213" s="203">
        <v>1</v>
      </c>
      <c r="I213" s="204"/>
      <c r="J213" s="205">
        <f>ROUND(I213*H213,2)</f>
        <v>0</v>
      </c>
      <c r="K213" s="201" t="s">
        <v>123</v>
      </c>
      <c r="L213" s="46"/>
      <c r="M213" s="206" t="s">
        <v>19</v>
      </c>
      <c r="N213" s="207" t="s">
        <v>43</v>
      </c>
      <c r="O213" s="86"/>
      <c r="P213" s="208">
        <f>O213*H213</f>
        <v>0</v>
      </c>
      <c r="Q213" s="208">
        <v>0.00173</v>
      </c>
      <c r="R213" s="208">
        <f>Q213*H213</f>
        <v>0.00173</v>
      </c>
      <c r="S213" s="208">
        <v>0</v>
      </c>
      <c r="T213" s="209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0" t="s">
        <v>170</v>
      </c>
      <c r="AT213" s="210" t="s">
        <v>119</v>
      </c>
      <c r="AU213" s="210" t="s">
        <v>125</v>
      </c>
      <c r="AY213" s="19" t="s">
        <v>116</v>
      </c>
      <c r="BE213" s="211">
        <f>IF(N213="základní",J213,0)</f>
        <v>0</v>
      </c>
      <c r="BF213" s="211">
        <f>IF(N213="snížená",J213,0)</f>
        <v>0</v>
      </c>
      <c r="BG213" s="211">
        <f>IF(N213="zákl. přenesená",J213,0)</f>
        <v>0</v>
      </c>
      <c r="BH213" s="211">
        <f>IF(N213="sníž. přenesená",J213,0)</f>
        <v>0</v>
      </c>
      <c r="BI213" s="211">
        <f>IF(N213="nulová",J213,0)</f>
        <v>0</v>
      </c>
      <c r="BJ213" s="19" t="s">
        <v>125</v>
      </c>
      <c r="BK213" s="211">
        <f>ROUND(I213*H213,2)</f>
        <v>0</v>
      </c>
      <c r="BL213" s="19" t="s">
        <v>170</v>
      </c>
      <c r="BM213" s="210" t="s">
        <v>380</v>
      </c>
    </row>
    <row r="214" spans="1:47" s="2" customFormat="1" ht="12">
      <c r="A214" s="40"/>
      <c r="B214" s="41"/>
      <c r="C214" s="42"/>
      <c r="D214" s="212" t="s">
        <v>127</v>
      </c>
      <c r="E214" s="42"/>
      <c r="F214" s="213" t="s">
        <v>381</v>
      </c>
      <c r="G214" s="42"/>
      <c r="H214" s="42"/>
      <c r="I214" s="214"/>
      <c r="J214" s="42"/>
      <c r="K214" s="42"/>
      <c r="L214" s="46"/>
      <c r="M214" s="215"/>
      <c r="N214" s="216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127</v>
      </c>
      <c r="AU214" s="19" t="s">
        <v>125</v>
      </c>
    </row>
    <row r="215" spans="1:65" s="2" customFormat="1" ht="16.5" customHeight="1">
      <c r="A215" s="40"/>
      <c r="B215" s="41"/>
      <c r="C215" s="240" t="s">
        <v>382</v>
      </c>
      <c r="D215" s="240" t="s">
        <v>204</v>
      </c>
      <c r="E215" s="241" t="s">
        <v>383</v>
      </c>
      <c r="F215" s="242" t="s">
        <v>384</v>
      </c>
      <c r="G215" s="243" t="s">
        <v>200</v>
      </c>
      <c r="H215" s="244">
        <v>1</v>
      </c>
      <c r="I215" s="245"/>
      <c r="J215" s="246">
        <f>ROUND(I215*H215,2)</f>
        <v>0</v>
      </c>
      <c r="K215" s="242" t="s">
        <v>123</v>
      </c>
      <c r="L215" s="247"/>
      <c r="M215" s="248" t="s">
        <v>19</v>
      </c>
      <c r="N215" s="249" t="s">
        <v>43</v>
      </c>
      <c r="O215" s="86"/>
      <c r="P215" s="208">
        <f>O215*H215</f>
        <v>0</v>
      </c>
      <c r="Q215" s="208">
        <v>0.0135</v>
      </c>
      <c r="R215" s="208">
        <f>Q215*H215</f>
        <v>0.0135</v>
      </c>
      <c r="S215" s="208">
        <v>0</v>
      </c>
      <c r="T215" s="20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0" t="s">
        <v>308</v>
      </c>
      <c r="AT215" s="210" t="s">
        <v>204</v>
      </c>
      <c r="AU215" s="210" t="s">
        <v>125</v>
      </c>
      <c r="AY215" s="19" t="s">
        <v>116</v>
      </c>
      <c r="BE215" s="211">
        <f>IF(N215="základní",J215,0)</f>
        <v>0</v>
      </c>
      <c r="BF215" s="211">
        <f>IF(N215="snížená",J215,0)</f>
        <v>0</v>
      </c>
      <c r="BG215" s="211">
        <f>IF(N215="zákl. přenesená",J215,0)</f>
        <v>0</v>
      </c>
      <c r="BH215" s="211">
        <f>IF(N215="sníž. přenesená",J215,0)</f>
        <v>0</v>
      </c>
      <c r="BI215" s="211">
        <f>IF(N215="nulová",J215,0)</f>
        <v>0</v>
      </c>
      <c r="BJ215" s="19" t="s">
        <v>125</v>
      </c>
      <c r="BK215" s="211">
        <f>ROUND(I215*H215,2)</f>
        <v>0</v>
      </c>
      <c r="BL215" s="19" t="s">
        <v>170</v>
      </c>
      <c r="BM215" s="210" t="s">
        <v>385</v>
      </c>
    </row>
    <row r="216" spans="1:65" s="2" customFormat="1" ht="16.5" customHeight="1">
      <c r="A216" s="40"/>
      <c r="B216" s="41"/>
      <c r="C216" s="199" t="s">
        <v>386</v>
      </c>
      <c r="D216" s="199" t="s">
        <v>119</v>
      </c>
      <c r="E216" s="200" t="s">
        <v>387</v>
      </c>
      <c r="F216" s="201" t="s">
        <v>388</v>
      </c>
      <c r="G216" s="202" t="s">
        <v>360</v>
      </c>
      <c r="H216" s="203">
        <v>1</v>
      </c>
      <c r="I216" s="204"/>
      <c r="J216" s="205">
        <f>ROUND(I216*H216,2)</f>
        <v>0</v>
      </c>
      <c r="K216" s="201" t="s">
        <v>123</v>
      </c>
      <c r="L216" s="46"/>
      <c r="M216" s="206" t="s">
        <v>19</v>
      </c>
      <c r="N216" s="207" t="s">
        <v>43</v>
      </c>
      <c r="O216" s="86"/>
      <c r="P216" s="208">
        <f>O216*H216</f>
        <v>0</v>
      </c>
      <c r="Q216" s="208">
        <v>0</v>
      </c>
      <c r="R216" s="208">
        <f>Q216*H216</f>
        <v>0</v>
      </c>
      <c r="S216" s="208">
        <v>0.0329</v>
      </c>
      <c r="T216" s="209">
        <f>S216*H216</f>
        <v>0.0329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0" t="s">
        <v>170</v>
      </c>
      <c r="AT216" s="210" t="s">
        <v>119</v>
      </c>
      <c r="AU216" s="210" t="s">
        <v>125</v>
      </c>
      <c r="AY216" s="19" t="s">
        <v>116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19" t="s">
        <v>125</v>
      </c>
      <c r="BK216" s="211">
        <f>ROUND(I216*H216,2)</f>
        <v>0</v>
      </c>
      <c r="BL216" s="19" t="s">
        <v>170</v>
      </c>
      <c r="BM216" s="210" t="s">
        <v>389</v>
      </c>
    </row>
    <row r="217" spans="1:47" s="2" customFormat="1" ht="12">
      <c r="A217" s="40"/>
      <c r="B217" s="41"/>
      <c r="C217" s="42"/>
      <c r="D217" s="212" t="s">
        <v>127</v>
      </c>
      <c r="E217" s="42"/>
      <c r="F217" s="213" t="s">
        <v>390</v>
      </c>
      <c r="G217" s="42"/>
      <c r="H217" s="42"/>
      <c r="I217" s="214"/>
      <c r="J217" s="42"/>
      <c r="K217" s="42"/>
      <c r="L217" s="46"/>
      <c r="M217" s="215"/>
      <c r="N217" s="216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127</v>
      </c>
      <c r="AU217" s="19" t="s">
        <v>125</v>
      </c>
    </row>
    <row r="218" spans="1:65" s="2" customFormat="1" ht="24.15" customHeight="1">
      <c r="A218" s="40"/>
      <c r="B218" s="41"/>
      <c r="C218" s="199" t="s">
        <v>391</v>
      </c>
      <c r="D218" s="199" t="s">
        <v>119</v>
      </c>
      <c r="E218" s="200" t="s">
        <v>392</v>
      </c>
      <c r="F218" s="201" t="s">
        <v>393</v>
      </c>
      <c r="G218" s="202" t="s">
        <v>360</v>
      </c>
      <c r="H218" s="203">
        <v>1</v>
      </c>
      <c r="I218" s="204"/>
      <c r="J218" s="205">
        <f>ROUND(I218*H218,2)</f>
        <v>0</v>
      </c>
      <c r="K218" s="201" t="s">
        <v>123</v>
      </c>
      <c r="L218" s="46"/>
      <c r="M218" s="206" t="s">
        <v>19</v>
      </c>
      <c r="N218" s="207" t="s">
        <v>43</v>
      </c>
      <c r="O218" s="86"/>
      <c r="P218" s="208">
        <f>O218*H218</f>
        <v>0</v>
      </c>
      <c r="Q218" s="208">
        <v>0.02643</v>
      </c>
      <c r="R218" s="208">
        <f>Q218*H218</f>
        <v>0.02643</v>
      </c>
      <c r="S218" s="208">
        <v>0</v>
      </c>
      <c r="T218" s="209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0" t="s">
        <v>170</v>
      </c>
      <c r="AT218" s="210" t="s">
        <v>119</v>
      </c>
      <c r="AU218" s="210" t="s">
        <v>125</v>
      </c>
      <c r="AY218" s="19" t="s">
        <v>116</v>
      </c>
      <c r="BE218" s="211">
        <f>IF(N218="základní",J218,0)</f>
        <v>0</v>
      </c>
      <c r="BF218" s="211">
        <f>IF(N218="snížená",J218,0)</f>
        <v>0</v>
      </c>
      <c r="BG218" s="211">
        <f>IF(N218="zákl. přenesená",J218,0)</f>
        <v>0</v>
      </c>
      <c r="BH218" s="211">
        <f>IF(N218="sníž. přenesená",J218,0)</f>
        <v>0</v>
      </c>
      <c r="BI218" s="211">
        <f>IF(N218="nulová",J218,0)</f>
        <v>0</v>
      </c>
      <c r="BJ218" s="19" t="s">
        <v>125</v>
      </c>
      <c r="BK218" s="211">
        <f>ROUND(I218*H218,2)</f>
        <v>0</v>
      </c>
      <c r="BL218" s="19" t="s">
        <v>170</v>
      </c>
      <c r="BM218" s="210" t="s">
        <v>394</v>
      </c>
    </row>
    <row r="219" spans="1:47" s="2" customFormat="1" ht="12">
      <c r="A219" s="40"/>
      <c r="B219" s="41"/>
      <c r="C219" s="42"/>
      <c r="D219" s="212" t="s">
        <v>127</v>
      </c>
      <c r="E219" s="42"/>
      <c r="F219" s="213" t="s">
        <v>395</v>
      </c>
      <c r="G219" s="42"/>
      <c r="H219" s="42"/>
      <c r="I219" s="214"/>
      <c r="J219" s="42"/>
      <c r="K219" s="42"/>
      <c r="L219" s="46"/>
      <c r="M219" s="215"/>
      <c r="N219" s="216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127</v>
      </c>
      <c r="AU219" s="19" t="s">
        <v>125</v>
      </c>
    </row>
    <row r="220" spans="1:65" s="2" customFormat="1" ht="16.5" customHeight="1">
      <c r="A220" s="40"/>
      <c r="B220" s="41"/>
      <c r="C220" s="199" t="s">
        <v>396</v>
      </c>
      <c r="D220" s="199" t="s">
        <v>119</v>
      </c>
      <c r="E220" s="200" t="s">
        <v>397</v>
      </c>
      <c r="F220" s="201" t="s">
        <v>398</v>
      </c>
      <c r="G220" s="202" t="s">
        <v>200</v>
      </c>
      <c r="H220" s="203">
        <v>3</v>
      </c>
      <c r="I220" s="204"/>
      <c r="J220" s="205">
        <f>ROUND(I220*H220,2)</f>
        <v>0</v>
      </c>
      <c r="K220" s="201" t="s">
        <v>123</v>
      </c>
      <c r="L220" s="46"/>
      <c r="M220" s="206" t="s">
        <v>19</v>
      </c>
      <c r="N220" s="207" t="s">
        <v>43</v>
      </c>
      <c r="O220" s="86"/>
      <c r="P220" s="208">
        <f>O220*H220</f>
        <v>0</v>
      </c>
      <c r="Q220" s="208">
        <v>0</v>
      </c>
      <c r="R220" s="208">
        <f>Q220*H220</f>
        <v>0</v>
      </c>
      <c r="S220" s="208">
        <v>0</v>
      </c>
      <c r="T220" s="209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0" t="s">
        <v>170</v>
      </c>
      <c r="AT220" s="210" t="s">
        <v>119</v>
      </c>
      <c r="AU220" s="210" t="s">
        <v>125</v>
      </c>
      <c r="AY220" s="19" t="s">
        <v>116</v>
      </c>
      <c r="BE220" s="211">
        <f>IF(N220="základní",J220,0)</f>
        <v>0</v>
      </c>
      <c r="BF220" s="211">
        <f>IF(N220="snížená",J220,0)</f>
        <v>0</v>
      </c>
      <c r="BG220" s="211">
        <f>IF(N220="zákl. přenesená",J220,0)</f>
        <v>0</v>
      </c>
      <c r="BH220" s="211">
        <f>IF(N220="sníž. přenesená",J220,0)</f>
        <v>0</v>
      </c>
      <c r="BI220" s="211">
        <f>IF(N220="nulová",J220,0)</f>
        <v>0</v>
      </c>
      <c r="BJ220" s="19" t="s">
        <v>125</v>
      </c>
      <c r="BK220" s="211">
        <f>ROUND(I220*H220,2)</f>
        <v>0</v>
      </c>
      <c r="BL220" s="19" t="s">
        <v>170</v>
      </c>
      <c r="BM220" s="210" t="s">
        <v>399</v>
      </c>
    </row>
    <row r="221" spans="1:47" s="2" customFormat="1" ht="12">
      <c r="A221" s="40"/>
      <c r="B221" s="41"/>
      <c r="C221" s="42"/>
      <c r="D221" s="212" t="s">
        <v>127</v>
      </c>
      <c r="E221" s="42"/>
      <c r="F221" s="213" t="s">
        <v>400</v>
      </c>
      <c r="G221" s="42"/>
      <c r="H221" s="42"/>
      <c r="I221" s="214"/>
      <c r="J221" s="42"/>
      <c r="K221" s="42"/>
      <c r="L221" s="46"/>
      <c r="M221" s="215"/>
      <c r="N221" s="216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127</v>
      </c>
      <c r="AU221" s="19" t="s">
        <v>125</v>
      </c>
    </row>
    <row r="222" spans="1:51" s="13" customFormat="1" ht="12">
      <c r="A222" s="13"/>
      <c r="B222" s="217"/>
      <c r="C222" s="218"/>
      <c r="D222" s="219" t="s">
        <v>129</v>
      </c>
      <c r="E222" s="220" t="s">
        <v>19</v>
      </c>
      <c r="F222" s="221" t="s">
        <v>401</v>
      </c>
      <c r="G222" s="218"/>
      <c r="H222" s="222">
        <v>3</v>
      </c>
      <c r="I222" s="223"/>
      <c r="J222" s="218"/>
      <c r="K222" s="218"/>
      <c r="L222" s="224"/>
      <c r="M222" s="225"/>
      <c r="N222" s="226"/>
      <c r="O222" s="226"/>
      <c r="P222" s="226"/>
      <c r="Q222" s="226"/>
      <c r="R222" s="226"/>
      <c r="S222" s="226"/>
      <c r="T222" s="22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28" t="s">
        <v>129</v>
      </c>
      <c r="AU222" s="228" t="s">
        <v>125</v>
      </c>
      <c r="AV222" s="13" t="s">
        <v>125</v>
      </c>
      <c r="AW222" s="13" t="s">
        <v>33</v>
      </c>
      <c r="AX222" s="13" t="s">
        <v>76</v>
      </c>
      <c r="AY222" s="228" t="s">
        <v>116</v>
      </c>
    </row>
    <row r="223" spans="1:65" s="2" customFormat="1" ht="16.5" customHeight="1">
      <c r="A223" s="40"/>
      <c r="B223" s="41"/>
      <c r="C223" s="240" t="s">
        <v>402</v>
      </c>
      <c r="D223" s="240" t="s">
        <v>204</v>
      </c>
      <c r="E223" s="241" t="s">
        <v>403</v>
      </c>
      <c r="F223" s="242" t="s">
        <v>404</v>
      </c>
      <c r="G223" s="243" t="s">
        <v>200</v>
      </c>
      <c r="H223" s="244">
        <v>3</v>
      </c>
      <c r="I223" s="245"/>
      <c r="J223" s="246">
        <f>ROUND(I223*H223,2)</f>
        <v>0</v>
      </c>
      <c r="K223" s="242" t="s">
        <v>123</v>
      </c>
      <c r="L223" s="247"/>
      <c r="M223" s="248" t="s">
        <v>19</v>
      </c>
      <c r="N223" s="249" t="s">
        <v>43</v>
      </c>
      <c r="O223" s="86"/>
      <c r="P223" s="208">
        <f>O223*H223</f>
        <v>0</v>
      </c>
      <c r="Q223" s="208">
        <v>0.0007</v>
      </c>
      <c r="R223" s="208">
        <f>Q223*H223</f>
        <v>0.0021</v>
      </c>
      <c r="S223" s="208">
        <v>0</v>
      </c>
      <c r="T223" s="209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0" t="s">
        <v>308</v>
      </c>
      <c r="AT223" s="210" t="s">
        <v>204</v>
      </c>
      <c r="AU223" s="210" t="s">
        <v>125</v>
      </c>
      <c r="AY223" s="19" t="s">
        <v>116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19" t="s">
        <v>125</v>
      </c>
      <c r="BK223" s="211">
        <f>ROUND(I223*H223,2)</f>
        <v>0</v>
      </c>
      <c r="BL223" s="19" t="s">
        <v>170</v>
      </c>
      <c r="BM223" s="210" t="s">
        <v>405</v>
      </c>
    </row>
    <row r="224" spans="1:65" s="2" customFormat="1" ht="16.5" customHeight="1">
      <c r="A224" s="40"/>
      <c r="B224" s="41"/>
      <c r="C224" s="199" t="s">
        <v>406</v>
      </c>
      <c r="D224" s="199" t="s">
        <v>119</v>
      </c>
      <c r="E224" s="200" t="s">
        <v>407</v>
      </c>
      <c r="F224" s="201" t="s">
        <v>408</v>
      </c>
      <c r="G224" s="202" t="s">
        <v>360</v>
      </c>
      <c r="H224" s="203">
        <v>5</v>
      </c>
      <c r="I224" s="204"/>
      <c r="J224" s="205">
        <f>ROUND(I224*H224,2)</f>
        <v>0</v>
      </c>
      <c r="K224" s="201" t="s">
        <v>123</v>
      </c>
      <c r="L224" s="46"/>
      <c r="M224" s="206" t="s">
        <v>19</v>
      </c>
      <c r="N224" s="207" t="s">
        <v>43</v>
      </c>
      <c r="O224" s="86"/>
      <c r="P224" s="208">
        <f>O224*H224</f>
        <v>0</v>
      </c>
      <c r="Q224" s="208">
        <v>0.00024</v>
      </c>
      <c r="R224" s="208">
        <f>Q224*H224</f>
        <v>0.0012000000000000001</v>
      </c>
      <c r="S224" s="208">
        <v>0</v>
      </c>
      <c r="T224" s="209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0" t="s">
        <v>170</v>
      </c>
      <c r="AT224" s="210" t="s">
        <v>119</v>
      </c>
      <c r="AU224" s="210" t="s">
        <v>125</v>
      </c>
      <c r="AY224" s="19" t="s">
        <v>116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19" t="s">
        <v>125</v>
      </c>
      <c r="BK224" s="211">
        <f>ROUND(I224*H224,2)</f>
        <v>0</v>
      </c>
      <c r="BL224" s="19" t="s">
        <v>170</v>
      </c>
      <c r="BM224" s="210" t="s">
        <v>409</v>
      </c>
    </row>
    <row r="225" spans="1:47" s="2" customFormat="1" ht="12">
      <c r="A225" s="40"/>
      <c r="B225" s="41"/>
      <c r="C225" s="42"/>
      <c r="D225" s="212" t="s">
        <v>127</v>
      </c>
      <c r="E225" s="42"/>
      <c r="F225" s="213" t="s">
        <v>410</v>
      </c>
      <c r="G225" s="42"/>
      <c r="H225" s="42"/>
      <c r="I225" s="214"/>
      <c r="J225" s="42"/>
      <c r="K225" s="42"/>
      <c r="L225" s="46"/>
      <c r="M225" s="215"/>
      <c r="N225" s="216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127</v>
      </c>
      <c r="AU225" s="19" t="s">
        <v>125</v>
      </c>
    </row>
    <row r="226" spans="1:65" s="2" customFormat="1" ht="16.5" customHeight="1">
      <c r="A226" s="40"/>
      <c r="B226" s="41"/>
      <c r="C226" s="199" t="s">
        <v>411</v>
      </c>
      <c r="D226" s="199" t="s">
        <v>119</v>
      </c>
      <c r="E226" s="200" t="s">
        <v>412</v>
      </c>
      <c r="F226" s="201" t="s">
        <v>413</v>
      </c>
      <c r="G226" s="202" t="s">
        <v>200</v>
      </c>
      <c r="H226" s="203">
        <v>1</v>
      </c>
      <c r="I226" s="204"/>
      <c r="J226" s="205">
        <f>ROUND(I226*H226,2)</f>
        <v>0</v>
      </c>
      <c r="K226" s="201" t="s">
        <v>123</v>
      </c>
      <c r="L226" s="46"/>
      <c r="M226" s="206" t="s">
        <v>19</v>
      </c>
      <c r="N226" s="207" t="s">
        <v>43</v>
      </c>
      <c r="O226" s="86"/>
      <c r="P226" s="208">
        <f>O226*H226</f>
        <v>0</v>
      </c>
      <c r="Q226" s="208">
        <v>0.00109</v>
      </c>
      <c r="R226" s="208">
        <f>Q226*H226</f>
        <v>0.00109</v>
      </c>
      <c r="S226" s="208">
        <v>0</v>
      </c>
      <c r="T226" s="20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0" t="s">
        <v>170</v>
      </c>
      <c r="AT226" s="210" t="s">
        <v>119</v>
      </c>
      <c r="AU226" s="210" t="s">
        <v>125</v>
      </c>
      <c r="AY226" s="19" t="s">
        <v>116</v>
      </c>
      <c r="BE226" s="211">
        <f>IF(N226="základní",J226,0)</f>
        <v>0</v>
      </c>
      <c r="BF226" s="211">
        <f>IF(N226="snížená",J226,0)</f>
        <v>0</v>
      </c>
      <c r="BG226" s="211">
        <f>IF(N226="zákl. přenesená",J226,0)</f>
        <v>0</v>
      </c>
      <c r="BH226" s="211">
        <f>IF(N226="sníž. přenesená",J226,0)</f>
        <v>0</v>
      </c>
      <c r="BI226" s="211">
        <f>IF(N226="nulová",J226,0)</f>
        <v>0</v>
      </c>
      <c r="BJ226" s="19" t="s">
        <v>125</v>
      </c>
      <c r="BK226" s="211">
        <f>ROUND(I226*H226,2)</f>
        <v>0</v>
      </c>
      <c r="BL226" s="19" t="s">
        <v>170</v>
      </c>
      <c r="BM226" s="210" t="s">
        <v>414</v>
      </c>
    </row>
    <row r="227" spans="1:47" s="2" customFormat="1" ht="12">
      <c r="A227" s="40"/>
      <c r="B227" s="41"/>
      <c r="C227" s="42"/>
      <c r="D227" s="212" t="s">
        <v>127</v>
      </c>
      <c r="E227" s="42"/>
      <c r="F227" s="213" t="s">
        <v>415</v>
      </c>
      <c r="G227" s="42"/>
      <c r="H227" s="42"/>
      <c r="I227" s="214"/>
      <c r="J227" s="42"/>
      <c r="K227" s="42"/>
      <c r="L227" s="46"/>
      <c r="M227" s="215"/>
      <c r="N227" s="216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127</v>
      </c>
      <c r="AU227" s="19" t="s">
        <v>125</v>
      </c>
    </row>
    <row r="228" spans="1:65" s="2" customFormat="1" ht="16.5" customHeight="1">
      <c r="A228" s="40"/>
      <c r="B228" s="41"/>
      <c r="C228" s="199" t="s">
        <v>416</v>
      </c>
      <c r="D228" s="199" t="s">
        <v>119</v>
      </c>
      <c r="E228" s="200" t="s">
        <v>417</v>
      </c>
      <c r="F228" s="201" t="s">
        <v>418</v>
      </c>
      <c r="G228" s="202" t="s">
        <v>360</v>
      </c>
      <c r="H228" s="203">
        <v>1</v>
      </c>
      <c r="I228" s="204"/>
      <c r="J228" s="205">
        <f>ROUND(I228*H228,2)</f>
        <v>0</v>
      </c>
      <c r="K228" s="201" t="s">
        <v>123</v>
      </c>
      <c r="L228" s="46"/>
      <c r="M228" s="206" t="s">
        <v>19</v>
      </c>
      <c r="N228" s="207" t="s">
        <v>43</v>
      </c>
      <c r="O228" s="86"/>
      <c r="P228" s="208">
        <f>O228*H228</f>
        <v>0</v>
      </c>
      <c r="Q228" s="208">
        <v>0</v>
      </c>
      <c r="R228" s="208">
        <f>Q228*H228</f>
        <v>0</v>
      </c>
      <c r="S228" s="208">
        <v>0.00156</v>
      </c>
      <c r="T228" s="209">
        <f>S228*H228</f>
        <v>0.00156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0" t="s">
        <v>170</v>
      </c>
      <c r="AT228" s="210" t="s">
        <v>119</v>
      </c>
      <c r="AU228" s="210" t="s">
        <v>125</v>
      </c>
      <c r="AY228" s="19" t="s">
        <v>116</v>
      </c>
      <c r="BE228" s="211">
        <f>IF(N228="základní",J228,0)</f>
        <v>0</v>
      </c>
      <c r="BF228" s="211">
        <f>IF(N228="snížená",J228,0)</f>
        <v>0</v>
      </c>
      <c r="BG228" s="211">
        <f>IF(N228="zákl. přenesená",J228,0)</f>
        <v>0</v>
      </c>
      <c r="BH228" s="211">
        <f>IF(N228="sníž. přenesená",J228,0)</f>
        <v>0</v>
      </c>
      <c r="BI228" s="211">
        <f>IF(N228="nulová",J228,0)</f>
        <v>0</v>
      </c>
      <c r="BJ228" s="19" t="s">
        <v>125</v>
      </c>
      <c r="BK228" s="211">
        <f>ROUND(I228*H228,2)</f>
        <v>0</v>
      </c>
      <c r="BL228" s="19" t="s">
        <v>170</v>
      </c>
      <c r="BM228" s="210" t="s">
        <v>419</v>
      </c>
    </row>
    <row r="229" spans="1:47" s="2" customFormat="1" ht="12">
      <c r="A229" s="40"/>
      <c r="B229" s="41"/>
      <c r="C229" s="42"/>
      <c r="D229" s="212" t="s">
        <v>127</v>
      </c>
      <c r="E229" s="42"/>
      <c r="F229" s="213" t="s">
        <v>420</v>
      </c>
      <c r="G229" s="42"/>
      <c r="H229" s="42"/>
      <c r="I229" s="214"/>
      <c r="J229" s="42"/>
      <c r="K229" s="42"/>
      <c r="L229" s="46"/>
      <c r="M229" s="215"/>
      <c r="N229" s="216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127</v>
      </c>
      <c r="AU229" s="19" t="s">
        <v>125</v>
      </c>
    </row>
    <row r="230" spans="1:65" s="2" customFormat="1" ht="16.5" customHeight="1">
      <c r="A230" s="40"/>
      <c r="B230" s="41"/>
      <c r="C230" s="199" t="s">
        <v>421</v>
      </c>
      <c r="D230" s="199" t="s">
        <v>119</v>
      </c>
      <c r="E230" s="200" t="s">
        <v>422</v>
      </c>
      <c r="F230" s="201" t="s">
        <v>423</v>
      </c>
      <c r="G230" s="202" t="s">
        <v>360</v>
      </c>
      <c r="H230" s="203">
        <v>2</v>
      </c>
      <c r="I230" s="204"/>
      <c r="J230" s="205">
        <f>ROUND(I230*H230,2)</f>
        <v>0</v>
      </c>
      <c r="K230" s="201" t="s">
        <v>123</v>
      </c>
      <c r="L230" s="46"/>
      <c r="M230" s="206" t="s">
        <v>19</v>
      </c>
      <c r="N230" s="207" t="s">
        <v>43</v>
      </c>
      <c r="O230" s="86"/>
      <c r="P230" s="208">
        <f>O230*H230</f>
        <v>0</v>
      </c>
      <c r="Q230" s="208">
        <v>0</v>
      </c>
      <c r="R230" s="208">
        <f>Q230*H230</f>
        <v>0</v>
      </c>
      <c r="S230" s="208">
        <v>0.00086</v>
      </c>
      <c r="T230" s="209">
        <f>S230*H230</f>
        <v>0.00172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0" t="s">
        <v>170</v>
      </c>
      <c r="AT230" s="210" t="s">
        <v>119</v>
      </c>
      <c r="AU230" s="210" t="s">
        <v>125</v>
      </c>
      <c r="AY230" s="19" t="s">
        <v>116</v>
      </c>
      <c r="BE230" s="211">
        <f>IF(N230="základní",J230,0)</f>
        <v>0</v>
      </c>
      <c r="BF230" s="211">
        <f>IF(N230="snížená",J230,0)</f>
        <v>0</v>
      </c>
      <c r="BG230" s="211">
        <f>IF(N230="zákl. přenesená",J230,0)</f>
        <v>0</v>
      </c>
      <c r="BH230" s="211">
        <f>IF(N230="sníž. přenesená",J230,0)</f>
        <v>0</v>
      </c>
      <c r="BI230" s="211">
        <f>IF(N230="nulová",J230,0)</f>
        <v>0</v>
      </c>
      <c r="BJ230" s="19" t="s">
        <v>125</v>
      </c>
      <c r="BK230" s="211">
        <f>ROUND(I230*H230,2)</f>
        <v>0</v>
      </c>
      <c r="BL230" s="19" t="s">
        <v>170</v>
      </c>
      <c r="BM230" s="210" t="s">
        <v>424</v>
      </c>
    </row>
    <row r="231" spans="1:47" s="2" customFormat="1" ht="12">
      <c r="A231" s="40"/>
      <c r="B231" s="41"/>
      <c r="C231" s="42"/>
      <c r="D231" s="212" t="s">
        <v>127</v>
      </c>
      <c r="E231" s="42"/>
      <c r="F231" s="213" t="s">
        <v>425</v>
      </c>
      <c r="G231" s="42"/>
      <c r="H231" s="42"/>
      <c r="I231" s="214"/>
      <c r="J231" s="42"/>
      <c r="K231" s="42"/>
      <c r="L231" s="46"/>
      <c r="M231" s="215"/>
      <c r="N231" s="216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127</v>
      </c>
      <c r="AU231" s="19" t="s">
        <v>125</v>
      </c>
    </row>
    <row r="232" spans="1:65" s="2" customFormat="1" ht="16.5" customHeight="1">
      <c r="A232" s="40"/>
      <c r="B232" s="41"/>
      <c r="C232" s="199" t="s">
        <v>426</v>
      </c>
      <c r="D232" s="199" t="s">
        <v>119</v>
      </c>
      <c r="E232" s="200" t="s">
        <v>427</v>
      </c>
      <c r="F232" s="201" t="s">
        <v>428</v>
      </c>
      <c r="G232" s="202" t="s">
        <v>200</v>
      </c>
      <c r="H232" s="203">
        <v>1</v>
      </c>
      <c r="I232" s="204"/>
      <c r="J232" s="205">
        <f>ROUND(I232*H232,2)</f>
        <v>0</v>
      </c>
      <c r="K232" s="201" t="s">
        <v>123</v>
      </c>
      <c r="L232" s="46"/>
      <c r="M232" s="206" t="s">
        <v>19</v>
      </c>
      <c r="N232" s="207" t="s">
        <v>43</v>
      </c>
      <c r="O232" s="86"/>
      <c r="P232" s="208">
        <f>O232*H232</f>
        <v>0</v>
      </c>
      <c r="Q232" s="208">
        <v>4E-05</v>
      </c>
      <c r="R232" s="208">
        <f>Q232*H232</f>
        <v>4E-05</v>
      </c>
      <c r="S232" s="208">
        <v>0</v>
      </c>
      <c r="T232" s="209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0" t="s">
        <v>170</v>
      </c>
      <c r="AT232" s="210" t="s">
        <v>119</v>
      </c>
      <c r="AU232" s="210" t="s">
        <v>125</v>
      </c>
      <c r="AY232" s="19" t="s">
        <v>116</v>
      </c>
      <c r="BE232" s="211">
        <f>IF(N232="základní",J232,0)</f>
        <v>0</v>
      </c>
      <c r="BF232" s="211">
        <f>IF(N232="snížená",J232,0)</f>
        <v>0</v>
      </c>
      <c r="BG232" s="211">
        <f>IF(N232="zákl. přenesená",J232,0)</f>
        <v>0</v>
      </c>
      <c r="BH232" s="211">
        <f>IF(N232="sníž. přenesená",J232,0)</f>
        <v>0</v>
      </c>
      <c r="BI232" s="211">
        <f>IF(N232="nulová",J232,0)</f>
        <v>0</v>
      </c>
      <c r="BJ232" s="19" t="s">
        <v>125</v>
      </c>
      <c r="BK232" s="211">
        <f>ROUND(I232*H232,2)</f>
        <v>0</v>
      </c>
      <c r="BL232" s="19" t="s">
        <v>170</v>
      </c>
      <c r="BM232" s="210" t="s">
        <v>429</v>
      </c>
    </row>
    <row r="233" spans="1:47" s="2" customFormat="1" ht="12">
      <c r="A233" s="40"/>
      <c r="B233" s="41"/>
      <c r="C233" s="42"/>
      <c r="D233" s="212" t="s">
        <v>127</v>
      </c>
      <c r="E233" s="42"/>
      <c r="F233" s="213" t="s">
        <v>430</v>
      </c>
      <c r="G233" s="42"/>
      <c r="H233" s="42"/>
      <c r="I233" s="214"/>
      <c r="J233" s="42"/>
      <c r="K233" s="42"/>
      <c r="L233" s="46"/>
      <c r="M233" s="215"/>
      <c r="N233" s="216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127</v>
      </c>
      <c r="AU233" s="19" t="s">
        <v>125</v>
      </c>
    </row>
    <row r="234" spans="1:65" s="2" customFormat="1" ht="16.5" customHeight="1">
      <c r="A234" s="40"/>
      <c r="B234" s="41"/>
      <c r="C234" s="240" t="s">
        <v>431</v>
      </c>
      <c r="D234" s="240" t="s">
        <v>204</v>
      </c>
      <c r="E234" s="241" t="s">
        <v>432</v>
      </c>
      <c r="F234" s="242" t="s">
        <v>433</v>
      </c>
      <c r="G234" s="243" t="s">
        <v>200</v>
      </c>
      <c r="H234" s="244">
        <v>1</v>
      </c>
      <c r="I234" s="245"/>
      <c r="J234" s="246">
        <f>ROUND(I234*H234,2)</f>
        <v>0</v>
      </c>
      <c r="K234" s="242" t="s">
        <v>123</v>
      </c>
      <c r="L234" s="247"/>
      <c r="M234" s="248" t="s">
        <v>19</v>
      </c>
      <c r="N234" s="249" t="s">
        <v>43</v>
      </c>
      <c r="O234" s="86"/>
      <c r="P234" s="208">
        <f>O234*H234</f>
        <v>0</v>
      </c>
      <c r="Q234" s="208">
        <v>0.0015</v>
      </c>
      <c r="R234" s="208">
        <f>Q234*H234</f>
        <v>0.0015</v>
      </c>
      <c r="S234" s="208">
        <v>0</v>
      </c>
      <c r="T234" s="20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0" t="s">
        <v>308</v>
      </c>
      <c r="AT234" s="210" t="s">
        <v>204</v>
      </c>
      <c r="AU234" s="210" t="s">
        <v>125</v>
      </c>
      <c r="AY234" s="19" t="s">
        <v>116</v>
      </c>
      <c r="BE234" s="211">
        <f>IF(N234="základní",J234,0)</f>
        <v>0</v>
      </c>
      <c r="BF234" s="211">
        <f>IF(N234="snížená",J234,0)</f>
        <v>0</v>
      </c>
      <c r="BG234" s="211">
        <f>IF(N234="zákl. přenesená",J234,0)</f>
        <v>0</v>
      </c>
      <c r="BH234" s="211">
        <f>IF(N234="sníž. přenesená",J234,0)</f>
        <v>0</v>
      </c>
      <c r="BI234" s="211">
        <f>IF(N234="nulová",J234,0)</f>
        <v>0</v>
      </c>
      <c r="BJ234" s="19" t="s">
        <v>125</v>
      </c>
      <c r="BK234" s="211">
        <f>ROUND(I234*H234,2)</f>
        <v>0</v>
      </c>
      <c r="BL234" s="19" t="s">
        <v>170</v>
      </c>
      <c r="BM234" s="210" t="s">
        <v>434</v>
      </c>
    </row>
    <row r="235" spans="1:65" s="2" customFormat="1" ht="16.5" customHeight="1">
      <c r="A235" s="40"/>
      <c r="B235" s="41"/>
      <c r="C235" s="199" t="s">
        <v>435</v>
      </c>
      <c r="D235" s="199" t="s">
        <v>119</v>
      </c>
      <c r="E235" s="200" t="s">
        <v>436</v>
      </c>
      <c r="F235" s="201" t="s">
        <v>437</v>
      </c>
      <c r="G235" s="202" t="s">
        <v>200</v>
      </c>
      <c r="H235" s="203">
        <v>1</v>
      </c>
      <c r="I235" s="204"/>
      <c r="J235" s="205">
        <f>ROUND(I235*H235,2)</f>
        <v>0</v>
      </c>
      <c r="K235" s="201" t="s">
        <v>123</v>
      </c>
      <c r="L235" s="46"/>
      <c r="M235" s="206" t="s">
        <v>19</v>
      </c>
      <c r="N235" s="207" t="s">
        <v>43</v>
      </c>
      <c r="O235" s="86"/>
      <c r="P235" s="208">
        <f>O235*H235</f>
        <v>0</v>
      </c>
      <c r="Q235" s="208">
        <v>0.00012</v>
      </c>
      <c r="R235" s="208">
        <f>Q235*H235</f>
        <v>0.00012</v>
      </c>
      <c r="S235" s="208">
        <v>0</v>
      </c>
      <c r="T235" s="209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0" t="s">
        <v>170</v>
      </c>
      <c r="AT235" s="210" t="s">
        <v>119</v>
      </c>
      <c r="AU235" s="210" t="s">
        <v>125</v>
      </c>
      <c r="AY235" s="19" t="s">
        <v>116</v>
      </c>
      <c r="BE235" s="211">
        <f>IF(N235="základní",J235,0)</f>
        <v>0</v>
      </c>
      <c r="BF235" s="211">
        <f>IF(N235="snížená",J235,0)</f>
        <v>0</v>
      </c>
      <c r="BG235" s="211">
        <f>IF(N235="zákl. přenesená",J235,0)</f>
        <v>0</v>
      </c>
      <c r="BH235" s="211">
        <f>IF(N235="sníž. přenesená",J235,0)</f>
        <v>0</v>
      </c>
      <c r="BI235" s="211">
        <f>IF(N235="nulová",J235,0)</f>
        <v>0</v>
      </c>
      <c r="BJ235" s="19" t="s">
        <v>125</v>
      </c>
      <c r="BK235" s="211">
        <f>ROUND(I235*H235,2)</f>
        <v>0</v>
      </c>
      <c r="BL235" s="19" t="s">
        <v>170</v>
      </c>
      <c r="BM235" s="210" t="s">
        <v>438</v>
      </c>
    </row>
    <row r="236" spans="1:47" s="2" customFormat="1" ht="12">
      <c r="A236" s="40"/>
      <c r="B236" s="41"/>
      <c r="C236" s="42"/>
      <c r="D236" s="212" t="s">
        <v>127</v>
      </c>
      <c r="E236" s="42"/>
      <c r="F236" s="213" t="s">
        <v>439</v>
      </c>
      <c r="G236" s="42"/>
      <c r="H236" s="42"/>
      <c r="I236" s="214"/>
      <c r="J236" s="42"/>
      <c r="K236" s="42"/>
      <c r="L236" s="46"/>
      <c r="M236" s="215"/>
      <c r="N236" s="216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127</v>
      </c>
      <c r="AU236" s="19" t="s">
        <v>125</v>
      </c>
    </row>
    <row r="237" spans="1:65" s="2" customFormat="1" ht="16.5" customHeight="1">
      <c r="A237" s="40"/>
      <c r="B237" s="41"/>
      <c r="C237" s="240" t="s">
        <v>440</v>
      </c>
      <c r="D237" s="240" t="s">
        <v>204</v>
      </c>
      <c r="E237" s="241" t="s">
        <v>441</v>
      </c>
      <c r="F237" s="242" t="s">
        <v>442</v>
      </c>
      <c r="G237" s="243" t="s">
        <v>200</v>
      </c>
      <c r="H237" s="244">
        <v>1</v>
      </c>
      <c r="I237" s="245"/>
      <c r="J237" s="246">
        <f>ROUND(I237*H237,2)</f>
        <v>0</v>
      </c>
      <c r="K237" s="242" t="s">
        <v>123</v>
      </c>
      <c r="L237" s="247"/>
      <c r="M237" s="248" t="s">
        <v>19</v>
      </c>
      <c r="N237" s="249" t="s">
        <v>43</v>
      </c>
      <c r="O237" s="86"/>
      <c r="P237" s="208">
        <f>O237*H237</f>
        <v>0</v>
      </c>
      <c r="Q237" s="208">
        <v>0.0021</v>
      </c>
      <c r="R237" s="208">
        <f>Q237*H237</f>
        <v>0.0021</v>
      </c>
      <c r="S237" s="208">
        <v>0</v>
      </c>
      <c r="T237" s="209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0" t="s">
        <v>308</v>
      </c>
      <c r="AT237" s="210" t="s">
        <v>204</v>
      </c>
      <c r="AU237" s="210" t="s">
        <v>125</v>
      </c>
      <c r="AY237" s="19" t="s">
        <v>116</v>
      </c>
      <c r="BE237" s="211">
        <f>IF(N237="základní",J237,0)</f>
        <v>0</v>
      </c>
      <c r="BF237" s="211">
        <f>IF(N237="snížená",J237,0)</f>
        <v>0</v>
      </c>
      <c r="BG237" s="211">
        <f>IF(N237="zákl. přenesená",J237,0)</f>
        <v>0</v>
      </c>
      <c r="BH237" s="211">
        <f>IF(N237="sníž. přenesená",J237,0)</f>
        <v>0</v>
      </c>
      <c r="BI237" s="211">
        <f>IF(N237="nulová",J237,0)</f>
        <v>0</v>
      </c>
      <c r="BJ237" s="19" t="s">
        <v>125</v>
      </c>
      <c r="BK237" s="211">
        <f>ROUND(I237*H237,2)</f>
        <v>0</v>
      </c>
      <c r="BL237" s="19" t="s">
        <v>170</v>
      </c>
      <c r="BM237" s="210" t="s">
        <v>443</v>
      </c>
    </row>
    <row r="238" spans="1:65" s="2" customFormat="1" ht="16.5" customHeight="1">
      <c r="A238" s="40"/>
      <c r="B238" s="41"/>
      <c r="C238" s="240" t="s">
        <v>444</v>
      </c>
      <c r="D238" s="240" t="s">
        <v>204</v>
      </c>
      <c r="E238" s="241" t="s">
        <v>445</v>
      </c>
      <c r="F238" s="242" t="s">
        <v>446</v>
      </c>
      <c r="G238" s="243" t="s">
        <v>447</v>
      </c>
      <c r="H238" s="244">
        <v>1</v>
      </c>
      <c r="I238" s="245"/>
      <c r="J238" s="246">
        <f>ROUND(I238*H238,2)</f>
        <v>0</v>
      </c>
      <c r="K238" s="242" t="s">
        <v>123</v>
      </c>
      <c r="L238" s="247"/>
      <c r="M238" s="248" t="s">
        <v>19</v>
      </c>
      <c r="N238" s="249" t="s">
        <v>43</v>
      </c>
      <c r="O238" s="86"/>
      <c r="P238" s="208">
        <f>O238*H238</f>
        <v>0</v>
      </c>
      <c r="Q238" s="208">
        <v>0.00098</v>
      </c>
      <c r="R238" s="208">
        <f>Q238*H238</f>
        <v>0.00098</v>
      </c>
      <c r="S238" s="208">
        <v>0</v>
      </c>
      <c r="T238" s="209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0" t="s">
        <v>308</v>
      </c>
      <c r="AT238" s="210" t="s">
        <v>204</v>
      </c>
      <c r="AU238" s="210" t="s">
        <v>125</v>
      </c>
      <c r="AY238" s="19" t="s">
        <v>116</v>
      </c>
      <c r="BE238" s="211">
        <f>IF(N238="základní",J238,0)</f>
        <v>0</v>
      </c>
      <c r="BF238" s="211">
        <f>IF(N238="snížená",J238,0)</f>
        <v>0</v>
      </c>
      <c r="BG238" s="211">
        <f>IF(N238="zákl. přenesená",J238,0)</f>
        <v>0</v>
      </c>
      <c r="BH238" s="211">
        <f>IF(N238="sníž. přenesená",J238,0)</f>
        <v>0</v>
      </c>
      <c r="BI238" s="211">
        <f>IF(N238="nulová",J238,0)</f>
        <v>0</v>
      </c>
      <c r="BJ238" s="19" t="s">
        <v>125</v>
      </c>
      <c r="BK238" s="211">
        <f>ROUND(I238*H238,2)</f>
        <v>0</v>
      </c>
      <c r="BL238" s="19" t="s">
        <v>170</v>
      </c>
      <c r="BM238" s="210" t="s">
        <v>448</v>
      </c>
    </row>
    <row r="239" spans="1:65" s="2" customFormat="1" ht="21.75" customHeight="1">
      <c r="A239" s="40"/>
      <c r="B239" s="41"/>
      <c r="C239" s="199" t="s">
        <v>449</v>
      </c>
      <c r="D239" s="199" t="s">
        <v>119</v>
      </c>
      <c r="E239" s="200" t="s">
        <v>450</v>
      </c>
      <c r="F239" s="201" t="s">
        <v>451</v>
      </c>
      <c r="G239" s="202" t="s">
        <v>200</v>
      </c>
      <c r="H239" s="203">
        <v>1</v>
      </c>
      <c r="I239" s="204"/>
      <c r="J239" s="205">
        <f>ROUND(I239*H239,2)</f>
        <v>0</v>
      </c>
      <c r="K239" s="201" t="s">
        <v>123</v>
      </c>
      <c r="L239" s="46"/>
      <c r="M239" s="206" t="s">
        <v>19</v>
      </c>
      <c r="N239" s="207" t="s">
        <v>43</v>
      </c>
      <c r="O239" s="86"/>
      <c r="P239" s="208">
        <f>O239*H239</f>
        <v>0</v>
      </c>
      <c r="Q239" s="208">
        <v>0.00047</v>
      </c>
      <c r="R239" s="208">
        <f>Q239*H239</f>
        <v>0.00047</v>
      </c>
      <c r="S239" s="208">
        <v>0</v>
      </c>
      <c r="T239" s="209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0" t="s">
        <v>170</v>
      </c>
      <c r="AT239" s="210" t="s">
        <v>119</v>
      </c>
      <c r="AU239" s="210" t="s">
        <v>125</v>
      </c>
      <c r="AY239" s="19" t="s">
        <v>116</v>
      </c>
      <c r="BE239" s="211">
        <f>IF(N239="základní",J239,0)</f>
        <v>0</v>
      </c>
      <c r="BF239" s="211">
        <f>IF(N239="snížená",J239,0)</f>
        <v>0</v>
      </c>
      <c r="BG239" s="211">
        <f>IF(N239="zákl. přenesená",J239,0)</f>
        <v>0</v>
      </c>
      <c r="BH239" s="211">
        <f>IF(N239="sníž. přenesená",J239,0)</f>
        <v>0</v>
      </c>
      <c r="BI239" s="211">
        <f>IF(N239="nulová",J239,0)</f>
        <v>0</v>
      </c>
      <c r="BJ239" s="19" t="s">
        <v>125</v>
      </c>
      <c r="BK239" s="211">
        <f>ROUND(I239*H239,2)</f>
        <v>0</v>
      </c>
      <c r="BL239" s="19" t="s">
        <v>170</v>
      </c>
      <c r="BM239" s="210" t="s">
        <v>452</v>
      </c>
    </row>
    <row r="240" spans="1:47" s="2" customFormat="1" ht="12">
      <c r="A240" s="40"/>
      <c r="B240" s="41"/>
      <c r="C240" s="42"/>
      <c r="D240" s="212" t="s">
        <v>127</v>
      </c>
      <c r="E240" s="42"/>
      <c r="F240" s="213" t="s">
        <v>453</v>
      </c>
      <c r="G240" s="42"/>
      <c r="H240" s="42"/>
      <c r="I240" s="214"/>
      <c r="J240" s="42"/>
      <c r="K240" s="42"/>
      <c r="L240" s="46"/>
      <c r="M240" s="215"/>
      <c r="N240" s="216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127</v>
      </c>
      <c r="AU240" s="19" t="s">
        <v>125</v>
      </c>
    </row>
    <row r="241" spans="1:65" s="2" customFormat="1" ht="24.15" customHeight="1">
      <c r="A241" s="40"/>
      <c r="B241" s="41"/>
      <c r="C241" s="199" t="s">
        <v>454</v>
      </c>
      <c r="D241" s="199" t="s">
        <v>119</v>
      </c>
      <c r="E241" s="200" t="s">
        <v>455</v>
      </c>
      <c r="F241" s="201" t="s">
        <v>456</v>
      </c>
      <c r="G241" s="202" t="s">
        <v>143</v>
      </c>
      <c r="H241" s="203">
        <v>0.0845</v>
      </c>
      <c r="I241" s="204"/>
      <c r="J241" s="205">
        <f>ROUND(I241*H241,2)</f>
        <v>0</v>
      </c>
      <c r="K241" s="201" t="s">
        <v>123</v>
      </c>
      <c r="L241" s="46"/>
      <c r="M241" s="206" t="s">
        <v>19</v>
      </c>
      <c r="N241" s="207" t="s">
        <v>43</v>
      </c>
      <c r="O241" s="86"/>
      <c r="P241" s="208">
        <f>O241*H241</f>
        <v>0</v>
      </c>
      <c r="Q241" s="208">
        <v>0</v>
      </c>
      <c r="R241" s="208">
        <f>Q241*H241</f>
        <v>0</v>
      </c>
      <c r="S241" s="208">
        <v>0</v>
      </c>
      <c r="T241" s="20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0" t="s">
        <v>170</v>
      </c>
      <c r="AT241" s="210" t="s">
        <v>119</v>
      </c>
      <c r="AU241" s="210" t="s">
        <v>125</v>
      </c>
      <c r="AY241" s="19" t="s">
        <v>116</v>
      </c>
      <c r="BE241" s="211">
        <f>IF(N241="základní",J241,0)</f>
        <v>0</v>
      </c>
      <c r="BF241" s="211">
        <f>IF(N241="snížená",J241,0)</f>
        <v>0</v>
      </c>
      <c r="BG241" s="211">
        <f>IF(N241="zákl. přenesená",J241,0)</f>
        <v>0</v>
      </c>
      <c r="BH241" s="211">
        <f>IF(N241="sníž. přenesená",J241,0)</f>
        <v>0</v>
      </c>
      <c r="BI241" s="211">
        <f>IF(N241="nulová",J241,0)</f>
        <v>0</v>
      </c>
      <c r="BJ241" s="19" t="s">
        <v>125</v>
      </c>
      <c r="BK241" s="211">
        <f>ROUND(I241*H241,2)</f>
        <v>0</v>
      </c>
      <c r="BL241" s="19" t="s">
        <v>170</v>
      </c>
      <c r="BM241" s="210" t="s">
        <v>457</v>
      </c>
    </row>
    <row r="242" spans="1:47" s="2" customFormat="1" ht="12">
      <c r="A242" s="40"/>
      <c r="B242" s="41"/>
      <c r="C242" s="42"/>
      <c r="D242" s="212" t="s">
        <v>127</v>
      </c>
      <c r="E242" s="42"/>
      <c r="F242" s="213" t="s">
        <v>458</v>
      </c>
      <c r="G242" s="42"/>
      <c r="H242" s="42"/>
      <c r="I242" s="214"/>
      <c r="J242" s="42"/>
      <c r="K242" s="42"/>
      <c r="L242" s="46"/>
      <c r="M242" s="215"/>
      <c r="N242" s="216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127</v>
      </c>
      <c r="AU242" s="19" t="s">
        <v>125</v>
      </c>
    </row>
    <row r="243" spans="1:63" s="12" customFormat="1" ht="22.8" customHeight="1">
      <c r="A243" s="12"/>
      <c r="B243" s="183"/>
      <c r="C243" s="184"/>
      <c r="D243" s="185" t="s">
        <v>70</v>
      </c>
      <c r="E243" s="197" t="s">
        <v>459</v>
      </c>
      <c r="F243" s="197" t="s">
        <v>460</v>
      </c>
      <c r="G243" s="184"/>
      <c r="H243" s="184"/>
      <c r="I243" s="187"/>
      <c r="J243" s="198">
        <f>BK243</f>
        <v>0</v>
      </c>
      <c r="K243" s="184"/>
      <c r="L243" s="189"/>
      <c r="M243" s="190"/>
      <c r="N243" s="191"/>
      <c r="O243" s="191"/>
      <c r="P243" s="192">
        <f>SUM(P244:P285)</f>
        <v>0</v>
      </c>
      <c r="Q243" s="191"/>
      <c r="R243" s="192">
        <f>SUM(R244:R285)</f>
        <v>0.35973185999999996</v>
      </c>
      <c r="S243" s="191"/>
      <c r="T243" s="193">
        <f>SUM(T244:T285)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94" t="s">
        <v>125</v>
      </c>
      <c r="AT243" s="195" t="s">
        <v>70</v>
      </c>
      <c r="AU243" s="195" t="s">
        <v>76</v>
      </c>
      <c r="AY243" s="194" t="s">
        <v>116</v>
      </c>
      <c r="BK243" s="196">
        <f>SUM(BK244:BK285)</f>
        <v>0</v>
      </c>
    </row>
    <row r="244" spans="1:65" s="2" customFormat="1" ht="33" customHeight="1">
      <c r="A244" s="40"/>
      <c r="B244" s="41"/>
      <c r="C244" s="199" t="s">
        <v>461</v>
      </c>
      <c r="D244" s="199" t="s">
        <v>119</v>
      </c>
      <c r="E244" s="200" t="s">
        <v>462</v>
      </c>
      <c r="F244" s="201" t="s">
        <v>463</v>
      </c>
      <c r="G244" s="202" t="s">
        <v>133</v>
      </c>
      <c r="H244" s="203">
        <v>5.016</v>
      </c>
      <c r="I244" s="204"/>
      <c r="J244" s="205">
        <f>ROUND(I244*H244,2)</f>
        <v>0</v>
      </c>
      <c r="K244" s="201" t="s">
        <v>123</v>
      </c>
      <c r="L244" s="46"/>
      <c r="M244" s="206" t="s">
        <v>19</v>
      </c>
      <c r="N244" s="207" t="s">
        <v>43</v>
      </c>
      <c r="O244" s="86"/>
      <c r="P244" s="208">
        <f>O244*H244</f>
        <v>0</v>
      </c>
      <c r="Q244" s="208">
        <v>0.02539</v>
      </c>
      <c r="R244" s="208">
        <f>Q244*H244</f>
        <v>0.12735624</v>
      </c>
      <c r="S244" s="208">
        <v>0</v>
      </c>
      <c r="T244" s="209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0" t="s">
        <v>170</v>
      </c>
      <c r="AT244" s="210" t="s">
        <v>119</v>
      </c>
      <c r="AU244" s="210" t="s">
        <v>125</v>
      </c>
      <c r="AY244" s="19" t="s">
        <v>116</v>
      </c>
      <c r="BE244" s="211">
        <f>IF(N244="základní",J244,0)</f>
        <v>0</v>
      </c>
      <c r="BF244" s="211">
        <f>IF(N244="snížená",J244,0)</f>
        <v>0</v>
      </c>
      <c r="BG244" s="211">
        <f>IF(N244="zákl. přenesená",J244,0)</f>
        <v>0</v>
      </c>
      <c r="BH244" s="211">
        <f>IF(N244="sníž. přenesená",J244,0)</f>
        <v>0</v>
      </c>
      <c r="BI244" s="211">
        <f>IF(N244="nulová",J244,0)</f>
        <v>0</v>
      </c>
      <c r="BJ244" s="19" t="s">
        <v>125</v>
      </c>
      <c r="BK244" s="211">
        <f>ROUND(I244*H244,2)</f>
        <v>0</v>
      </c>
      <c r="BL244" s="19" t="s">
        <v>170</v>
      </c>
      <c r="BM244" s="210" t="s">
        <v>464</v>
      </c>
    </row>
    <row r="245" spans="1:47" s="2" customFormat="1" ht="12">
      <c r="A245" s="40"/>
      <c r="B245" s="41"/>
      <c r="C245" s="42"/>
      <c r="D245" s="212" t="s">
        <v>127</v>
      </c>
      <c r="E245" s="42"/>
      <c r="F245" s="213" t="s">
        <v>465</v>
      </c>
      <c r="G245" s="42"/>
      <c r="H245" s="42"/>
      <c r="I245" s="214"/>
      <c r="J245" s="42"/>
      <c r="K245" s="42"/>
      <c r="L245" s="46"/>
      <c r="M245" s="215"/>
      <c r="N245" s="216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127</v>
      </c>
      <c r="AU245" s="19" t="s">
        <v>125</v>
      </c>
    </row>
    <row r="246" spans="1:51" s="13" customFormat="1" ht="12">
      <c r="A246" s="13"/>
      <c r="B246" s="217"/>
      <c r="C246" s="218"/>
      <c r="D246" s="219" t="s">
        <v>129</v>
      </c>
      <c r="E246" s="220" t="s">
        <v>19</v>
      </c>
      <c r="F246" s="221" t="s">
        <v>466</v>
      </c>
      <c r="G246" s="218"/>
      <c r="H246" s="222">
        <v>5.016</v>
      </c>
      <c r="I246" s="223"/>
      <c r="J246" s="218"/>
      <c r="K246" s="218"/>
      <c r="L246" s="224"/>
      <c r="M246" s="225"/>
      <c r="N246" s="226"/>
      <c r="O246" s="226"/>
      <c r="P246" s="226"/>
      <c r="Q246" s="226"/>
      <c r="R246" s="226"/>
      <c r="S246" s="226"/>
      <c r="T246" s="22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8" t="s">
        <v>129</v>
      </c>
      <c r="AU246" s="228" t="s">
        <v>125</v>
      </c>
      <c r="AV246" s="13" t="s">
        <v>125</v>
      </c>
      <c r="AW246" s="13" t="s">
        <v>33</v>
      </c>
      <c r="AX246" s="13" t="s">
        <v>76</v>
      </c>
      <c r="AY246" s="228" t="s">
        <v>116</v>
      </c>
    </row>
    <row r="247" spans="1:65" s="2" customFormat="1" ht="24.15" customHeight="1">
      <c r="A247" s="40"/>
      <c r="B247" s="41"/>
      <c r="C247" s="199" t="s">
        <v>467</v>
      </c>
      <c r="D247" s="199" t="s">
        <v>119</v>
      </c>
      <c r="E247" s="200" t="s">
        <v>468</v>
      </c>
      <c r="F247" s="201" t="s">
        <v>469</v>
      </c>
      <c r="G247" s="202" t="s">
        <v>265</v>
      </c>
      <c r="H247" s="203">
        <v>1.9</v>
      </c>
      <c r="I247" s="204"/>
      <c r="J247" s="205">
        <f>ROUND(I247*H247,2)</f>
        <v>0</v>
      </c>
      <c r="K247" s="201" t="s">
        <v>123</v>
      </c>
      <c r="L247" s="46"/>
      <c r="M247" s="206" t="s">
        <v>19</v>
      </c>
      <c r="N247" s="207" t="s">
        <v>43</v>
      </c>
      <c r="O247" s="86"/>
      <c r="P247" s="208">
        <f>O247*H247</f>
        <v>0</v>
      </c>
      <c r="Q247" s="208">
        <v>1E-05</v>
      </c>
      <c r="R247" s="208">
        <f>Q247*H247</f>
        <v>1.9E-05</v>
      </c>
      <c r="S247" s="208">
        <v>0</v>
      </c>
      <c r="T247" s="209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0" t="s">
        <v>170</v>
      </c>
      <c r="AT247" s="210" t="s">
        <v>119</v>
      </c>
      <c r="AU247" s="210" t="s">
        <v>125</v>
      </c>
      <c r="AY247" s="19" t="s">
        <v>116</v>
      </c>
      <c r="BE247" s="211">
        <f>IF(N247="základní",J247,0)</f>
        <v>0</v>
      </c>
      <c r="BF247" s="211">
        <f>IF(N247="snížená",J247,0)</f>
        <v>0</v>
      </c>
      <c r="BG247" s="211">
        <f>IF(N247="zákl. přenesená",J247,0)</f>
        <v>0</v>
      </c>
      <c r="BH247" s="211">
        <f>IF(N247="sníž. přenesená",J247,0)</f>
        <v>0</v>
      </c>
      <c r="BI247" s="211">
        <f>IF(N247="nulová",J247,0)</f>
        <v>0</v>
      </c>
      <c r="BJ247" s="19" t="s">
        <v>125</v>
      </c>
      <c r="BK247" s="211">
        <f>ROUND(I247*H247,2)</f>
        <v>0</v>
      </c>
      <c r="BL247" s="19" t="s">
        <v>170</v>
      </c>
      <c r="BM247" s="210" t="s">
        <v>470</v>
      </c>
    </row>
    <row r="248" spans="1:47" s="2" customFormat="1" ht="12">
      <c r="A248" s="40"/>
      <c r="B248" s="41"/>
      <c r="C248" s="42"/>
      <c r="D248" s="212" t="s">
        <v>127</v>
      </c>
      <c r="E248" s="42"/>
      <c r="F248" s="213" t="s">
        <v>471</v>
      </c>
      <c r="G248" s="42"/>
      <c r="H248" s="42"/>
      <c r="I248" s="214"/>
      <c r="J248" s="42"/>
      <c r="K248" s="42"/>
      <c r="L248" s="46"/>
      <c r="M248" s="215"/>
      <c r="N248" s="216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127</v>
      </c>
      <c r="AU248" s="19" t="s">
        <v>125</v>
      </c>
    </row>
    <row r="249" spans="1:65" s="2" customFormat="1" ht="24.15" customHeight="1">
      <c r="A249" s="40"/>
      <c r="B249" s="41"/>
      <c r="C249" s="199" t="s">
        <v>472</v>
      </c>
      <c r="D249" s="199" t="s">
        <v>119</v>
      </c>
      <c r="E249" s="200" t="s">
        <v>473</v>
      </c>
      <c r="F249" s="201" t="s">
        <v>474</v>
      </c>
      <c r="G249" s="202" t="s">
        <v>133</v>
      </c>
      <c r="H249" s="203">
        <v>5.016</v>
      </c>
      <c r="I249" s="204"/>
      <c r="J249" s="205">
        <f>ROUND(I249*H249,2)</f>
        <v>0</v>
      </c>
      <c r="K249" s="201" t="s">
        <v>123</v>
      </c>
      <c r="L249" s="46"/>
      <c r="M249" s="206" t="s">
        <v>19</v>
      </c>
      <c r="N249" s="207" t="s">
        <v>43</v>
      </c>
      <c r="O249" s="86"/>
      <c r="P249" s="208">
        <f>O249*H249</f>
        <v>0</v>
      </c>
      <c r="Q249" s="208">
        <v>0.0002</v>
      </c>
      <c r="R249" s="208">
        <f>Q249*H249</f>
        <v>0.0010032</v>
      </c>
      <c r="S249" s="208">
        <v>0</v>
      </c>
      <c r="T249" s="209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0" t="s">
        <v>170</v>
      </c>
      <c r="AT249" s="210" t="s">
        <v>119</v>
      </c>
      <c r="AU249" s="210" t="s">
        <v>125</v>
      </c>
      <c r="AY249" s="19" t="s">
        <v>116</v>
      </c>
      <c r="BE249" s="211">
        <f>IF(N249="základní",J249,0)</f>
        <v>0</v>
      </c>
      <c r="BF249" s="211">
        <f>IF(N249="snížená",J249,0)</f>
        <v>0</v>
      </c>
      <c r="BG249" s="211">
        <f>IF(N249="zákl. přenesená",J249,0)</f>
        <v>0</v>
      </c>
      <c r="BH249" s="211">
        <f>IF(N249="sníž. přenesená",J249,0)</f>
        <v>0</v>
      </c>
      <c r="BI249" s="211">
        <f>IF(N249="nulová",J249,0)</f>
        <v>0</v>
      </c>
      <c r="BJ249" s="19" t="s">
        <v>125</v>
      </c>
      <c r="BK249" s="211">
        <f>ROUND(I249*H249,2)</f>
        <v>0</v>
      </c>
      <c r="BL249" s="19" t="s">
        <v>170</v>
      </c>
      <c r="BM249" s="210" t="s">
        <v>475</v>
      </c>
    </row>
    <row r="250" spans="1:47" s="2" customFormat="1" ht="12">
      <c r="A250" s="40"/>
      <c r="B250" s="41"/>
      <c r="C250" s="42"/>
      <c r="D250" s="212" t="s">
        <v>127</v>
      </c>
      <c r="E250" s="42"/>
      <c r="F250" s="213" t="s">
        <v>476</v>
      </c>
      <c r="G250" s="42"/>
      <c r="H250" s="42"/>
      <c r="I250" s="214"/>
      <c r="J250" s="42"/>
      <c r="K250" s="42"/>
      <c r="L250" s="46"/>
      <c r="M250" s="215"/>
      <c r="N250" s="216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127</v>
      </c>
      <c r="AU250" s="19" t="s">
        <v>125</v>
      </c>
    </row>
    <row r="251" spans="1:65" s="2" customFormat="1" ht="24.15" customHeight="1">
      <c r="A251" s="40"/>
      <c r="B251" s="41"/>
      <c r="C251" s="199" t="s">
        <v>477</v>
      </c>
      <c r="D251" s="199" t="s">
        <v>119</v>
      </c>
      <c r="E251" s="200" t="s">
        <v>478</v>
      </c>
      <c r="F251" s="201" t="s">
        <v>479</v>
      </c>
      <c r="G251" s="202" t="s">
        <v>265</v>
      </c>
      <c r="H251" s="203">
        <v>1.9</v>
      </c>
      <c r="I251" s="204"/>
      <c r="J251" s="205">
        <f>ROUND(I251*H251,2)</f>
        <v>0</v>
      </c>
      <c r="K251" s="201" t="s">
        <v>123</v>
      </c>
      <c r="L251" s="46"/>
      <c r="M251" s="206" t="s">
        <v>19</v>
      </c>
      <c r="N251" s="207" t="s">
        <v>43</v>
      </c>
      <c r="O251" s="86"/>
      <c r="P251" s="208">
        <f>O251*H251</f>
        <v>0</v>
      </c>
      <c r="Q251" s="208">
        <v>0.00022</v>
      </c>
      <c r="R251" s="208">
        <f>Q251*H251</f>
        <v>0.00041799999999999997</v>
      </c>
      <c r="S251" s="208">
        <v>0</v>
      </c>
      <c r="T251" s="209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0" t="s">
        <v>170</v>
      </c>
      <c r="AT251" s="210" t="s">
        <v>119</v>
      </c>
      <c r="AU251" s="210" t="s">
        <v>125</v>
      </c>
      <c r="AY251" s="19" t="s">
        <v>116</v>
      </c>
      <c r="BE251" s="211">
        <f>IF(N251="základní",J251,0)</f>
        <v>0</v>
      </c>
      <c r="BF251" s="211">
        <f>IF(N251="snížená",J251,0)</f>
        <v>0</v>
      </c>
      <c r="BG251" s="211">
        <f>IF(N251="zákl. přenesená",J251,0)</f>
        <v>0</v>
      </c>
      <c r="BH251" s="211">
        <f>IF(N251="sníž. přenesená",J251,0)</f>
        <v>0</v>
      </c>
      <c r="BI251" s="211">
        <f>IF(N251="nulová",J251,0)</f>
        <v>0</v>
      </c>
      <c r="BJ251" s="19" t="s">
        <v>125</v>
      </c>
      <c r="BK251" s="211">
        <f>ROUND(I251*H251,2)</f>
        <v>0</v>
      </c>
      <c r="BL251" s="19" t="s">
        <v>170</v>
      </c>
      <c r="BM251" s="210" t="s">
        <v>480</v>
      </c>
    </row>
    <row r="252" spans="1:47" s="2" customFormat="1" ht="12">
      <c r="A252" s="40"/>
      <c r="B252" s="41"/>
      <c r="C252" s="42"/>
      <c r="D252" s="212" t="s">
        <v>127</v>
      </c>
      <c r="E252" s="42"/>
      <c r="F252" s="213" t="s">
        <v>481</v>
      </c>
      <c r="G252" s="42"/>
      <c r="H252" s="42"/>
      <c r="I252" s="214"/>
      <c r="J252" s="42"/>
      <c r="K252" s="42"/>
      <c r="L252" s="46"/>
      <c r="M252" s="215"/>
      <c r="N252" s="216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127</v>
      </c>
      <c r="AU252" s="19" t="s">
        <v>125</v>
      </c>
    </row>
    <row r="253" spans="1:65" s="2" customFormat="1" ht="16.5" customHeight="1">
      <c r="A253" s="40"/>
      <c r="B253" s="41"/>
      <c r="C253" s="199" t="s">
        <v>482</v>
      </c>
      <c r="D253" s="199" t="s">
        <v>119</v>
      </c>
      <c r="E253" s="200" t="s">
        <v>483</v>
      </c>
      <c r="F253" s="201" t="s">
        <v>484</v>
      </c>
      <c r="G253" s="202" t="s">
        <v>133</v>
      </c>
      <c r="H253" s="203">
        <v>5.016</v>
      </c>
      <c r="I253" s="204"/>
      <c r="J253" s="205">
        <f>ROUND(I253*H253,2)</f>
        <v>0</v>
      </c>
      <c r="K253" s="201" t="s">
        <v>123</v>
      </c>
      <c r="L253" s="46"/>
      <c r="M253" s="206" t="s">
        <v>19</v>
      </c>
      <c r="N253" s="207" t="s">
        <v>43</v>
      </c>
      <c r="O253" s="86"/>
      <c r="P253" s="208">
        <f>O253*H253</f>
        <v>0</v>
      </c>
      <c r="Q253" s="208">
        <v>0</v>
      </c>
      <c r="R253" s="208">
        <f>Q253*H253</f>
        <v>0</v>
      </c>
      <c r="S253" s="208">
        <v>0</v>
      </c>
      <c r="T253" s="209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0" t="s">
        <v>170</v>
      </c>
      <c r="AT253" s="210" t="s">
        <v>119</v>
      </c>
      <c r="AU253" s="210" t="s">
        <v>125</v>
      </c>
      <c r="AY253" s="19" t="s">
        <v>116</v>
      </c>
      <c r="BE253" s="211">
        <f>IF(N253="základní",J253,0)</f>
        <v>0</v>
      </c>
      <c r="BF253" s="211">
        <f>IF(N253="snížená",J253,0)</f>
        <v>0</v>
      </c>
      <c r="BG253" s="211">
        <f>IF(N253="zákl. přenesená",J253,0)</f>
        <v>0</v>
      </c>
      <c r="BH253" s="211">
        <f>IF(N253="sníž. přenesená",J253,0)</f>
        <v>0</v>
      </c>
      <c r="BI253" s="211">
        <f>IF(N253="nulová",J253,0)</f>
        <v>0</v>
      </c>
      <c r="BJ253" s="19" t="s">
        <v>125</v>
      </c>
      <c r="BK253" s="211">
        <f>ROUND(I253*H253,2)</f>
        <v>0</v>
      </c>
      <c r="BL253" s="19" t="s">
        <v>170</v>
      </c>
      <c r="BM253" s="210" t="s">
        <v>485</v>
      </c>
    </row>
    <row r="254" spans="1:47" s="2" customFormat="1" ht="12">
      <c r="A254" s="40"/>
      <c r="B254" s="41"/>
      <c r="C254" s="42"/>
      <c r="D254" s="212" t="s">
        <v>127</v>
      </c>
      <c r="E254" s="42"/>
      <c r="F254" s="213" t="s">
        <v>486</v>
      </c>
      <c r="G254" s="42"/>
      <c r="H254" s="42"/>
      <c r="I254" s="214"/>
      <c r="J254" s="42"/>
      <c r="K254" s="42"/>
      <c r="L254" s="46"/>
      <c r="M254" s="215"/>
      <c r="N254" s="216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127</v>
      </c>
      <c r="AU254" s="19" t="s">
        <v>125</v>
      </c>
    </row>
    <row r="255" spans="1:51" s="13" customFormat="1" ht="12">
      <c r="A255" s="13"/>
      <c r="B255" s="217"/>
      <c r="C255" s="218"/>
      <c r="D255" s="219" t="s">
        <v>129</v>
      </c>
      <c r="E255" s="220" t="s">
        <v>19</v>
      </c>
      <c r="F255" s="221" t="s">
        <v>466</v>
      </c>
      <c r="G255" s="218"/>
      <c r="H255" s="222">
        <v>5.016</v>
      </c>
      <c r="I255" s="223"/>
      <c r="J255" s="218"/>
      <c r="K255" s="218"/>
      <c r="L255" s="224"/>
      <c r="M255" s="225"/>
      <c r="N255" s="226"/>
      <c r="O255" s="226"/>
      <c r="P255" s="226"/>
      <c r="Q255" s="226"/>
      <c r="R255" s="226"/>
      <c r="S255" s="226"/>
      <c r="T255" s="22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8" t="s">
        <v>129</v>
      </c>
      <c r="AU255" s="228" t="s">
        <v>125</v>
      </c>
      <c r="AV255" s="13" t="s">
        <v>125</v>
      </c>
      <c r="AW255" s="13" t="s">
        <v>33</v>
      </c>
      <c r="AX255" s="13" t="s">
        <v>76</v>
      </c>
      <c r="AY255" s="228" t="s">
        <v>116</v>
      </c>
    </row>
    <row r="256" spans="1:65" s="2" customFormat="1" ht="24.15" customHeight="1">
      <c r="A256" s="40"/>
      <c r="B256" s="41"/>
      <c r="C256" s="199" t="s">
        <v>487</v>
      </c>
      <c r="D256" s="199" t="s">
        <v>119</v>
      </c>
      <c r="E256" s="200" t="s">
        <v>488</v>
      </c>
      <c r="F256" s="201" t="s">
        <v>489</v>
      </c>
      <c r="G256" s="202" t="s">
        <v>133</v>
      </c>
      <c r="H256" s="203">
        <v>5.016</v>
      </c>
      <c r="I256" s="204"/>
      <c r="J256" s="205">
        <f>ROUND(I256*H256,2)</f>
        <v>0</v>
      </c>
      <c r="K256" s="201" t="s">
        <v>123</v>
      </c>
      <c r="L256" s="46"/>
      <c r="M256" s="206" t="s">
        <v>19</v>
      </c>
      <c r="N256" s="207" t="s">
        <v>43</v>
      </c>
      <c r="O256" s="86"/>
      <c r="P256" s="208">
        <f>O256*H256</f>
        <v>0</v>
      </c>
      <c r="Q256" s="208">
        <v>0.0007</v>
      </c>
      <c r="R256" s="208">
        <f>Q256*H256</f>
        <v>0.0035112</v>
      </c>
      <c r="S256" s="208">
        <v>0</v>
      </c>
      <c r="T256" s="209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0" t="s">
        <v>170</v>
      </c>
      <c r="AT256" s="210" t="s">
        <v>119</v>
      </c>
      <c r="AU256" s="210" t="s">
        <v>125</v>
      </c>
      <c r="AY256" s="19" t="s">
        <v>116</v>
      </c>
      <c r="BE256" s="211">
        <f>IF(N256="základní",J256,0)</f>
        <v>0</v>
      </c>
      <c r="BF256" s="211">
        <f>IF(N256="snížená",J256,0)</f>
        <v>0</v>
      </c>
      <c r="BG256" s="211">
        <f>IF(N256="zákl. přenesená",J256,0)</f>
        <v>0</v>
      </c>
      <c r="BH256" s="211">
        <f>IF(N256="sníž. přenesená",J256,0)</f>
        <v>0</v>
      </c>
      <c r="BI256" s="211">
        <f>IF(N256="nulová",J256,0)</f>
        <v>0</v>
      </c>
      <c r="BJ256" s="19" t="s">
        <v>125</v>
      </c>
      <c r="BK256" s="211">
        <f>ROUND(I256*H256,2)</f>
        <v>0</v>
      </c>
      <c r="BL256" s="19" t="s">
        <v>170</v>
      </c>
      <c r="BM256" s="210" t="s">
        <v>490</v>
      </c>
    </row>
    <row r="257" spans="1:47" s="2" customFormat="1" ht="12">
      <c r="A257" s="40"/>
      <c r="B257" s="41"/>
      <c r="C257" s="42"/>
      <c r="D257" s="212" t="s">
        <v>127</v>
      </c>
      <c r="E257" s="42"/>
      <c r="F257" s="213" t="s">
        <v>491</v>
      </c>
      <c r="G257" s="42"/>
      <c r="H257" s="42"/>
      <c r="I257" s="214"/>
      <c r="J257" s="42"/>
      <c r="K257" s="42"/>
      <c r="L257" s="46"/>
      <c r="M257" s="215"/>
      <c r="N257" s="216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127</v>
      </c>
      <c r="AU257" s="19" t="s">
        <v>125</v>
      </c>
    </row>
    <row r="258" spans="1:65" s="2" customFormat="1" ht="33" customHeight="1">
      <c r="A258" s="40"/>
      <c r="B258" s="41"/>
      <c r="C258" s="199" t="s">
        <v>492</v>
      </c>
      <c r="D258" s="199" t="s">
        <v>119</v>
      </c>
      <c r="E258" s="200" t="s">
        <v>493</v>
      </c>
      <c r="F258" s="201" t="s">
        <v>494</v>
      </c>
      <c r="G258" s="202" t="s">
        <v>133</v>
      </c>
      <c r="H258" s="203">
        <v>12.804</v>
      </c>
      <c r="I258" s="204"/>
      <c r="J258" s="205">
        <f>ROUND(I258*H258,2)</f>
        <v>0</v>
      </c>
      <c r="K258" s="201" t="s">
        <v>123</v>
      </c>
      <c r="L258" s="46"/>
      <c r="M258" s="206" t="s">
        <v>19</v>
      </c>
      <c r="N258" s="207" t="s">
        <v>43</v>
      </c>
      <c r="O258" s="86"/>
      <c r="P258" s="208">
        <f>O258*H258</f>
        <v>0</v>
      </c>
      <c r="Q258" s="208">
        <v>0.01213</v>
      </c>
      <c r="R258" s="208">
        <f>Q258*H258</f>
        <v>0.15531252</v>
      </c>
      <c r="S258" s="208">
        <v>0</v>
      </c>
      <c r="T258" s="209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0" t="s">
        <v>170</v>
      </c>
      <c r="AT258" s="210" t="s">
        <v>119</v>
      </c>
      <c r="AU258" s="210" t="s">
        <v>125</v>
      </c>
      <c r="AY258" s="19" t="s">
        <v>116</v>
      </c>
      <c r="BE258" s="211">
        <f>IF(N258="základní",J258,0)</f>
        <v>0</v>
      </c>
      <c r="BF258" s="211">
        <f>IF(N258="snížená",J258,0)</f>
        <v>0</v>
      </c>
      <c r="BG258" s="211">
        <f>IF(N258="zákl. přenesená",J258,0)</f>
        <v>0</v>
      </c>
      <c r="BH258" s="211">
        <f>IF(N258="sníž. přenesená",J258,0)</f>
        <v>0</v>
      </c>
      <c r="BI258" s="211">
        <f>IF(N258="nulová",J258,0)</f>
        <v>0</v>
      </c>
      <c r="BJ258" s="19" t="s">
        <v>125</v>
      </c>
      <c r="BK258" s="211">
        <f>ROUND(I258*H258,2)</f>
        <v>0</v>
      </c>
      <c r="BL258" s="19" t="s">
        <v>170</v>
      </c>
      <c r="BM258" s="210" t="s">
        <v>495</v>
      </c>
    </row>
    <row r="259" spans="1:47" s="2" customFormat="1" ht="12">
      <c r="A259" s="40"/>
      <c r="B259" s="41"/>
      <c r="C259" s="42"/>
      <c r="D259" s="212" t="s">
        <v>127</v>
      </c>
      <c r="E259" s="42"/>
      <c r="F259" s="213" t="s">
        <v>496</v>
      </c>
      <c r="G259" s="42"/>
      <c r="H259" s="42"/>
      <c r="I259" s="214"/>
      <c r="J259" s="42"/>
      <c r="K259" s="42"/>
      <c r="L259" s="46"/>
      <c r="M259" s="215"/>
      <c r="N259" s="216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127</v>
      </c>
      <c r="AU259" s="19" t="s">
        <v>125</v>
      </c>
    </row>
    <row r="260" spans="1:51" s="13" customFormat="1" ht="12">
      <c r="A260" s="13"/>
      <c r="B260" s="217"/>
      <c r="C260" s="218"/>
      <c r="D260" s="219" t="s">
        <v>129</v>
      </c>
      <c r="E260" s="220" t="s">
        <v>19</v>
      </c>
      <c r="F260" s="221" t="s">
        <v>497</v>
      </c>
      <c r="G260" s="218"/>
      <c r="H260" s="222">
        <v>12.804</v>
      </c>
      <c r="I260" s="223"/>
      <c r="J260" s="218"/>
      <c r="K260" s="218"/>
      <c r="L260" s="224"/>
      <c r="M260" s="225"/>
      <c r="N260" s="226"/>
      <c r="O260" s="226"/>
      <c r="P260" s="226"/>
      <c r="Q260" s="226"/>
      <c r="R260" s="226"/>
      <c r="S260" s="226"/>
      <c r="T260" s="22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8" t="s">
        <v>129</v>
      </c>
      <c r="AU260" s="228" t="s">
        <v>125</v>
      </c>
      <c r="AV260" s="13" t="s">
        <v>125</v>
      </c>
      <c r="AW260" s="13" t="s">
        <v>33</v>
      </c>
      <c r="AX260" s="13" t="s">
        <v>76</v>
      </c>
      <c r="AY260" s="228" t="s">
        <v>116</v>
      </c>
    </row>
    <row r="261" spans="1:65" s="2" customFormat="1" ht="24.15" customHeight="1">
      <c r="A261" s="40"/>
      <c r="B261" s="41"/>
      <c r="C261" s="199" t="s">
        <v>498</v>
      </c>
      <c r="D261" s="199" t="s">
        <v>119</v>
      </c>
      <c r="E261" s="200" t="s">
        <v>499</v>
      </c>
      <c r="F261" s="201" t="s">
        <v>500</v>
      </c>
      <c r="G261" s="202" t="s">
        <v>265</v>
      </c>
      <c r="H261" s="203">
        <v>5.28</v>
      </c>
      <c r="I261" s="204"/>
      <c r="J261" s="205">
        <f>ROUND(I261*H261,2)</f>
        <v>0</v>
      </c>
      <c r="K261" s="201" t="s">
        <v>123</v>
      </c>
      <c r="L261" s="46"/>
      <c r="M261" s="206" t="s">
        <v>19</v>
      </c>
      <c r="N261" s="207" t="s">
        <v>43</v>
      </c>
      <c r="O261" s="86"/>
      <c r="P261" s="208">
        <f>O261*H261</f>
        <v>0</v>
      </c>
      <c r="Q261" s="208">
        <v>0.00052</v>
      </c>
      <c r="R261" s="208">
        <f>Q261*H261</f>
        <v>0.0027456</v>
      </c>
      <c r="S261" s="208">
        <v>0</v>
      </c>
      <c r="T261" s="209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0" t="s">
        <v>170</v>
      </c>
      <c r="AT261" s="210" t="s">
        <v>119</v>
      </c>
      <c r="AU261" s="210" t="s">
        <v>125</v>
      </c>
      <c r="AY261" s="19" t="s">
        <v>116</v>
      </c>
      <c r="BE261" s="211">
        <f>IF(N261="základní",J261,0)</f>
        <v>0</v>
      </c>
      <c r="BF261" s="211">
        <f>IF(N261="snížená",J261,0)</f>
        <v>0</v>
      </c>
      <c r="BG261" s="211">
        <f>IF(N261="zákl. přenesená",J261,0)</f>
        <v>0</v>
      </c>
      <c r="BH261" s="211">
        <f>IF(N261="sníž. přenesená",J261,0)</f>
        <v>0</v>
      </c>
      <c r="BI261" s="211">
        <f>IF(N261="nulová",J261,0)</f>
        <v>0</v>
      </c>
      <c r="BJ261" s="19" t="s">
        <v>125</v>
      </c>
      <c r="BK261" s="211">
        <f>ROUND(I261*H261,2)</f>
        <v>0</v>
      </c>
      <c r="BL261" s="19" t="s">
        <v>170</v>
      </c>
      <c r="BM261" s="210" t="s">
        <v>501</v>
      </c>
    </row>
    <row r="262" spans="1:47" s="2" customFormat="1" ht="12">
      <c r="A262" s="40"/>
      <c r="B262" s="41"/>
      <c r="C262" s="42"/>
      <c r="D262" s="212" t="s">
        <v>127</v>
      </c>
      <c r="E262" s="42"/>
      <c r="F262" s="213" t="s">
        <v>502</v>
      </c>
      <c r="G262" s="42"/>
      <c r="H262" s="42"/>
      <c r="I262" s="214"/>
      <c r="J262" s="42"/>
      <c r="K262" s="42"/>
      <c r="L262" s="46"/>
      <c r="M262" s="215"/>
      <c r="N262" s="216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127</v>
      </c>
      <c r="AU262" s="19" t="s">
        <v>125</v>
      </c>
    </row>
    <row r="263" spans="1:51" s="13" customFormat="1" ht="12">
      <c r="A263" s="13"/>
      <c r="B263" s="217"/>
      <c r="C263" s="218"/>
      <c r="D263" s="219" t="s">
        <v>129</v>
      </c>
      <c r="E263" s="220" t="s">
        <v>19</v>
      </c>
      <c r="F263" s="221" t="s">
        <v>503</v>
      </c>
      <c r="G263" s="218"/>
      <c r="H263" s="222">
        <v>5.28</v>
      </c>
      <c r="I263" s="223"/>
      <c r="J263" s="218"/>
      <c r="K263" s="218"/>
      <c r="L263" s="224"/>
      <c r="M263" s="225"/>
      <c r="N263" s="226"/>
      <c r="O263" s="226"/>
      <c r="P263" s="226"/>
      <c r="Q263" s="226"/>
      <c r="R263" s="226"/>
      <c r="S263" s="226"/>
      <c r="T263" s="22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8" t="s">
        <v>129</v>
      </c>
      <c r="AU263" s="228" t="s">
        <v>125</v>
      </c>
      <c r="AV263" s="13" t="s">
        <v>125</v>
      </c>
      <c r="AW263" s="13" t="s">
        <v>33</v>
      </c>
      <c r="AX263" s="13" t="s">
        <v>76</v>
      </c>
      <c r="AY263" s="228" t="s">
        <v>116</v>
      </c>
    </row>
    <row r="264" spans="1:65" s="2" customFormat="1" ht="24.15" customHeight="1">
      <c r="A264" s="40"/>
      <c r="B264" s="41"/>
      <c r="C264" s="199" t="s">
        <v>504</v>
      </c>
      <c r="D264" s="199" t="s">
        <v>119</v>
      </c>
      <c r="E264" s="200" t="s">
        <v>505</v>
      </c>
      <c r="F264" s="201" t="s">
        <v>506</v>
      </c>
      <c r="G264" s="202" t="s">
        <v>133</v>
      </c>
      <c r="H264" s="203">
        <v>12.804</v>
      </c>
      <c r="I264" s="204"/>
      <c r="J264" s="205">
        <f>ROUND(I264*H264,2)</f>
        <v>0</v>
      </c>
      <c r="K264" s="201" t="s">
        <v>123</v>
      </c>
      <c r="L264" s="46"/>
      <c r="M264" s="206" t="s">
        <v>19</v>
      </c>
      <c r="N264" s="207" t="s">
        <v>43</v>
      </c>
      <c r="O264" s="86"/>
      <c r="P264" s="208">
        <f>O264*H264</f>
        <v>0</v>
      </c>
      <c r="Q264" s="208">
        <v>0.0001</v>
      </c>
      <c r="R264" s="208">
        <f>Q264*H264</f>
        <v>0.0012804000000000001</v>
      </c>
      <c r="S264" s="208">
        <v>0</v>
      </c>
      <c r="T264" s="209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0" t="s">
        <v>170</v>
      </c>
      <c r="AT264" s="210" t="s">
        <v>119</v>
      </c>
      <c r="AU264" s="210" t="s">
        <v>125</v>
      </c>
      <c r="AY264" s="19" t="s">
        <v>116</v>
      </c>
      <c r="BE264" s="211">
        <f>IF(N264="základní",J264,0)</f>
        <v>0</v>
      </c>
      <c r="BF264" s="211">
        <f>IF(N264="snížená",J264,0)</f>
        <v>0</v>
      </c>
      <c r="BG264" s="211">
        <f>IF(N264="zákl. přenesená",J264,0)</f>
        <v>0</v>
      </c>
      <c r="BH264" s="211">
        <f>IF(N264="sníž. přenesená",J264,0)</f>
        <v>0</v>
      </c>
      <c r="BI264" s="211">
        <f>IF(N264="nulová",J264,0)</f>
        <v>0</v>
      </c>
      <c r="BJ264" s="19" t="s">
        <v>125</v>
      </c>
      <c r="BK264" s="211">
        <f>ROUND(I264*H264,2)</f>
        <v>0</v>
      </c>
      <c r="BL264" s="19" t="s">
        <v>170</v>
      </c>
      <c r="BM264" s="210" t="s">
        <v>507</v>
      </c>
    </row>
    <row r="265" spans="1:47" s="2" customFormat="1" ht="12">
      <c r="A265" s="40"/>
      <c r="B265" s="41"/>
      <c r="C265" s="42"/>
      <c r="D265" s="212" t="s">
        <v>127</v>
      </c>
      <c r="E265" s="42"/>
      <c r="F265" s="213" t="s">
        <v>508</v>
      </c>
      <c r="G265" s="42"/>
      <c r="H265" s="42"/>
      <c r="I265" s="214"/>
      <c r="J265" s="42"/>
      <c r="K265" s="42"/>
      <c r="L265" s="46"/>
      <c r="M265" s="215"/>
      <c r="N265" s="216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127</v>
      </c>
      <c r="AU265" s="19" t="s">
        <v>125</v>
      </c>
    </row>
    <row r="266" spans="1:65" s="2" customFormat="1" ht="16.5" customHeight="1">
      <c r="A266" s="40"/>
      <c r="B266" s="41"/>
      <c r="C266" s="199" t="s">
        <v>509</v>
      </c>
      <c r="D266" s="199" t="s">
        <v>119</v>
      </c>
      <c r="E266" s="200" t="s">
        <v>510</v>
      </c>
      <c r="F266" s="201" t="s">
        <v>511</v>
      </c>
      <c r="G266" s="202" t="s">
        <v>133</v>
      </c>
      <c r="H266" s="203">
        <v>12.804</v>
      </c>
      <c r="I266" s="204"/>
      <c r="J266" s="205">
        <f>ROUND(I266*H266,2)</f>
        <v>0</v>
      </c>
      <c r="K266" s="201" t="s">
        <v>123</v>
      </c>
      <c r="L266" s="46"/>
      <c r="M266" s="206" t="s">
        <v>19</v>
      </c>
      <c r="N266" s="207" t="s">
        <v>43</v>
      </c>
      <c r="O266" s="86"/>
      <c r="P266" s="208">
        <f>O266*H266</f>
        <v>0</v>
      </c>
      <c r="Q266" s="208">
        <v>0</v>
      </c>
      <c r="R266" s="208">
        <f>Q266*H266</f>
        <v>0</v>
      </c>
      <c r="S266" s="208">
        <v>0</v>
      </c>
      <c r="T266" s="209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0" t="s">
        <v>170</v>
      </c>
      <c r="AT266" s="210" t="s">
        <v>119</v>
      </c>
      <c r="AU266" s="210" t="s">
        <v>125</v>
      </c>
      <c r="AY266" s="19" t="s">
        <v>116</v>
      </c>
      <c r="BE266" s="211">
        <f>IF(N266="základní",J266,0)</f>
        <v>0</v>
      </c>
      <c r="BF266" s="211">
        <f>IF(N266="snížená",J266,0)</f>
        <v>0</v>
      </c>
      <c r="BG266" s="211">
        <f>IF(N266="zákl. přenesená",J266,0)</f>
        <v>0</v>
      </c>
      <c r="BH266" s="211">
        <f>IF(N266="sníž. přenesená",J266,0)</f>
        <v>0</v>
      </c>
      <c r="BI266" s="211">
        <f>IF(N266="nulová",J266,0)</f>
        <v>0</v>
      </c>
      <c r="BJ266" s="19" t="s">
        <v>125</v>
      </c>
      <c r="BK266" s="211">
        <f>ROUND(I266*H266,2)</f>
        <v>0</v>
      </c>
      <c r="BL266" s="19" t="s">
        <v>170</v>
      </c>
      <c r="BM266" s="210" t="s">
        <v>512</v>
      </c>
    </row>
    <row r="267" spans="1:47" s="2" customFormat="1" ht="12">
      <c r="A267" s="40"/>
      <c r="B267" s="41"/>
      <c r="C267" s="42"/>
      <c r="D267" s="212" t="s">
        <v>127</v>
      </c>
      <c r="E267" s="42"/>
      <c r="F267" s="213" t="s">
        <v>513</v>
      </c>
      <c r="G267" s="42"/>
      <c r="H267" s="42"/>
      <c r="I267" s="214"/>
      <c r="J267" s="42"/>
      <c r="K267" s="42"/>
      <c r="L267" s="46"/>
      <c r="M267" s="215"/>
      <c r="N267" s="216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127</v>
      </c>
      <c r="AU267" s="19" t="s">
        <v>125</v>
      </c>
    </row>
    <row r="268" spans="1:65" s="2" customFormat="1" ht="24.15" customHeight="1">
      <c r="A268" s="40"/>
      <c r="B268" s="41"/>
      <c r="C268" s="199" t="s">
        <v>514</v>
      </c>
      <c r="D268" s="199" t="s">
        <v>119</v>
      </c>
      <c r="E268" s="200" t="s">
        <v>515</v>
      </c>
      <c r="F268" s="201" t="s">
        <v>516</v>
      </c>
      <c r="G268" s="202" t="s">
        <v>133</v>
      </c>
      <c r="H268" s="203">
        <v>3.53</v>
      </c>
      <c r="I268" s="204"/>
      <c r="J268" s="205">
        <f>ROUND(I268*H268,2)</f>
        <v>0</v>
      </c>
      <c r="K268" s="201" t="s">
        <v>123</v>
      </c>
      <c r="L268" s="46"/>
      <c r="M268" s="206" t="s">
        <v>19</v>
      </c>
      <c r="N268" s="207" t="s">
        <v>43</v>
      </c>
      <c r="O268" s="86"/>
      <c r="P268" s="208">
        <f>O268*H268</f>
        <v>0</v>
      </c>
      <c r="Q268" s="208">
        <v>0.01259</v>
      </c>
      <c r="R268" s="208">
        <f>Q268*H268</f>
        <v>0.0444427</v>
      </c>
      <c r="S268" s="208">
        <v>0</v>
      </c>
      <c r="T268" s="209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0" t="s">
        <v>170</v>
      </c>
      <c r="AT268" s="210" t="s">
        <v>119</v>
      </c>
      <c r="AU268" s="210" t="s">
        <v>125</v>
      </c>
      <c r="AY268" s="19" t="s">
        <v>116</v>
      </c>
      <c r="BE268" s="211">
        <f>IF(N268="základní",J268,0)</f>
        <v>0</v>
      </c>
      <c r="BF268" s="211">
        <f>IF(N268="snížená",J268,0)</f>
        <v>0</v>
      </c>
      <c r="BG268" s="211">
        <f>IF(N268="zákl. přenesená",J268,0)</f>
        <v>0</v>
      </c>
      <c r="BH268" s="211">
        <f>IF(N268="sníž. přenesená",J268,0)</f>
        <v>0</v>
      </c>
      <c r="BI268" s="211">
        <f>IF(N268="nulová",J268,0)</f>
        <v>0</v>
      </c>
      <c r="BJ268" s="19" t="s">
        <v>125</v>
      </c>
      <c r="BK268" s="211">
        <f>ROUND(I268*H268,2)</f>
        <v>0</v>
      </c>
      <c r="BL268" s="19" t="s">
        <v>170</v>
      </c>
      <c r="BM268" s="210" t="s">
        <v>517</v>
      </c>
    </row>
    <row r="269" spans="1:47" s="2" customFormat="1" ht="12">
      <c r="A269" s="40"/>
      <c r="B269" s="41"/>
      <c r="C269" s="42"/>
      <c r="D269" s="212" t="s">
        <v>127</v>
      </c>
      <c r="E269" s="42"/>
      <c r="F269" s="213" t="s">
        <v>518</v>
      </c>
      <c r="G269" s="42"/>
      <c r="H269" s="42"/>
      <c r="I269" s="214"/>
      <c r="J269" s="42"/>
      <c r="K269" s="42"/>
      <c r="L269" s="46"/>
      <c r="M269" s="215"/>
      <c r="N269" s="216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127</v>
      </c>
      <c r="AU269" s="19" t="s">
        <v>125</v>
      </c>
    </row>
    <row r="270" spans="1:51" s="13" customFormat="1" ht="12">
      <c r="A270" s="13"/>
      <c r="B270" s="217"/>
      <c r="C270" s="218"/>
      <c r="D270" s="219" t="s">
        <v>129</v>
      </c>
      <c r="E270" s="220" t="s">
        <v>19</v>
      </c>
      <c r="F270" s="221" t="s">
        <v>519</v>
      </c>
      <c r="G270" s="218"/>
      <c r="H270" s="222">
        <v>3.53</v>
      </c>
      <c r="I270" s="223"/>
      <c r="J270" s="218"/>
      <c r="K270" s="218"/>
      <c r="L270" s="224"/>
      <c r="M270" s="225"/>
      <c r="N270" s="226"/>
      <c r="O270" s="226"/>
      <c r="P270" s="226"/>
      <c r="Q270" s="226"/>
      <c r="R270" s="226"/>
      <c r="S270" s="226"/>
      <c r="T270" s="22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8" t="s">
        <v>129</v>
      </c>
      <c r="AU270" s="228" t="s">
        <v>125</v>
      </c>
      <c r="AV270" s="13" t="s">
        <v>125</v>
      </c>
      <c r="AW270" s="13" t="s">
        <v>33</v>
      </c>
      <c r="AX270" s="13" t="s">
        <v>76</v>
      </c>
      <c r="AY270" s="228" t="s">
        <v>116</v>
      </c>
    </row>
    <row r="271" spans="1:65" s="2" customFormat="1" ht="24.15" customHeight="1">
      <c r="A271" s="40"/>
      <c r="B271" s="41"/>
      <c r="C271" s="199" t="s">
        <v>520</v>
      </c>
      <c r="D271" s="199" t="s">
        <v>119</v>
      </c>
      <c r="E271" s="200" t="s">
        <v>521</v>
      </c>
      <c r="F271" s="201" t="s">
        <v>522</v>
      </c>
      <c r="G271" s="202" t="s">
        <v>265</v>
      </c>
      <c r="H271" s="203">
        <v>8</v>
      </c>
      <c r="I271" s="204"/>
      <c r="J271" s="205">
        <f>ROUND(I271*H271,2)</f>
        <v>0</v>
      </c>
      <c r="K271" s="201" t="s">
        <v>123</v>
      </c>
      <c r="L271" s="46"/>
      <c r="M271" s="206" t="s">
        <v>19</v>
      </c>
      <c r="N271" s="207" t="s">
        <v>43</v>
      </c>
      <c r="O271" s="86"/>
      <c r="P271" s="208">
        <f>O271*H271</f>
        <v>0</v>
      </c>
      <c r="Q271" s="208">
        <v>0.00052</v>
      </c>
      <c r="R271" s="208">
        <f>Q271*H271</f>
        <v>0.00416</v>
      </c>
      <c r="S271" s="208">
        <v>0</v>
      </c>
      <c r="T271" s="209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0" t="s">
        <v>170</v>
      </c>
      <c r="AT271" s="210" t="s">
        <v>119</v>
      </c>
      <c r="AU271" s="210" t="s">
        <v>125</v>
      </c>
      <c r="AY271" s="19" t="s">
        <v>116</v>
      </c>
      <c r="BE271" s="211">
        <f>IF(N271="základní",J271,0)</f>
        <v>0</v>
      </c>
      <c r="BF271" s="211">
        <f>IF(N271="snížená",J271,0)</f>
        <v>0</v>
      </c>
      <c r="BG271" s="211">
        <f>IF(N271="zákl. přenesená",J271,0)</f>
        <v>0</v>
      </c>
      <c r="BH271" s="211">
        <f>IF(N271="sníž. přenesená",J271,0)</f>
        <v>0</v>
      </c>
      <c r="BI271" s="211">
        <f>IF(N271="nulová",J271,0)</f>
        <v>0</v>
      </c>
      <c r="BJ271" s="19" t="s">
        <v>125</v>
      </c>
      <c r="BK271" s="211">
        <f>ROUND(I271*H271,2)</f>
        <v>0</v>
      </c>
      <c r="BL271" s="19" t="s">
        <v>170</v>
      </c>
      <c r="BM271" s="210" t="s">
        <v>523</v>
      </c>
    </row>
    <row r="272" spans="1:47" s="2" customFormat="1" ht="12">
      <c r="A272" s="40"/>
      <c r="B272" s="41"/>
      <c r="C272" s="42"/>
      <c r="D272" s="212" t="s">
        <v>127</v>
      </c>
      <c r="E272" s="42"/>
      <c r="F272" s="213" t="s">
        <v>524</v>
      </c>
      <c r="G272" s="42"/>
      <c r="H272" s="42"/>
      <c r="I272" s="214"/>
      <c r="J272" s="42"/>
      <c r="K272" s="42"/>
      <c r="L272" s="46"/>
      <c r="M272" s="215"/>
      <c r="N272" s="216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127</v>
      </c>
      <c r="AU272" s="19" t="s">
        <v>125</v>
      </c>
    </row>
    <row r="273" spans="1:51" s="13" customFormat="1" ht="12">
      <c r="A273" s="13"/>
      <c r="B273" s="217"/>
      <c r="C273" s="218"/>
      <c r="D273" s="219" t="s">
        <v>129</v>
      </c>
      <c r="E273" s="220" t="s">
        <v>19</v>
      </c>
      <c r="F273" s="221" t="s">
        <v>525</v>
      </c>
      <c r="G273" s="218"/>
      <c r="H273" s="222">
        <v>8</v>
      </c>
      <c r="I273" s="223"/>
      <c r="J273" s="218"/>
      <c r="K273" s="218"/>
      <c r="L273" s="224"/>
      <c r="M273" s="225"/>
      <c r="N273" s="226"/>
      <c r="O273" s="226"/>
      <c r="P273" s="226"/>
      <c r="Q273" s="226"/>
      <c r="R273" s="226"/>
      <c r="S273" s="226"/>
      <c r="T273" s="22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28" t="s">
        <v>129</v>
      </c>
      <c r="AU273" s="228" t="s">
        <v>125</v>
      </c>
      <c r="AV273" s="13" t="s">
        <v>125</v>
      </c>
      <c r="AW273" s="13" t="s">
        <v>33</v>
      </c>
      <c r="AX273" s="13" t="s">
        <v>76</v>
      </c>
      <c r="AY273" s="228" t="s">
        <v>116</v>
      </c>
    </row>
    <row r="274" spans="1:65" s="2" customFormat="1" ht="24.15" customHeight="1">
      <c r="A274" s="40"/>
      <c r="B274" s="41"/>
      <c r="C274" s="199" t="s">
        <v>526</v>
      </c>
      <c r="D274" s="199" t="s">
        <v>119</v>
      </c>
      <c r="E274" s="200" t="s">
        <v>527</v>
      </c>
      <c r="F274" s="201" t="s">
        <v>528</v>
      </c>
      <c r="G274" s="202" t="s">
        <v>133</v>
      </c>
      <c r="H274" s="203">
        <v>3.53</v>
      </c>
      <c r="I274" s="204"/>
      <c r="J274" s="205">
        <f>ROUND(I274*H274,2)</f>
        <v>0</v>
      </c>
      <c r="K274" s="201" t="s">
        <v>123</v>
      </c>
      <c r="L274" s="46"/>
      <c r="M274" s="206" t="s">
        <v>19</v>
      </c>
      <c r="N274" s="207" t="s">
        <v>43</v>
      </c>
      <c r="O274" s="86"/>
      <c r="P274" s="208">
        <f>O274*H274</f>
        <v>0</v>
      </c>
      <c r="Q274" s="208">
        <v>0.0001</v>
      </c>
      <c r="R274" s="208">
        <f>Q274*H274</f>
        <v>0.000353</v>
      </c>
      <c r="S274" s="208">
        <v>0</v>
      </c>
      <c r="T274" s="209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0" t="s">
        <v>170</v>
      </c>
      <c r="AT274" s="210" t="s">
        <v>119</v>
      </c>
      <c r="AU274" s="210" t="s">
        <v>125</v>
      </c>
      <c r="AY274" s="19" t="s">
        <v>116</v>
      </c>
      <c r="BE274" s="211">
        <f>IF(N274="základní",J274,0)</f>
        <v>0</v>
      </c>
      <c r="BF274" s="211">
        <f>IF(N274="snížená",J274,0)</f>
        <v>0</v>
      </c>
      <c r="BG274" s="211">
        <f>IF(N274="zákl. přenesená",J274,0)</f>
        <v>0</v>
      </c>
      <c r="BH274" s="211">
        <f>IF(N274="sníž. přenesená",J274,0)</f>
        <v>0</v>
      </c>
      <c r="BI274" s="211">
        <f>IF(N274="nulová",J274,0)</f>
        <v>0</v>
      </c>
      <c r="BJ274" s="19" t="s">
        <v>125</v>
      </c>
      <c r="BK274" s="211">
        <f>ROUND(I274*H274,2)</f>
        <v>0</v>
      </c>
      <c r="BL274" s="19" t="s">
        <v>170</v>
      </c>
      <c r="BM274" s="210" t="s">
        <v>529</v>
      </c>
    </row>
    <row r="275" spans="1:47" s="2" customFormat="1" ht="12">
      <c r="A275" s="40"/>
      <c r="B275" s="41"/>
      <c r="C275" s="42"/>
      <c r="D275" s="212" t="s">
        <v>127</v>
      </c>
      <c r="E275" s="42"/>
      <c r="F275" s="213" t="s">
        <v>530</v>
      </c>
      <c r="G275" s="42"/>
      <c r="H275" s="42"/>
      <c r="I275" s="214"/>
      <c r="J275" s="42"/>
      <c r="K275" s="42"/>
      <c r="L275" s="46"/>
      <c r="M275" s="215"/>
      <c r="N275" s="216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127</v>
      </c>
      <c r="AU275" s="19" t="s">
        <v>125</v>
      </c>
    </row>
    <row r="276" spans="1:65" s="2" customFormat="1" ht="24.15" customHeight="1">
      <c r="A276" s="40"/>
      <c r="B276" s="41"/>
      <c r="C276" s="199" t="s">
        <v>531</v>
      </c>
      <c r="D276" s="199" t="s">
        <v>119</v>
      </c>
      <c r="E276" s="200" t="s">
        <v>532</v>
      </c>
      <c r="F276" s="201" t="s">
        <v>533</v>
      </c>
      <c r="G276" s="202" t="s">
        <v>200</v>
      </c>
      <c r="H276" s="203">
        <v>1</v>
      </c>
      <c r="I276" s="204"/>
      <c r="J276" s="205">
        <f>ROUND(I276*H276,2)</f>
        <v>0</v>
      </c>
      <c r="K276" s="201" t="s">
        <v>123</v>
      </c>
      <c r="L276" s="46"/>
      <c r="M276" s="206" t="s">
        <v>19</v>
      </c>
      <c r="N276" s="207" t="s">
        <v>43</v>
      </c>
      <c r="O276" s="86"/>
      <c r="P276" s="208">
        <f>O276*H276</f>
        <v>0</v>
      </c>
      <c r="Q276" s="208">
        <v>3E-05</v>
      </c>
      <c r="R276" s="208">
        <f>Q276*H276</f>
        <v>3E-05</v>
      </c>
      <c r="S276" s="208">
        <v>0</v>
      </c>
      <c r="T276" s="209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0" t="s">
        <v>170</v>
      </c>
      <c r="AT276" s="210" t="s">
        <v>119</v>
      </c>
      <c r="AU276" s="210" t="s">
        <v>125</v>
      </c>
      <c r="AY276" s="19" t="s">
        <v>116</v>
      </c>
      <c r="BE276" s="211">
        <f>IF(N276="základní",J276,0)</f>
        <v>0</v>
      </c>
      <c r="BF276" s="211">
        <f>IF(N276="snížená",J276,0)</f>
        <v>0</v>
      </c>
      <c r="BG276" s="211">
        <f>IF(N276="zákl. přenesená",J276,0)</f>
        <v>0</v>
      </c>
      <c r="BH276" s="211">
        <f>IF(N276="sníž. přenesená",J276,0)</f>
        <v>0</v>
      </c>
      <c r="BI276" s="211">
        <f>IF(N276="nulová",J276,0)</f>
        <v>0</v>
      </c>
      <c r="BJ276" s="19" t="s">
        <v>125</v>
      </c>
      <c r="BK276" s="211">
        <f>ROUND(I276*H276,2)</f>
        <v>0</v>
      </c>
      <c r="BL276" s="19" t="s">
        <v>170</v>
      </c>
      <c r="BM276" s="210" t="s">
        <v>534</v>
      </c>
    </row>
    <row r="277" spans="1:47" s="2" customFormat="1" ht="12">
      <c r="A277" s="40"/>
      <c r="B277" s="41"/>
      <c r="C277" s="42"/>
      <c r="D277" s="212" t="s">
        <v>127</v>
      </c>
      <c r="E277" s="42"/>
      <c r="F277" s="213" t="s">
        <v>535</v>
      </c>
      <c r="G277" s="42"/>
      <c r="H277" s="42"/>
      <c r="I277" s="214"/>
      <c r="J277" s="42"/>
      <c r="K277" s="42"/>
      <c r="L277" s="46"/>
      <c r="M277" s="215"/>
      <c r="N277" s="216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127</v>
      </c>
      <c r="AU277" s="19" t="s">
        <v>125</v>
      </c>
    </row>
    <row r="278" spans="1:65" s="2" customFormat="1" ht="16.5" customHeight="1">
      <c r="A278" s="40"/>
      <c r="B278" s="41"/>
      <c r="C278" s="240" t="s">
        <v>536</v>
      </c>
      <c r="D278" s="240" t="s">
        <v>204</v>
      </c>
      <c r="E278" s="241" t="s">
        <v>537</v>
      </c>
      <c r="F278" s="242" t="s">
        <v>538</v>
      </c>
      <c r="G278" s="243" t="s">
        <v>200</v>
      </c>
      <c r="H278" s="244">
        <v>1</v>
      </c>
      <c r="I278" s="245"/>
      <c r="J278" s="246">
        <f>ROUND(I278*H278,2)</f>
        <v>0</v>
      </c>
      <c r="K278" s="242" t="s">
        <v>123</v>
      </c>
      <c r="L278" s="247"/>
      <c r="M278" s="248" t="s">
        <v>19</v>
      </c>
      <c r="N278" s="249" t="s">
        <v>43</v>
      </c>
      <c r="O278" s="86"/>
      <c r="P278" s="208">
        <f>O278*H278</f>
        <v>0</v>
      </c>
      <c r="Q278" s="208">
        <v>0.00136</v>
      </c>
      <c r="R278" s="208">
        <f>Q278*H278</f>
        <v>0.00136</v>
      </c>
      <c r="S278" s="208">
        <v>0</v>
      </c>
      <c r="T278" s="209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0" t="s">
        <v>308</v>
      </c>
      <c r="AT278" s="210" t="s">
        <v>204</v>
      </c>
      <c r="AU278" s="210" t="s">
        <v>125</v>
      </c>
      <c r="AY278" s="19" t="s">
        <v>116</v>
      </c>
      <c r="BE278" s="211">
        <f>IF(N278="základní",J278,0)</f>
        <v>0</v>
      </c>
      <c r="BF278" s="211">
        <f>IF(N278="snížená",J278,0)</f>
        <v>0</v>
      </c>
      <c r="BG278" s="211">
        <f>IF(N278="zákl. přenesená",J278,0)</f>
        <v>0</v>
      </c>
      <c r="BH278" s="211">
        <f>IF(N278="sníž. přenesená",J278,0)</f>
        <v>0</v>
      </c>
      <c r="BI278" s="211">
        <f>IF(N278="nulová",J278,0)</f>
        <v>0</v>
      </c>
      <c r="BJ278" s="19" t="s">
        <v>125</v>
      </c>
      <c r="BK278" s="211">
        <f>ROUND(I278*H278,2)</f>
        <v>0</v>
      </c>
      <c r="BL278" s="19" t="s">
        <v>170</v>
      </c>
      <c r="BM278" s="210" t="s">
        <v>539</v>
      </c>
    </row>
    <row r="279" spans="1:65" s="2" customFormat="1" ht="21.75" customHeight="1">
      <c r="A279" s="40"/>
      <c r="B279" s="41"/>
      <c r="C279" s="199" t="s">
        <v>540</v>
      </c>
      <c r="D279" s="199" t="s">
        <v>119</v>
      </c>
      <c r="E279" s="200" t="s">
        <v>541</v>
      </c>
      <c r="F279" s="201" t="s">
        <v>542</v>
      </c>
      <c r="G279" s="202" t="s">
        <v>200</v>
      </c>
      <c r="H279" s="203">
        <v>1</v>
      </c>
      <c r="I279" s="204"/>
      <c r="J279" s="205">
        <f>ROUND(I279*H279,2)</f>
        <v>0</v>
      </c>
      <c r="K279" s="201" t="s">
        <v>123</v>
      </c>
      <c r="L279" s="46"/>
      <c r="M279" s="206" t="s">
        <v>19</v>
      </c>
      <c r="N279" s="207" t="s">
        <v>43</v>
      </c>
      <c r="O279" s="86"/>
      <c r="P279" s="208">
        <f>O279*H279</f>
        <v>0</v>
      </c>
      <c r="Q279" s="208">
        <v>0.00022</v>
      </c>
      <c r="R279" s="208">
        <f>Q279*H279</f>
        <v>0.00022</v>
      </c>
      <c r="S279" s="208">
        <v>0</v>
      </c>
      <c r="T279" s="209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0" t="s">
        <v>170</v>
      </c>
      <c r="AT279" s="210" t="s">
        <v>119</v>
      </c>
      <c r="AU279" s="210" t="s">
        <v>125</v>
      </c>
      <c r="AY279" s="19" t="s">
        <v>116</v>
      </c>
      <c r="BE279" s="211">
        <f>IF(N279="základní",J279,0)</f>
        <v>0</v>
      </c>
      <c r="BF279" s="211">
        <f>IF(N279="snížená",J279,0)</f>
        <v>0</v>
      </c>
      <c r="BG279" s="211">
        <f>IF(N279="zákl. přenesená",J279,0)</f>
        <v>0</v>
      </c>
      <c r="BH279" s="211">
        <f>IF(N279="sníž. přenesená",J279,0)</f>
        <v>0</v>
      </c>
      <c r="BI279" s="211">
        <f>IF(N279="nulová",J279,0)</f>
        <v>0</v>
      </c>
      <c r="BJ279" s="19" t="s">
        <v>125</v>
      </c>
      <c r="BK279" s="211">
        <f>ROUND(I279*H279,2)</f>
        <v>0</v>
      </c>
      <c r="BL279" s="19" t="s">
        <v>170</v>
      </c>
      <c r="BM279" s="210" t="s">
        <v>543</v>
      </c>
    </row>
    <row r="280" spans="1:47" s="2" customFormat="1" ht="12">
      <c r="A280" s="40"/>
      <c r="B280" s="41"/>
      <c r="C280" s="42"/>
      <c r="D280" s="212" t="s">
        <v>127</v>
      </c>
      <c r="E280" s="42"/>
      <c r="F280" s="213" t="s">
        <v>544</v>
      </c>
      <c r="G280" s="42"/>
      <c r="H280" s="42"/>
      <c r="I280" s="214"/>
      <c r="J280" s="42"/>
      <c r="K280" s="42"/>
      <c r="L280" s="46"/>
      <c r="M280" s="215"/>
      <c r="N280" s="216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127</v>
      </c>
      <c r="AU280" s="19" t="s">
        <v>125</v>
      </c>
    </row>
    <row r="281" spans="1:65" s="2" customFormat="1" ht="21.75" customHeight="1">
      <c r="A281" s="40"/>
      <c r="B281" s="41"/>
      <c r="C281" s="240" t="s">
        <v>545</v>
      </c>
      <c r="D281" s="240" t="s">
        <v>204</v>
      </c>
      <c r="E281" s="241" t="s">
        <v>546</v>
      </c>
      <c r="F281" s="242" t="s">
        <v>547</v>
      </c>
      <c r="G281" s="243" t="s">
        <v>200</v>
      </c>
      <c r="H281" s="244">
        <v>1</v>
      </c>
      <c r="I281" s="245"/>
      <c r="J281" s="246">
        <f>ROUND(I281*H281,2)</f>
        <v>0</v>
      </c>
      <c r="K281" s="242" t="s">
        <v>123</v>
      </c>
      <c r="L281" s="247"/>
      <c r="M281" s="248" t="s">
        <v>19</v>
      </c>
      <c r="N281" s="249" t="s">
        <v>43</v>
      </c>
      <c r="O281" s="86"/>
      <c r="P281" s="208">
        <f>O281*H281</f>
        <v>0</v>
      </c>
      <c r="Q281" s="208">
        <v>0.01249</v>
      </c>
      <c r="R281" s="208">
        <f>Q281*H281</f>
        <v>0.01249</v>
      </c>
      <c r="S281" s="208">
        <v>0</v>
      </c>
      <c r="T281" s="209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0" t="s">
        <v>308</v>
      </c>
      <c r="AT281" s="210" t="s">
        <v>204</v>
      </c>
      <c r="AU281" s="210" t="s">
        <v>125</v>
      </c>
      <c r="AY281" s="19" t="s">
        <v>116</v>
      </c>
      <c r="BE281" s="211">
        <f>IF(N281="základní",J281,0)</f>
        <v>0</v>
      </c>
      <c r="BF281" s="211">
        <f>IF(N281="snížená",J281,0)</f>
        <v>0</v>
      </c>
      <c r="BG281" s="211">
        <f>IF(N281="zákl. přenesená",J281,0)</f>
        <v>0</v>
      </c>
      <c r="BH281" s="211">
        <f>IF(N281="sníž. přenesená",J281,0)</f>
        <v>0</v>
      </c>
      <c r="BI281" s="211">
        <f>IF(N281="nulová",J281,0)</f>
        <v>0</v>
      </c>
      <c r="BJ281" s="19" t="s">
        <v>125</v>
      </c>
      <c r="BK281" s="211">
        <f>ROUND(I281*H281,2)</f>
        <v>0</v>
      </c>
      <c r="BL281" s="19" t="s">
        <v>170</v>
      </c>
      <c r="BM281" s="210" t="s">
        <v>548</v>
      </c>
    </row>
    <row r="282" spans="1:65" s="2" customFormat="1" ht="24.15" customHeight="1">
      <c r="A282" s="40"/>
      <c r="B282" s="41"/>
      <c r="C282" s="199" t="s">
        <v>549</v>
      </c>
      <c r="D282" s="199" t="s">
        <v>119</v>
      </c>
      <c r="E282" s="200" t="s">
        <v>550</v>
      </c>
      <c r="F282" s="201" t="s">
        <v>551</v>
      </c>
      <c r="G282" s="202" t="s">
        <v>200</v>
      </c>
      <c r="H282" s="203">
        <v>1</v>
      </c>
      <c r="I282" s="204"/>
      <c r="J282" s="205">
        <f>ROUND(I282*H282,2)</f>
        <v>0</v>
      </c>
      <c r="K282" s="201" t="s">
        <v>123</v>
      </c>
      <c r="L282" s="46"/>
      <c r="M282" s="206" t="s">
        <v>19</v>
      </c>
      <c r="N282" s="207" t="s">
        <v>43</v>
      </c>
      <c r="O282" s="86"/>
      <c r="P282" s="208">
        <f>O282*H282</f>
        <v>0</v>
      </c>
      <c r="Q282" s="208">
        <v>0.00503</v>
      </c>
      <c r="R282" s="208">
        <f>Q282*H282</f>
        <v>0.00503</v>
      </c>
      <c r="S282" s="208">
        <v>0</v>
      </c>
      <c r="T282" s="209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0" t="s">
        <v>170</v>
      </c>
      <c r="AT282" s="210" t="s">
        <v>119</v>
      </c>
      <c r="AU282" s="210" t="s">
        <v>125</v>
      </c>
      <c r="AY282" s="19" t="s">
        <v>116</v>
      </c>
      <c r="BE282" s="211">
        <f>IF(N282="základní",J282,0)</f>
        <v>0</v>
      </c>
      <c r="BF282" s="211">
        <f>IF(N282="snížená",J282,0)</f>
        <v>0</v>
      </c>
      <c r="BG282" s="211">
        <f>IF(N282="zákl. přenesená",J282,0)</f>
        <v>0</v>
      </c>
      <c r="BH282" s="211">
        <f>IF(N282="sníž. přenesená",J282,0)</f>
        <v>0</v>
      </c>
      <c r="BI282" s="211">
        <f>IF(N282="nulová",J282,0)</f>
        <v>0</v>
      </c>
      <c r="BJ282" s="19" t="s">
        <v>125</v>
      </c>
      <c r="BK282" s="211">
        <f>ROUND(I282*H282,2)</f>
        <v>0</v>
      </c>
      <c r="BL282" s="19" t="s">
        <v>170</v>
      </c>
      <c r="BM282" s="210" t="s">
        <v>552</v>
      </c>
    </row>
    <row r="283" spans="1:47" s="2" customFormat="1" ht="12">
      <c r="A283" s="40"/>
      <c r="B283" s="41"/>
      <c r="C283" s="42"/>
      <c r="D283" s="212" t="s">
        <v>127</v>
      </c>
      <c r="E283" s="42"/>
      <c r="F283" s="213" t="s">
        <v>553</v>
      </c>
      <c r="G283" s="42"/>
      <c r="H283" s="42"/>
      <c r="I283" s="214"/>
      <c r="J283" s="42"/>
      <c r="K283" s="42"/>
      <c r="L283" s="46"/>
      <c r="M283" s="215"/>
      <c r="N283" s="216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127</v>
      </c>
      <c r="AU283" s="19" t="s">
        <v>125</v>
      </c>
    </row>
    <row r="284" spans="1:65" s="2" customFormat="1" ht="24.15" customHeight="1">
      <c r="A284" s="40"/>
      <c r="B284" s="41"/>
      <c r="C284" s="199" t="s">
        <v>554</v>
      </c>
      <c r="D284" s="199" t="s">
        <v>119</v>
      </c>
      <c r="E284" s="200" t="s">
        <v>555</v>
      </c>
      <c r="F284" s="201" t="s">
        <v>556</v>
      </c>
      <c r="G284" s="202" t="s">
        <v>143</v>
      </c>
      <c r="H284" s="203">
        <v>0.3597</v>
      </c>
      <c r="I284" s="204"/>
      <c r="J284" s="205">
        <f>ROUND(I284*H284,2)</f>
        <v>0</v>
      </c>
      <c r="K284" s="201" t="s">
        <v>123</v>
      </c>
      <c r="L284" s="46"/>
      <c r="M284" s="206" t="s">
        <v>19</v>
      </c>
      <c r="N284" s="207" t="s">
        <v>43</v>
      </c>
      <c r="O284" s="86"/>
      <c r="P284" s="208">
        <f>O284*H284</f>
        <v>0</v>
      </c>
      <c r="Q284" s="208">
        <v>0</v>
      </c>
      <c r="R284" s="208">
        <f>Q284*H284</f>
        <v>0</v>
      </c>
      <c r="S284" s="208">
        <v>0</v>
      </c>
      <c r="T284" s="209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0" t="s">
        <v>170</v>
      </c>
      <c r="AT284" s="210" t="s">
        <v>119</v>
      </c>
      <c r="AU284" s="210" t="s">
        <v>125</v>
      </c>
      <c r="AY284" s="19" t="s">
        <v>116</v>
      </c>
      <c r="BE284" s="211">
        <f>IF(N284="základní",J284,0)</f>
        <v>0</v>
      </c>
      <c r="BF284" s="211">
        <f>IF(N284="snížená",J284,0)</f>
        <v>0</v>
      </c>
      <c r="BG284" s="211">
        <f>IF(N284="zákl. přenesená",J284,0)</f>
        <v>0</v>
      </c>
      <c r="BH284" s="211">
        <f>IF(N284="sníž. přenesená",J284,0)</f>
        <v>0</v>
      </c>
      <c r="BI284" s="211">
        <f>IF(N284="nulová",J284,0)</f>
        <v>0</v>
      </c>
      <c r="BJ284" s="19" t="s">
        <v>125</v>
      </c>
      <c r="BK284" s="211">
        <f>ROUND(I284*H284,2)</f>
        <v>0</v>
      </c>
      <c r="BL284" s="19" t="s">
        <v>170</v>
      </c>
      <c r="BM284" s="210" t="s">
        <v>557</v>
      </c>
    </row>
    <row r="285" spans="1:47" s="2" customFormat="1" ht="12">
      <c r="A285" s="40"/>
      <c r="B285" s="41"/>
      <c r="C285" s="42"/>
      <c r="D285" s="212" t="s">
        <v>127</v>
      </c>
      <c r="E285" s="42"/>
      <c r="F285" s="213" t="s">
        <v>558</v>
      </c>
      <c r="G285" s="42"/>
      <c r="H285" s="42"/>
      <c r="I285" s="214"/>
      <c r="J285" s="42"/>
      <c r="K285" s="42"/>
      <c r="L285" s="46"/>
      <c r="M285" s="215"/>
      <c r="N285" s="216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127</v>
      </c>
      <c r="AU285" s="19" t="s">
        <v>125</v>
      </c>
    </row>
    <row r="286" spans="1:63" s="12" customFormat="1" ht="22.8" customHeight="1">
      <c r="A286" s="12"/>
      <c r="B286" s="183"/>
      <c r="C286" s="184"/>
      <c r="D286" s="185" t="s">
        <v>70</v>
      </c>
      <c r="E286" s="197" t="s">
        <v>559</v>
      </c>
      <c r="F286" s="197" t="s">
        <v>560</v>
      </c>
      <c r="G286" s="184"/>
      <c r="H286" s="184"/>
      <c r="I286" s="187"/>
      <c r="J286" s="198">
        <f>BK286</f>
        <v>0</v>
      </c>
      <c r="K286" s="184"/>
      <c r="L286" s="189"/>
      <c r="M286" s="190"/>
      <c r="N286" s="191"/>
      <c r="O286" s="191"/>
      <c r="P286" s="192">
        <f>SUM(P287:P319)</f>
        <v>0</v>
      </c>
      <c r="Q286" s="191"/>
      <c r="R286" s="192">
        <f>SUM(R287:R319)</f>
        <v>0.18683000000000002</v>
      </c>
      <c r="S286" s="191"/>
      <c r="T286" s="193">
        <f>SUM(T287:T319)</f>
        <v>0.5016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94" t="s">
        <v>125</v>
      </c>
      <c r="AT286" s="195" t="s">
        <v>70</v>
      </c>
      <c r="AU286" s="195" t="s">
        <v>76</v>
      </c>
      <c r="AY286" s="194" t="s">
        <v>116</v>
      </c>
      <c r="BK286" s="196">
        <f>SUM(BK287:BK319)</f>
        <v>0</v>
      </c>
    </row>
    <row r="287" spans="1:65" s="2" customFormat="1" ht="16.5" customHeight="1">
      <c r="A287" s="40"/>
      <c r="B287" s="41"/>
      <c r="C287" s="199" t="s">
        <v>561</v>
      </c>
      <c r="D287" s="199" t="s">
        <v>119</v>
      </c>
      <c r="E287" s="200" t="s">
        <v>562</v>
      </c>
      <c r="F287" s="201" t="s">
        <v>563</v>
      </c>
      <c r="G287" s="202" t="s">
        <v>200</v>
      </c>
      <c r="H287" s="203">
        <v>1</v>
      </c>
      <c r="I287" s="204"/>
      <c r="J287" s="205">
        <f>ROUND(I287*H287,2)</f>
        <v>0</v>
      </c>
      <c r="K287" s="201" t="s">
        <v>123</v>
      </c>
      <c r="L287" s="46"/>
      <c r="M287" s="206" t="s">
        <v>19</v>
      </c>
      <c r="N287" s="207" t="s">
        <v>43</v>
      </c>
      <c r="O287" s="86"/>
      <c r="P287" s="208">
        <f>O287*H287</f>
        <v>0</v>
      </c>
      <c r="Q287" s="208">
        <v>0</v>
      </c>
      <c r="R287" s="208">
        <f>Q287*H287</f>
        <v>0</v>
      </c>
      <c r="S287" s="208">
        <v>0.001</v>
      </c>
      <c r="T287" s="209">
        <f>S287*H287</f>
        <v>0.001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0" t="s">
        <v>170</v>
      </c>
      <c r="AT287" s="210" t="s">
        <v>119</v>
      </c>
      <c r="AU287" s="210" t="s">
        <v>125</v>
      </c>
      <c r="AY287" s="19" t="s">
        <v>116</v>
      </c>
      <c r="BE287" s="211">
        <f>IF(N287="základní",J287,0)</f>
        <v>0</v>
      </c>
      <c r="BF287" s="211">
        <f>IF(N287="snížená",J287,0)</f>
        <v>0</v>
      </c>
      <c r="BG287" s="211">
        <f>IF(N287="zákl. přenesená",J287,0)</f>
        <v>0</v>
      </c>
      <c r="BH287" s="211">
        <f>IF(N287="sníž. přenesená",J287,0)</f>
        <v>0</v>
      </c>
      <c r="BI287" s="211">
        <f>IF(N287="nulová",J287,0)</f>
        <v>0</v>
      </c>
      <c r="BJ287" s="19" t="s">
        <v>125</v>
      </c>
      <c r="BK287" s="211">
        <f>ROUND(I287*H287,2)</f>
        <v>0</v>
      </c>
      <c r="BL287" s="19" t="s">
        <v>170</v>
      </c>
      <c r="BM287" s="210" t="s">
        <v>564</v>
      </c>
    </row>
    <row r="288" spans="1:47" s="2" customFormat="1" ht="12">
      <c r="A288" s="40"/>
      <c r="B288" s="41"/>
      <c r="C288" s="42"/>
      <c r="D288" s="212" t="s">
        <v>127</v>
      </c>
      <c r="E288" s="42"/>
      <c r="F288" s="213" t="s">
        <v>565</v>
      </c>
      <c r="G288" s="42"/>
      <c r="H288" s="42"/>
      <c r="I288" s="214"/>
      <c r="J288" s="42"/>
      <c r="K288" s="42"/>
      <c r="L288" s="46"/>
      <c r="M288" s="215"/>
      <c r="N288" s="216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127</v>
      </c>
      <c r="AU288" s="19" t="s">
        <v>125</v>
      </c>
    </row>
    <row r="289" spans="1:51" s="13" customFormat="1" ht="12">
      <c r="A289" s="13"/>
      <c r="B289" s="217"/>
      <c r="C289" s="218"/>
      <c r="D289" s="219" t="s">
        <v>129</v>
      </c>
      <c r="E289" s="220" t="s">
        <v>19</v>
      </c>
      <c r="F289" s="221" t="s">
        <v>566</v>
      </c>
      <c r="G289" s="218"/>
      <c r="H289" s="222">
        <v>1</v>
      </c>
      <c r="I289" s="223"/>
      <c r="J289" s="218"/>
      <c r="K289" s="218"/>
      <c r="L289" s="224"/>
      <c r="M289" s="225"/>
      <c r="N289" s="226"/>
      <c r="O289" s="226"/>
      <c r="P289" s="226"/>
      <c r="Q289" s="226"/>
      <c r="R289" s="226"/>
      <c r="S289" s="226"/>
      <c r="T289" s="22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28" t="s">
        <v>129</v>
      </c>
      <c r="AU289" s="228" t="s">
        <v>125</v>
      </c>
      <c r="AV289" s="13" t="s">
        <v>125</v>
      </c>
      <c r="AW289" s="13" t="s">
        <v>33</v>
      </c>
      <c r="AX289" s="13" t="s">
        <v>71</v>
      </c>
      <c r="AY289" s="228" t="s">
        <v>116</v>
      </c>
    </row>
    <row r="290" spans="1:51" s="14" customFormat="1" ht="12">
      <c r="A290" s="14"/>
      <c r="B290" s="229"/>
      <c r="C290" s="230"/>
      <c r="D290" s="219" t="s">
        <v>129</v>
      </c>
      <c r="E290" s="231" t="s">
        <v>19</v>
      </c>
      <c r="F290" s="232" t="s">
        <v>157</v>
      </c>
      <c r="G290" s="230"/>
      <c r="H290" s="233">
        <v>1</v>
      </c>
      <c r="I290" s="234"/>
      <c r="J290" s="230"/>
      <c r="K290" s="230"/>
      <c r="L290" s="235"/>
      <c r="M290" s="236"/>
      <c r="N290" s="237"/>
      <c r="O290" s="237"/>
      <c r="P290" s="237"/>
      <c r="Q290" s="237"/>
      <c r="R290" s="237"/>
      <c r="S290" s="237"/>
      <c r="T290" s="23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39" t="s">
        <v>129</v>
      </c>
      <c r="AU290" s="239" t="s">
        <v>125</v>
      </c>
      <c r="AV290" s="14" t="s">
        <v>124</v>
      </c>
      <c r="AW290" s="14" t="s">
        <v>33</v>
      </c>
      <c r="AX290" s="14" t="s">
        <v>76</v>
      </c>
      <c r="AY290" s="239" t="s">
        <v>116</v>
      </c>
    </row>
    <row r="291" spans="1:65" s="2" customFormat="1" ht="24.15" customHeight="1">
      <c r="A291" s="40"/>
      <c r="B291" s="41"/>
      <c r="C291" s="199" t="s">
        <v>567</v>
      </c>
      <c r="D291" s="199" t="s">
        <v>119</v>
      </c>
      <c r="E291" s="200" t="s">
        <v>568</v>
      </c>
      <c r="F291" s="201" t="s">
        <v>569</v>
      </c>
      <c r="G291" s="202" t="s">
        <v>200</v>
      </c>
      <c r="H291" s="203">
        <v>2</v>
      </c>
      <c r="I291" s="204"/>
      <c r="J291" s="205">
        <f>ROUND(I291*H291,2)</f>
        <v>0</v>
      </c>
      <c r="K291" s="201" t="s">
        <v>123</v>
      </c>
      <c r="L291" s="46"/>
      <c r="M291" s="206" t="s">
        <v>19</v>
      </c>
      <c r="N291" s="207" t="s">
        <v>43</v>
      </c>
      <c r="O291" s="86"/>
      <c r="P291" s="208">
        <f>O291*H291</f>
        <v>0</v>
      </c>
      <c r="Q291" s="208">
        <v>0</v>
      </c>
      <c r="R291" s="208">
        <f>Q291*H291</f>
        <v>0</v>
      </c>
      <c r="S291" s="208">
        <v>0</v>
      </c>
      <c r="T291" s="209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0" t="s">
        <v>170</v>
      </c>
      <c r="AT291" s="210" t="s">
        <v>119</v>
      </c>
      <c r="AU291" s="210" t="s">
        <v>125</v>
      </c>
      <c r="AY291" s="19" t="s">
        <v>116</v>
      </c>
      <c r="BE291" s="211">
        <f>IF(N291="základní",J291,0)</f>
        <v>0</v>
      </c>
      <c r="BF291" s="211">
        <f>IF(N291="snížená",J291,0)</f>
        <v>0</v>
      </c>
      <c r="BG291" s="211">
        <f>IF(N291="zákl. přenesená",J291,0)</f>
        <v>0</v>
      </c>
      <c r="BH291" s="211">
        <f>IF(N291="sníž. přenesená",J291,0)</f>
        <v>0</v>
      </c>
      <c r="BI291" s="211">
        <f>IF(N291="nulová",J291,0)</f>
        <v>0</v>
      </c>
      <c r="BJ291" s="19" t="s">
        <v>125</v>
      </c>
      <c r="BK291" s="211">
        <f>ROUND(I291*H291,2)</f>
        <v>0</v>
      </c>
      <c r="BL291" s="19" t="s">
        <v>170</v>
      </c>
      <c r="BM291" s="210" t="s">
        <v>570</v>
      </c>
    </row>
    <row r="292" spans="1:47" s="2" customFormat="1" ht="12">
      <c r="A292" s="40"/>
      <c r="B292" s="41"/>
      <c r="C292" s="42"/>
      <c r="D292" s="212" t="s">
        <v>127</v>
      </c>
      <c r="E292" s="42"/>
      <c r="F292" s="213" t="s">
        <v>571</v>
      </c>
      <c r="G292" s="42"/>
      <c r="H292" s="42"/>
      <c r="I292" s="214"/>
      <c r="J292" s="42"/>
      <c r="K292" s="42"/>
      <c r="L292" s="46"/>
      <c r="M292" s="215"/>
      <c r="N292" s="216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127</v>
      </c>
      <c r="AU292" s="19" t="s">
        <v>125</v>
      </c>
    </row>
    <row r="293" spans="1:65" s="2" customFormat="1" ht="16.5" customHeight="1">
      <c r="A293" s="40"/>
      <c r="B293" s="41"/>
      <c r="C293" s="240" t="s">
        <v>572</v>
      </c>
      <c r="D293" s="240" t="s">
        <v>204</v>
      </c>
      <c r="E293" s="241" t="s">
        <v>573</v>
      </c>
      <c r="F293" s="242" t="s">
        <v>574</v>
      </c>
      <c r="G293" s="243" t="s">
        <v>200</v>
      </c>
      <c r="H293" s="244">
        <v>1</v>
      </c>
      <c r="I293" s="245"/>
      <c r="J293" s="246">
        <f>ROUND(I293*H293,2)</f>
        <v>0</v>
      </c>
      <c r="K293" s="242" t="s">
        <v>123</v>
      </c>
      <c r="L293" s="247"/>
      <c r="M293" s="248" t="s">
        <v>19</v>
      </c>
      <c r="N293" s="249" t="s">
        <v>43</v>
      </c>
      <c r="O293" s="86"/>
      <c r="P293" s="208">
        <f>O293*H293</f>
        <v>0</v>
      </c>
      <c r="Q293" s="208">
        <v>0.016</v>
      </c>
      <c r="R293" s="208">
        <f>Q293*H293</f>
        <v>0.016</v>
      </c>
      <c r="S293" s="208">
        <v>0</v>
      </c>
      <c r="T293" s="209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0" t="s">
        <v>308</v>
      </c>
      <c r="AT293" s="210" t="s">
        <v>204</v>
      </c>
      <c r="AU293" s="210" t="s">
        <v>125</v>
      </c>
      <c r="AY293" s="19" t="s">
        <v>116</v>
      </c>
      <c r="BE293" s="211">
        <f>IF(N293="základní",J293,0)</f>
        <v>0</v>
      </c>
      <c r="BF293" s="211">
        <f>IF(N293="snížená",J293,0)</f>
        <v>0</v>
      </c>
      <c r="BG293" s="211">
        <f>IF(N293="zákl. přenesená",J293,0)</f>
        <v>0</v>
      </c>
      <c r="BH293" s="211">
        <f>IF(N293="sníž. přenesená",J293,0)</f>
        <v>0</v>
      </c>
      <c r="BI293" s="211">
        <f>IF(N293="nulová",J293,0)</f>
        <v>0</v>
      </c>
      <c r="BJ293" s="19" t="s">
        <v>125</v>
      </c>
      <c r="BK293" s="211">
        <f>ROUND(I293*H293,2)</f>
        <v>0</v>
      </c>
      <c r="BL293" s="19" t="s">
        <v>170</v>
      </c>
      <c r="BM293" s="210" t="s">
        <v>575</v>
      </c>
    </row>
    <row r="294" spans="1:65" s="2" customFormat="1" ht="16.5" customHeight="1">
      <c r="A294" s="40"/>
      <c r="B294" s="41"/>
      <c r="C294" s="240" t="s">
        <v>576</v>
      </c>
      <c r="D294" s="240" t="s">
        <v>204</v>
      </c>
      <c r="E294" s="241" t="s">
        <v>577</v>
      </c>
      <c r="F294" s="242" t="s">
        <v>578</v>
      </c>
      <c r="G294" s="243" t="s">
        <v>200</v>
      </c>
      <c r="H294" s="244">
        <v>1</v>
      </c>
      <c r="I294" s="245"/>
      <c r="J294" s="246">
        <f>ROUND(I294*H294,2)</f>
        <v>0</v>
      </c>
      <c r="K294" s="242" t="s">
        <v>123</v>
      </c>
      <c r="L294" s="247"/>
      <c r="M294" s="248" t="s">
        <v>19</v>
      </c>
      <c r="N294" s="249" t="s">
        <v>43</v>
      </c>
      <c r="O294" s="86"/>
      <c r="P294" s="208">
        <f>O294*H294</f>
        <v>0</v>
      </c>
      <c r="Q294" s="208">
        <v>0.02</v>
      </c>
      <c r="R294" s="208">
        <f>Q294*H294</f>
        <v>0.02</v>
      </c>
      <c r="S294" s="208">
        <v>0</v>
      </c>
      <c r="T294" s="209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0" t="s">
        <v>308</v>
      </c>
      <c r="AT294" s="210" t="s">
        <v>204</v>
      </c>
      <c r="AU294" s="210" t="s">
        <v>125</v>
      </c>
      <c r="AY294" s="19" t="s">
        <v>116</v>
      </c>
      <c r="BE294" s="211">
        <f>IF(N294="základní",J294,0)</f>
        <v>0</v>
      </c>
      <c r="BF294" s="211">
        <f>IF(N294="snížená",J294,0)</f>
        <v>0</v>
      </c>
      <c r="BG294" s="211">
        <f>IF(N294="zákl. přenesená",J294,0)</f>
        <v>0</v>
      </c>
      <c r="BH294" s="211">
        <f>IF(N294="sníž. přenesená",J294,0)</f>
        <v>0</v>
      </c>
      <c r="BI294" s="211">
        <f>IF(N294="nulová",J294,0)</f>
        <v>0</v>
      </c>
      <c r="BJ294" s="19" t="s">
        <v>125</v>
      </c>
      <c r="BK294" s="211">
        <f>ROUND(I294*H294,2)</f>
        <v>0</v>
      </c>
      <c r="BL294" s="19" t="s">
        <v>170</v>
      </c>
      <c r="BM294" s="210" t="s">
        <v>579</v>
      </c>
    </row>
    <row r="295" spans="1:65" s="2" customFormat="1" ht="16.5" customHeight="1">
      <c r="A295" s="40"/>
      <c r="B295" s="41"/>
      <c r="C295" s="240" t="s">
        <v>580</v>
      </c>
      <c r="D295" s="240" t="s">
        <v>204</v>
      </c>
      <c r="E295" s="241" t="s">
        <v>581</v>
      </c>
      <c r="F295" s="242" t="s">
        <v>582</v>
      </c>
      <c r="G295" s="243" t="s">
        <v>200</v>
      </c>
      <c r="H295" s="244">
        <v>2</v>
      </c>
      <c r="I295" s="245"/>
      <c r="J295" s="246">
        <f>ROUND(I295*H295,2)</f>
        <v>0</v>
      </c>
      <c r="K295" s="242" t="s">
        <v>19</v>
      </c>
      <c r="L295" s="247"/>
      <c r="M295" s="248" t="s">
        <v>19</v>
      </c>
      <c r="N295" s="249" t="s">
        <v>43</v>
      </c>
      <c r="O295" s="86"/>
      <c r="P295" s="208">
        <f>O295*H295</f>
        <v>0</v>
      </c>
      <c r="Q295" s="208">
        <v>0.0012</v>
      </c>
      <c r="R295" s="208">
        <f>Q295*H295</f>
        <v>0.0024</v>
      </c>
      <c r="S295" s="208">
        <v>0</v>
      </c>
      <c r="T295" s="209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0" t="s">
        <v>308</v>
      </c>
      <c r="AT295" s="210" t="s">
        <v>204</v>
      </c>
      <c r="AU295" s="210" t="s">
        <v>125</v>
      </c>
      <c r="AY295" s="19" t="s">
        <v>116</v>
      </c>
      <c r="BE295" s="211">
        <f>IF(N295="základní",J295,0)</f>
        <v>0</v>
      </c>
      <c r="BF295" s="211">
        <f>IF(N295="snížená",J295,0)</f>
        <v>0</v>
      </c>
      <c r="BG295" s="211">
        <f>IF(N295="zákl. přenesená",J295,0)</f>
        <v>0</v>
      </c>
      <c r="BH295" s="211">
        <f>IF(N295="sníž. přenesená",J295,0)</f>
        <v>0</v>
      </c>
      <c r="BI295" s="211">
        <f>IF(N295="nulová",J295,0)</f>
        <v>0</v>
      </c>
      <c r="BJ295" s="19" t="s">
        <v>125</v>
      </c>
      <c r="BK295" s="211">
        <f>ROUND(I295*H295,2)</f>
        <v>0</v>
      </c>
      <c r="BL295" s="19" t="s">
        <v>170</v>
      </c>
      <c r="BM295" s="210" t="s">
        <v>583</v>
      </c>
    </row>
    <row r="296" spans="1:65" s="2" customFormat="1" ht="24.15" customHeight="1">
      <c r="A296" s="40"/>
      <c r="B296" s="41"/>
      <c r="C296" s="199" t="s">
        <v>584</v>
      </c>
      <c r="D296" s="199" t="s">
        <v>119</v>
      </c>
      <c r="E296" s="200" t="s">
        <v>585</v>
      </c>
      <c r="F296" s="201" t="s">
        <v>586</v>
      </c>
      <c r="G296" s="202" t="s">
        <v>200</v>
      </c>
      <c r="H296" s="203">
        <v>1</v>
      </c>
      <c r="I296" s="204"/>
      <c r="J296" s="205">
        <f>ROUND(I296*H296,2)</f>
        <v>0</v>
      </c>
      <c r="K296" s="201" t="s">
        <v>123</v>
      </c>
      <c r="L296" s="46"/>
      <c r="M296" s="206" t="s">
        <v>19</v>
      </c>
      <c r="N296" s="207" t="s">
        <v>43</v>
      </c>
      <c r="O296" s="86"/>
      <c r="P296" s="208">
        <f>O296*H296</f>
        <v>0</v>
      </c>
      <c r="Q296" s="208">
        <v>0</v>
      </c>
      <c r="R296" s="208">
        <f>Q296*H296</f>
        <v>0</v>
      </c>
      <c r="S296" s="208">
        <v>0</v>
      </c>
      <c r="T296" s="209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0" t="s">
        <v>170</v>
      </c>
      <c r="AT296" s="210" t="s">
        <v>119</v>
      </c>
      <c r="AU296" s="210" t="s">
        <v>125</v>
      </c>
      <c r="AY296" s="19" t="s">
        <v>116</v>
      </c>
      <c r="BE296" s="211">
        <f>IF(N296="základní",J296,0)</f>
        <v>0</v>
      </c>
      <c r="BF296" s="211">
        <f>IF(N296="snížená",J296,0)</f>
        <v>0</v>
      </c>
      <c r="BG296" s="211">
        <f>IF(N296="zákl. přenesená",J296,0)</f>
        <v>0</v>
      </c>
      <c r="BH296" s="211">
        <f>IF(N296="sníž. přenesená",J296,0)</f>
        <v>0</v>
      </c>
      <c r="BI296" s="211">
        <f>IF(N296="nulová",J296,0)</f>
        <v>0</v>
      </c>
      <c r="BJ296" s="19" t="s">
        <v>125</v>
      </c>
      <c r="BK296" s="211">
        <f>ROUND(I296*H296,2)</f>
        <v>0</v>
      </c>
      <c r="BL296" s="19" t="s">
        <v>170</v>
      </c>
      <c r="BM296" s="210" t="s">
        <v>587</v>
      </c>
    </row>
    <row r="297" spans="1:47" s="2" customFormat="1" ht="12">
      <c r="A297" s="40"/>
      <c r="B297" s="41"/>
      <c r="C297" s="42"/>
      <c r="D297" s="212" t="s">
        <v>127</v>
      </c>
      <c r="E297" s="42"/>
      <c r="F297" s="213" t="s">
        <v>588</v>
      </c>
      <c r="G297" s="42"/>
      <c r="H297" s="42"/>
      <c r="I297" s="214"/>
      <c r="J297" s="42"/>
      <c r="K297" s="42"/>
      <c r="L297" s="46"/>
      <c r="M297" s="215"/>
      <c r="N297" s="216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127</v>
      </c>
      <c r="AU297" s="19" t="s">
        <v>125</v>
      </c>
    </row>
    <row r="298" spans="1:65" s="2" customFormat="1" ht="16.5" customHeight="1">
      <c r="A298" s="40"/>
      <c r="B298" s="41"/>
      <c r="C298" s="240" t="s">
        <v>589</v>
      </c>
      <c r="D298" s="240" t="s">
        <v>204</v>
      </c>
      <c r="E298" s="241" t="s">
        <v>590</v>
      </c>
      <c r="F298" s="242" t="s">
        <v>591</v>
      </c>
      <c r="G298" s="243" t="s">
        <v>200</v>
      </c>
      <c r="H298" s="244">
        <v>1</v>
      </c>
      <c r="I298" s="245"/>
      <c r="J298" s="246">
        <f>ROUND(I298*H298,2)</f>
        <v>0</v>
      </c>
      <c r="K298" s="242" t="s">
        <v>123</v>
      </c>
      <c r="L298" s="247"/>
      <c r="M298" s="248" t="s">
        <v>19</v>
      </c>
      <c r="N298" s="249" t="s">
        <v>43</v>
      </c>
      <c r="O298" s="86"/>
      <c r="P298" s="208">
        <f>O298*H298</f>
        <v>0</v>
      </c>
      <c r="Q298" s="208">
        <v>0.0195</v>
      </c>
      <c r="R298" s="208">
        <f>Q298*H298</f>
        <v>0.0195</v>
      </c>
      <c r="S298" s="208">
        <v>0</v>
      </c>
      <c r="T298" s="209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0" t="s">
        <v>308</v>
      </c>
      <c r="AT298" s="210" t="s">
        <v>204</v>
      </c>
      <c r="AU298" s="210" t="s">
        <v>125</v>
      </c>
      <c r="AY298" s="19" t="s">
        <v>116</v>
      </c>
      <c r="BE298" s="211">
        <f>IF(N298="základní",J298,0)</f>
        <v>0</v>
      </c>
      <c r="BF298" s="211">
        <f>IF(N298="snížená",J298,0)</f>
        <v>0</v>
      </c>
      <c r="BG298" s="211">
        <f>IF(N298="zákl. přenesená",J298,0)</f>
        <v>0</v>
      </c>
      <c r="BH298" s="211">
        <f>IF(N298="sníž. přenesená",J298,0)</f>
        <v>0</v>
      </c>
      <c r="BI298" s="211">
        <f>IF(N298="nulová",J298,0)</f>
        <v>0</v>
      </c>
      <c r="BJ298" s="19" t="s">
        <v>125</v>
      </c>
      <c r="BK298" s="211">
        <f>ROUND(I298*H298,2)</f>
        <v>0</v>
      </c>
      <c r="BL298" s="19" t="s">
        <v>170</v>
      </c>
      <c r="BM298" s="210" t="s">
        <v>592</v>
      </c>
    </row>
    <row r="299" spans="1:65" s="2" customFormat="1" ht="16.5" customHeight="1">
      <c r="A299" s="40"/>
      <c r="B299" s="41"/>
      <c r="C299" s="240" t="s">
        <v>593</v>
      </c>
      <c r="D299" s="240" t="s">
        <v>204</v>
      </c>
      <c r="E299" s="241" t="s">
        <v>594</v>
      </c>
      <c r="F299" s="242" t="s">
        <v>595</v>
      </c>
      <c r="G299" s="243" t="s">
        <v>200</v>
      </c>
      <c r="H299" s="244">
        <v>1</v>
      </c>
      <c r="I299" s="245"/>
      <c r="J299" s="246">
        <f>ROUND(I299*H299,2)</f>
        <v>0</v>
      </c>
      <c r="K299" s="242" t="s">
        <v>123</v>
      </c>
      <c r="L299" s="247"/>
      <c r="M299" s="248" t="s">
        <v>19</v>
      </c>
      <c r="N299" s="249" t="s">
        <v>43</v>
      </c>
      <c r="O299" s="86"/>
      <c r="P299" s="208">
        <f>O299*H299</f>
        <v>0</v>
      </c>
      <c r="Q299" s="208">
        <v>0.0022</v>
      </c>
      <c r="R299" s="208">
        <f>Q299*H299</f>
        <v>0.0022</v>
      </c>
      <c r="S299" s="208">
        <v>0</v>
      </c>
      <c r="T299" s="209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0" t="s">
        <v>308</v>
      </c>
      <c r="AT299" s="210" t="s">
        <v>204</v>
      </c>
      <c r="AU299" s="210" t="s">
        <v>125</v>
      </c>
      <c r="AY299" s="19" t="s">
        <v>116</v>
      </c>
      <c r="BE299" s="211">
        <f>IF(N299="základní",J299,0)</f>
        <v>0</v>
      </c>
      <c r="BF299" s="211">
        <f>IF(N299="snížená",J299,0)</f>
        <v>0</v>
      </c>
      <c r="BG299" s="211">
        <f>IF(N299="zákl. přenesená",J299,0)</f>
        <v>0</v>
      </c>
      <c r="BH299" s="211">
        <f>IF(N299="sníž. přenesená",J299,0)</f>
        <v>0</v>
      </c>
      <c r="BI299" s="211">
        <f>IF(N299="nulová",J299,0)</f>
        <v>0</v>
      </c>
      <c r="BJ299" s="19" t="s">
        <v>125</v>
      </c>
      <c r="BK299" s="211">
        <f>ROUND(I299*H299,2)</f>
        <v>0</v>
      </c>
      <c r="BL299" s="19" t="s">
        <v>170</v>
      </c>
      <c r="BM299" s="210" t="s">
        <v>596</v>
      </c>
    </row>
    <row r="300" spans="1:65" s="2" customFormat="1" ht="16.5" customHeight="1">
      <c r="A300" s="40"/>
      <c r="B300" s="41"/>
      <c r="C300" s="240" t="s">
        <v>597</v>
      </c>
      <c r="D300" s="240" t="s">
        <v>204</v>
      </c>
      <c r="E300" s="241" t="s">
        <v>598</v>
      </c>
      <c r="F300" s="242" t="s">
        <v>599</v>
      </c>
      <c r="G300" s="243" t="s">
        <v>200</v>
      </c>
      <c r="H300" s="244">
        <v>1</v>
      </c>
      <c r="I300" s="245"/>
      <c r="J300" s="246">
        <f>ROUND(I300*H300,2)</f>
        <v>0</v>
      </c>
      <c r="K300" s="242" t="s">
        <v>123</v>
      </c>
      <c r="L300" s="247"/>
      <c r="M300" s="248" t="s">
        <v>19</v>
      </c>
      <c r="N300" s="249" t="s">
        <v>43</v>
      </c>
      <c r="O300" s="86"/>
      <c r="P300" s="208">
        <f>O300*H300</f>
        <v>0</v>
      </c>
      <c r="Q300" s="208">
        <v>0.00015</v>
      </c>
      <c r="R300" s="208">
        <f>Q300*H300</f>
        <v>0.00015</v>
      </c>
      <c r="S300" s="208">
        <v>0</v>
      </c>
      <c r="T300" s="209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0" t="s">
        <v>308</v>
      </c>
      <c r="AT300" s="210" t="s">
        <v>204</v>
      </c>
      <c r="AU300" s="210" t="s">
        <v>125</v>
      </c>
      <c r="AY300" s="19" t="s">
        <v>116</v>
      </c>
      <c r="BE300" s="211">
        <f>IF(N300="základní",J300,0)</f>
        <v>0</v>
      </c>
      <c r="BF300" s="211">
        <f>IF(N300="snížená",J300,0)</f>
        <v>0</v>
      </c>
      <c r="BG300" s="211">
        <f>IF(N300="zákl. přenesená",J300,0)</f>
        <v>0</v>
      </c>
      <c r="BH300" s="211">
        <f>IF(N300="sníž. přenesená",J300,0)</f>
        <v>0</v>
      </c>
      <c r="BI300" s="211">
        <f>IF(N300="nulová",J300,0)</f>
        <v>0</v>
      </c>
      <c r="BJ300" s="19" t="s">
        <v>125</v>
      </c>
      <c r="BK300" s="211">
        <f>ROUND(I300*H300,2)</f>
        <v>0</v>
      </c>
      <c r="BL300" s="19" t="s">
        <v>170</v>
      </c>
      <c r="BM300" s="210" t="s">
        <v>600</v>
      </c>
    </row>
    <row r="301" spans="1:65" s="2" customFormat="1" ht="16.5" customHeight="1">
      <c r="A301" s="40"/>
      <c r="B301" s="41"/>
      <c r="C301" s="240" t="s">
        <v>601</v>
      </c>
      <c r="D301" s="240" t="s">
        <v>204</v>
      </c>
      <c r="E301" s="241" t="s">
        <v>602</v>
      </c>
      <c r="F301" s="242" t="s">
        <v>603</v>
      </c>
      <c r="G301" s="243" t="s">
        <v>200</v>
      </c>
      <c r="H301" s="244">
        <v>1</v>
      </c>
      <c r="I301" s="245"/>
      <c r="J301" s="246">
        <f>ROUND(I301*H301,2)</f>
        <v>0</v>
      </c>
      <c r="K301" s="242" t="s">
        <v>123</v>
      </c>
      <c r="L301" s="247"/>
      <c r="M301" s="248" t="s">
        <v>19</v>
      </c>
      <c r="N301" s="249" t="s">
        <v>43</v>
      </c>
      <c r="O301" s="86"/>
      <c r="P301" s="208">
        <f>O301*H301</f>
        <v>0</v>
      </c>
      <c r="Q301" s="208">
        <v>0.00015</v>
      </c>
      <c r="R301" s="208">
        <f>Q301*H301</f>
        <v>0.00015</v>
      </c>
      <c r="S301" s="208">
        <v>0</v>
      </c>
      <c r="T301" s="209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0" t="s">
        <v>308</v>
      </c>
      <c r="AT301" s="210" t="s">
        <v>204</v>
      </c>
      <c r="AU301" s="210" t="s">
        <v>125</v>
      </c>
      <c r="AY301" s="19" t="s">
        <v>116</v>
      </c>
      <c r="BE301" s="211">
        <f>IF(N301="základní",J301,0)</f>
        <v>0</v>
      </c>
      <c r="BF301" s="211">
        <f>IF(N301="snížená",J301,0)</f>
        <v>0</v>
      </c>
      <c r="BG301" s="211">
        <f>IF(N301="zákl. přenesená",J301,0)</f>
        <v>0</v>
      </c>
      <c r="BH301" s="211">
        <f>IF(N301="sníž. přenesená",J301,0)</f>
        <v>0</v>
      </c>
      <c r="BI301" s="211">
        <f>IF(N301="nulová",J301,0)</f>
        <v>0</v>
      </c>
      <c r="BJ301" s="19" t="s">
        <v>125</v>
      </c>
      <c r="BK301" s="211">
        <f>ROUND(I301*H301,2)</f>
        <v>0</v>
      </c>
      <c r="BL301" s="19" t="s">
        <v>170</v>
      </c>
      <c r="BM301" s="210" t="s">
        <v>604</v>
      </c>
    </row>
    <row r="302" spans="1:65" s="2" customFormat="1" ht="16.5" customHeight="1">
      <c r="A302" s="40"/>
      <c r="B302" s="41"/>
      <c r="C302" s="240" t="s">
        <v>605</v>
      </c>
      <c r="D302" s="240" t="s">
        <v>204</v>
      </c>
      <c r="E302" s="241" t="s">
        <v>606</v>
      </c>
      <c r="F302" s="242" t="s">
        <v>607</v>
      </c>
      <c r="G302" s="243" t="s">
        <v>200</v>
      </c>
      <c r="H302" s="244">
        <v>1</v>
      </c>
      <c r="I302" s="245"/>
      <c r="J302" s="246">
        <f>ROUND(I302*H302,2)</f>
        <v>0</v>
      </c>
      <c r="K302" s="242" t="s">
        <v>123</v>
      </c>
      <c r="L302" s="247"/>
      <c r="M302" s="248" t="s">
        <v>19</v>
      </c>
      <c r="N302" s="249" t="s">
        <v>43</v>
      </c>
      <c r="O302" s="86"/>
      <c r="P302" s="208">
        <f>O302*H302</f>
        <v>0</v>
      </c>
      <c r="Q302" s="208">
        <v>0.0002</v>
      </c>
      <c r="R302" s="208">
        <f>Q302*H302</f>
        <v>0.0002</v>
      </c>
      <c r="S302" s="208">
        <v>0</v>
      </c>
      <c r="T302" s="209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0" t="s">
        <v>308</v>
      </c>
      <c r="AT302" s="210" t="s">
        <v>204</v>
      </c>
      <c r="AU302" s="210" t="s">
        <v>125</v>
      </c>
      <c r="AY302" s="19" t="s">
        <v>116</v>
      </c>
      <c r="BE302" s="211">
        <f>IF(N302="základní",J302,0)</f>
        <v>0</v>
      </c>
      <c r="BF302" s="211">
        <f>IF(N302="snížená",J302,0)</f>
        <v>0</v>
      </c>
      <c r="BG302" s="211">
        <f>IF(N302="zákl. přenesená",J302,0)</f>
        <v>0</v>
      </c>
      <c r="BH302" s="211">
        <f>IF(N302="sníž. přenesená",J302,0)</f>
        <v>0</v>
      </c>
      <c r="BI302" s="211">
        <f>IF(N302="nulová",J302,0)</f>
        <v>0</v>
      </c>
      <c r="BJ302" s="19" t="s">
        <v>125</v>
      </c>
      <c r="BK302" s="211">
        <f>ROUND(I302*H302,2)</f>
        <v>0</v>
      </c>
      <c r="BL302" s="19" t="s">
        <v>170</v>
      </c>
      <c r="BM302" s="210" t="s">
        <v>608</v>
      </c>
    </row>
    <row r="303" spans="1:65" s="2" customFormat="1" ht="16.5" customHeight="1">
      <c r="A303" s="40"/>
      <c r="B303" s="41"/>
      <c r="C303" s="199" t="s">
        <v>609</v>
      </c>
      <c r="D303" s="199" t="s">
        <v>119</v>
      </c>
      <c r="E303" s="200" t="s">
        <v>610</v>
      </c>
      <c r="F303" s="201" t="s">
        <v>611</v>
      </c>
      <c r="G303" s="202" t="s">
        <v>200</v>
      </c>
      <c r="H303" s="203">
        <v>2</v>
      </c>
      <c r="I303" s="204"/>
      <c r="J303" s="205">
        <f>ROUND(I303*H303,2)</f>
        <v>0</v>
      </c>
      <c r="K303" s="201" t="s">
        <v>123</v>
      </c>
      <c r="L303" s="46"/>
      <c r="M303" s="206" t="s">
        <v>19</v>
      </c>
      <c r="N303" s="207" t="s">
        <v>43</v>
      </c>
      <c r="O303" s="86"/>
      <c r="P303" s="208">
        <f>O303*H303</f>
        <v>0</v>
      </c>
      <c r="Q303" s="208">
        <v>0</v>
      </c>
      <c r="R303" s="208">
        <f>Q303*H303</f>
        <v>0</v>
      </c>
      <c r="S303" s="208">
        <v>0.024</v>
      </c>
      <c r="T303" s="209">
        <f>S303*H303</f>
        <v>0.048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0" t="s">
        <v>170</v>
      </c>
      <c r="AT303" s="210" t="s">
        <v>119</v>
      </c>
      <c r="AU303" s="210" t="s">
        <v>125</v>
      </c>
      <c r="AY303" s="19" t="s">
        <v>116</v>
      </c>
      <c r="BE303" s="211">
        <f>IF(N303="základní",J303,0)</f>
        <v>0</v>
      </c>
      <c r="BF303" s="211">
        <f>IF(N303="snížená",J303,0)</f>
        <v>0</v>
      </c>
      <c r="BG303" s="211">
        <f>IF(N303="zákl. přenesená",J303,0)</f>
        <v>0</v>
      </c>
      <c r="BH303" s="211">
        <f>IF(N303="sníž. přenesená",J303,0)</f>
        <v>0</v>
      </c>
      <c r="BI303" s="211">
        <f>IF(N303="nulová",J303,0)</f>
        <v>0</v>
      </c>
      <c r="BJ303" s="19" t="s">
        <v>125</v>
      </c>
      <c r="BK303" s="211">
        <f>ROUND(I303*H303,2)</f>
        <v>0</v>
      </c>
      <c r="BL303" s="19" t="s">
        <v>170</v>
      </c>
      <c r="BM303" s="210" t="s">
        <v>612</v>
      </c>
    </row>
    <row r="304" spans="1:47" s="2" customFormat="1" ht="12">
      <c r="A304" s="40"/>
      <c r="B304" s="41"/>
      <c r="C304" s="42"/>
      <c r="D304" s="212" t="s">
        <v>127</v>
      </c>
      <c r="E304" s="42"/>
      <c r="F304" s="213" t="s">
        <v>613</v>
      </c>
      <c r="G304" s="42"/>
      <c r="H304" s="42"/>
      <c r="I304" s="214"/>
      <c r="J304" s="42"/>
      <c r="K304" s="42"/>
      <c r="L304" s="46"/>
      <c r="M304" s="215"/>
      <c r="N304" s="216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127</v>
      </c>
      <c r="AU304" s="19" t="s">
        <v>125</v>
      </c>
    </row>
    <row r="305" spans="1:65" s="2" customFormat="1" ht="16.5" customHeight="1">
      <c r="A305" s="40"/>
      <c r="B305" s="41"/>
      <c r="C305" s="199" t="s">
        <v>614</v>
      </c>
      <c r="D305" s="199" t="s">
        <v>119</v>
      </c>
      <c r="E305" s="200" t="s">
        <v>615</v>
      </c>
      <c r="F305" s="201" t="s">
        <v>616</v>
      </c>
      <c r="G305" s="202" t="s">
        <v>200</v>
      </c>
      <c r="H305" s="203">
        <v>1</v>
      </c>
      <c r="I305" s="204"/>
      <c r="J305" s="205">
        <f>ROUND(I305*H305,2)</f>
        <v>0</v>
      </c>
      <c r="K305" s="201" t="s">
        <v>123</v>
      </c>
      <c r="L305" s="46"/>
      <c r="M305" s="206" t="s">
        <v>19</v>
      </c>
      <c r="N305" s="207" t="s">
        <v>43</v>
      </c>
      <c r="O305" s="86"/>
      <c r="P305" s="208">
        <f>O305*H305</f>
        <v>0</v>
      </c>
      <c r="Q305" s="208">
        <v>0</v>
      </c>
      <c r="R305" s="208">
        <f>Q305*H305</f>
        <v>0</v>
      </c>
      <c r="S305" s="208">
        <v>0</v>
      </c>
      <c r="T305" s="209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0" t="s">
        <v>170</v>
      </c>
      <c r="AT305" s="210" t="s">
        <v>119</v>
      </c>
      <c r="AU305" s="210" t="s">
        <v>125</v>
      </c>
      <c r="AY305" s="19" t="s">
        <v>116</v>
      </c>
      <c r="BE305" s="211">
        <f>IF(N305="základní",J305,0)</f>
        <v>0</v>
      </c>
      <c r="BF305" s="211">
        <f>IF(N305="snížená",J305,0)</f>
        <v>0</v>
      </c>
      <c r="BG305" s="211">
        <f>IF(N305="zákl. přenesená",J305,0)</f>
        <v>0</v>
      </c>
      <c r="BH305" s="211">
        <f>IF(N305="sníž. přenesená",J305,0)</f>
        <v>0</v>
      </c>
      <c r="BI305" s="211">
        <f>IF(N305="nulová",J305,0)</f>
        <v>0</v>
      </c>
      <c r="BJ305" s="19" t="s">
        <v>125</v>
      </c>
      <c r="BK305" s="211">
        <f>ROUND(I305*H305,2)</f>
        <v>0</v>
      </c>
      <c r="BL305" s="19" t="s">
        <v>170</v>
      </c>
      <c r="BM305" s="210" t="s">
        <v>617</v>
      </c>
    </row>
    <row r="306" spans="1:47" s="2" customFormat="1" ht="12">
      <c r="A306" s="40"/>
      <c r="B306" s="41"/>
      <c r="C306" s="42"/>
      <c r="D306" s="212" t="s">
        <v>127</v>
      </c>
      <c r="E306" s="42"/>
      <c r="F306" s="213" t="s">
        <v>618</v>
      </c>
      <c r="G306" s="42"/>
      <c r="H306" s="42"/>
      <c r="I306" s="214"/>
      <c r="J306" s="42"/>
      <c r="K306" s="42"/>
      <c r="L306" s="46"/>
      <c r="M306" s="215"/>
      <c r="N306" s="216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127</v>
      </c>
      <c r="AU306" s="19" t="s">
        <v>125</v>
      </c>
    </row>
    <row r="307" spans="1:65" s="2" customFormat="1" ht="16.5" customHeight="1">
      <c r="A307" s="40"/>
      <c r="B307" s="41"/>
      <c r="C307" s="240" t="s">
        <v>619</v>
      </c>
      <c r="D307" s="240" t="s">
        <v>204</v>
      </c>
      <c r="E307" s="241" t="s">
        <v>620</v>
      </c>
      <c r="F307" s="242" t="s">
        <v>621</v>
      </c>
      <c r="G307" s="243" t="s">
        <v>200</v>
      </c>
      <c r="H307" s="244">
        <v>1</v>
      </c>
      <c r="I307" s="245"/>
      <c r="J307" s="246">
        <f>ROUND(I307*H307,2)</f>
        <v>0</v>
      </c>
      <c r="K307" s="242" t="s">
        <v>123</v>
      </c>
      <c r="L307" s="247"/>
      <c r="M307" s="248" t="s">
        <v>19</v>
      </c>
      <c r="N307" s="249" t="s">
        <v>43</v>
      </c>
      <c r="O307" s="86"/>
      <c r="P307" s="208">
        <f>O307*H307</f>
        <v>0</v>
      </c>
      <c r="Q307" s="208">
        <v>0.00123</v>
      </c>
      <c r="R307" s="208">
        <f>Q307*H307</f>
        <v>0.00123</v>
      </c>
      <c r="S307" s="208">
        <v>0</v>
      </c>
      <c r="T307" s="209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0" t="s">
        <v>308</v>
      </c>
      <c r="AT307" s="210" t="s">
        <v>204</v>
      </c>
      <c r="AU307" s="210" t="s">
        <v>125</v>
      </c>
      <c r="AY307" s="19" t="s">
        <v>116</v>
      </c>
      <c r="BE307" s="211">
        <f>IF(N307="základní",J307,0)</f>
        <v>0</v>
      </c>
      <c r="BF307" s="211">
        <f>IF(N307="snížená",J307,0)</f>
        <v>0</v>
      </c>
      <c r="BG307" s="211">
        <f>IF(N307="zákl. přenesená",J307,0)</f>
        <v>0</v>
      </c>
      <c r="BH307" s="211">
        <f>IF(N307="sníž. přenesená",J307,0)</f>
        <v>0</v>
      </c>
      <c r="BI307" s="211">
        <f>IF(N307="nulová",J307,0)</f>
        <v>0</v>
      </c>
      <c r="BJ307" s="19" t="s">
        <v>125</v>
      </c>
      <c r="BK307" s="211">
        <f>ROUND(I307*H307,2)</f>
        <v>0</v>
      </c>
      <c r="BL307" s="19" t="s">
        <v>170</v>
      </c>
      <c r="BM307" s="210" t="s">
        <v>622</v>
      </c>
    </row>
    <row r="308" spans="1:65" s="2" customFormat="1" ht="24.15" customHeight="1">
      <c r="A308" s="40"/>
      <c r="B308" s="41"/>
      <c r="C308" s="199" t="s">
        <v>623</v>
      </c>
      <c r="D308" s="199" t="s">
        <v>119</v>
      </c>
      <c r="E308" s="200" t="s">
        <v>624</v>
      </c>
      <c r="F308" s="201" t="s">
        <v>625</v>
      </c>
      <c r="G308" s="202" t="s">
        <v>200</v>
      </c>
      <c r="H308" s="203">
        <v>1</v>
      </c>
      <c r="I308" s="204"/>
      <c r="J308" s="205">
        <f>ROUND(I308*H308,2)</f>
        <v>0</v>
      </c>
      <c r="K308" s="201" t="s">
        <v>123</v>
      </c>
      <c r="L308" s="46"/>
      <c r="M308" s="206" t="s">
        <v>19</v>
      </c>
      <c r="N308" s="207" t="s">
        <v>43</v>
      </c>
      <c r="O308" s="86"/>
      <c r="P308" s="208">
        <f>O308*H308</f>
        <v>0</v>
      </c>
      <c r="Q308" s="208">
        <v>0</v>
      </c>
      <c r="R308" s="208">
        <f>Q308*H308</f>
        <v>0</v>
      </c>
      <c r="S308" s="208">
        <v>0.166</v>
      </c>
      <c r="T308" s="209">
        <f>S308*H308</f>
        <v>0.166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0" t="s">
        <v>170</v>
      </c>
      <c r="AT308" s="210" t="s">
        <v>119</v>
      </c>
      <c r="AU308" s="210" t="s">
        <v>125</v>
      </c>
      <c r="AY308" s="19" t="s">
        <v>116</v>
      </c>
      <c r="BE308" s="211">
        <f>IF(N308="základní",J308,0)</f>
        <v>0</v>
      </c>
      <c r="BF308" s="211">
        <f>IF(N308="snížená",J308,0)</f>
        <v>0</v>
      </c>
      <c r="BG308" s="211">
        <f>IF(N308="zákl. přenesená",J308,0)</f>
        <v>0</v>
      </c>
      <c r="BH308" s="211">
        <f>IF(N308="sníž. přenesená",J308,0)</f>
        <v>0</v>
      </c>
      <c r="BI308" s="211">
        <f>IF(N308="nulová",J308,0)</f>
        <v>0</v>
      </c>
      <c r="BJ308" s="19" t="s">
        <v>125</v>
      </c>
      <c r="BK308" s="211">
        <f>ROUND(I308*H308,2)</f>
        <v>0</v>
      </c>
      <c r="BL308" s="19" t="s">
        <v>170</v>
      </c>
      <c r="BM308" s="210" t="s">
        <v>626</v>
      </c>
    </row>
    <row r="309" spans="1:47" s="2" customFormat="1" ht="12">
      <c r="A309" s="40"/>
      <c r="B309" s="41"/>
      <c r="C309" s="42"/>
      <c r="D309" s="212" t="s">
        <v>127</v>
      </c>
      <c r="E309" s="42"/>
      <c r="F309" s="213" t="s">
        <v>627</v>
      </c>
      <c r="G309" s="42"/>
      <c r="H309" s="42"/>
      <c r="I309" s="214"/>
      <c r="J309" s="42"/>
      <c r="K309" s="42"/>
      <c r="L309" s="46"/>
      <c r="M309" s="215"/>
      <c r="N309" s="216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127</v>
      </c>
      <c r="AU309" s="19" t="s">
        <v>125</v>
      </c>
    </row>
    <row r="310" spans="1:65" s="2" customFormat="1" ht="16.5" customHeight="1">
      <c r="A310" s="40"/>
      <c r="B310" s="41"/>
      <c r="C310" s="199" t="s">
        <v>628</v>
      </c>
      <c r="D310" s="199" t="s">
        <v>119</v>
      </c>
      <c r="E310" s="200" t="s">
        <v>629</v>
      </c>
      <c r="F310" s="201" t="s">
        <v>630</v>
      </c>
      <c r="G310" s="202" t="s">
        <v>200</v>
      </c>
      <c r="H310" s="203">
        <v>2</v>
      </c>
      <c r="I310" s="204"/>
      <c r="J310" s="205">
        <f>ROUND(I310*H310,2)</f>
        <v>0</v>
      </c>
      <c r="K310" s="201" t="s">
        <v>123</v>
      </c>
      <c r="L310" s="46"/>
      <c r="M310" s="206" t="s">
        <v>19</v>
      </c>
      <c r="N310" s="207" t="s">
        <v>43</v>
      </c>
      <c r="O310" s="86"/>
      <c r="P310" s="208">
        <f>O310*H310</f>
        <v>0</v>
      </c>
      <c r="Q310" s="208">
        <v>0</v>
      </c>
      <c r="R310" s="208">
        <f>Q310*H310</f>
        <v>0</v>
      </c>
      <c r="S310" s="208">
        <v>0.0881</v>
      </c>
      <c r="T310" s="209">
        <f>S310*H310</f>
        <v>0.1762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0" t="s">
        <v>124</v>
      </c>
      <c r="AT310" s="210" t="s">
        <v>119</v>
      </c>
      <c r="AU310" s="210" t="s">
        <v>125</v>
      </c>
      <c r="AY310" s="19" t="s">
        <v>116</v>
      </c>
      <c r="BE310" s="211">
        <f>IF(N310="základní",J310,0)</f>
        <v>0</v>
      </c>
      <c r="BF310" s="211">
        <f>IF(N310="snížená",J310,0)</f>
        <v>0</v>
      </c>
      <c r="BG310" s="211">
        <f>IF(N310="zákl. přenesená",J310,0)</f>
        <v>0</v>
      </c>
      <c r="BH310" s="211">
        <f>IF(N310="sníž. přenesená",J310,0)</f>
        <v>0</v>
      </c>
      <c r="BI310" s="211">
        <f>IF(N310="nulová",J310,0)</f>
        <v>0</v>
      </c>
      <c r="BJ310" s="19" t="s">
        <v>125</v>
      </c>
      <c r="BK310" s="211">
        <f>ROUND(I310*H310,2)</f>
        <v>0</v>
      </c>
      <c r="BL310" s="19" t="s">
        <v>124</v>
      </c>
      <c r="BM310" s="210" t="s">
        <v>631</v>
      </c>
    </row>
    <row r="311" spans="1:47" s="2" customFormat="1" ht="12">
      <c r="A311" s="40"/>
      <c r="B311" s="41"/>
      <c r="C311" s="42"/>
      <c r="D311" s="212" t="s">
        <v>127</v>
      </c>
      <c r="E311" s="42"/>
      <c r="F311" s="213" t="s">
        <v>632</v>
      </c>
      <c r="G311" s="42"/>
      <c r="H311" s="42"/>
      <c r="I311" s="214"/>
      <c r="J311" s="42"/>
      <c r="K311" s="42"/>
      <c r="L311" s="46"/>
      <c r="M311" s="215"/>
      <c r="N311" s="216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127</v>
      </c>
      <c r="AU311" s="19" t="s">
        <v>125</v>
      </c>
    </row>
    <row r="312" spans="1:65" s="2" customFormat="1" ht="16.5" customHeight="1">
      <c r="A312" s="40"/>
      <c r="B312" s="41"/>
      <c r="C312" s="199" t="s">
        <v>633</v>
      </c>
      <c r="D312" s="199" t="s">
        <v>119</v>
      </c>
      <c r="E312" s="200" t="s">
        <v>634</v>
      </c>
      <c r="F312" s="201" t="s">
        <v>635</v>
      </c>
      <c r="G312" s="202" t="s">
        <v>200</v>
      </c>
      <c r="H312" s="203">
        <v>1</v>
      </c>
      <c r="I312" s="204"/>
      <c r="J312" s="205">
        <f>ROUND(I312*H312,2)</f>
        <v>0</v>
      </c>
      <c r="K312" s="201" t="s">
        <v>123</v>
      </c>
      <c r="L312" s="46"/>
      <c r="M312" s="206" t="s">
        <v>19</v>
      </c>
      <c r="N312" s="207" t="s">
        <v>43</v>
      </c>
      <c r="O312" s="86"/>
      <c r="P312" s="208">
        <f>O312*H312</f>
        <v>0</v>
      </c>
      <c r="Q312" s="208">
        <v>0</v>
      </c>
      <c r="R312" s="208">
        <f>Q312*H312</f>
        <v>0</v>
      </c>
      <c r="S312" s="208">
        <v>0.1104</v>
      </c>
      <c r="T312" s="209">
        <f>S312*H312</f>
        <v>0.1104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0" t="s">
        <v>170</v>
      </c>
      <c r="AT312" s="210" t="s">
        <v>119</v>
      </c>
      <c r="AU312" s="210" t="s">
        <v>125</v>
      </c>
      <c r="AY312" s="19" t="s">
        <v>116</v>
      </c>
      <c r="BE312" s="211">
        <f>IF(N312="základní",J312,0)</f>
        <v>0</v>
      </c>
      <c r="BF312" s="211">
        <f>IF(N312="snížená",J312,0)</f>
        <v>0</v>
      </c>
      <c r="BG312" s="211">
        <f>IF(N312="zákl. přenesená",J312,0)</f>
        <v>0</v>
      </c>
      <c r="BH312" s="211">
        <f>IF(N312="sníž. přenesená",J312,0)</f>
        <v>0</v>
      </c>
      <c r="BI312" s="211">
        <f>IF(N312="nulová",J312,0)</f>
        <v>0</v>
      </c>
      <c r="BJ312" s="19" t="s">
        <v>125</v>
      </c>
      <c r="BK312" s="211">
        <f>ROUND(I312*H312,2)</f>
        <v>0</v>
      </c>
      <c r="BL312" s="19" t="s">
        <v>170</v>
      </c>
      <c r="BM312" s="210" t="s">
        <v>636</v>
      </c>
    </row>
    <row r="313" spans="1:47" s="2" customFormat="1" ht="12">
      <c r="A313" s="40"/>
      <c r="B313" s="41"/>
      <c r="C313" s="42"/>
      <c r="D313" s="212" t="s">
        <v>127</v>
      </c>
      <c r="E313" s="42"/>
      <c r="F313" s="213" t="s">
        <v>637</v>
      </c>
      <c r="G313" s="42"/>
      <c r="H313" s="42"/>
      <c r="I313" s="214"/>
      <c r="J313" s="42"/>
      <c r="K313" s="42"/>
      <c r="L313" s="46"/>
      <c r="M313" s="215"/>
      <c r="N313" s="216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127</v>
      </c>
      <c r="AU313" s="19" t="s">
        <v>125</v>
      </c>
    </row>
    <row r="314" spans="1:65" s="2" customFormat="1" ht="16.5" customHeight="1">
      <c r="A314" s="40"/>
      <c r="B314" s="41"/>
      <c r="C314" s="199" t="s">
        <v>638</v>
      </c>
      <c r="D314" s="199" t="s">
        <v>119</v>
      </c>
      <c r="E314" s="200" t="s">
        <v>639</v>
      </c>
      <c r="F314" s="201" t="s">
        <v>640</v>
      </c>
      <c r="G314" s="202" t="s">
        <v>641</v>
      </c>
      <c r="H314" s="203">
        <v>1</v>
      </c>
      <c r="I314" s="204"/>
      <c r="J314" s="205">
        <f>ROUND(I314*H314,2)</f>
        <v>0</v>
      </c>
      <c r="K314" s="201" t="s">
        <v>19</v>
      </c>
      <c r="L314" s="46"/>
      <c r="M314" s="206" t="s">
        <v>19</v>
      </c>
      <c r="N314" s="207" t="s">
        <v>43</v>
      </c>
      <c r="O314" s="86"/>
      <c r="P314" s="208">
        <f>O314*H314</f>
        <v>0</v>
      </c>
      <c r="Q314" s="208">
        <v>0.105</v>
      </c>
      <c r="R314" s="208">
        <f>Q314*H314</f>
        <v>0.105</v>
      </c>
      <c r="S314" s="208">
        <v>0</v>
      </c>
      <c r="T314" s="209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0" t="s">
        <v>170</v>
      </c>
      <c r="AT314" s="210" t="s">
        <v>119</v>
      </c>
      <c r="AU314" s="210" t="s">
        <v>125</v>
      </c>
      <c r="AY314" s="19" t="s">
        <v>116</v>
      </c>
      <c r="BE314" s="211">
        <f>IF(N314="základní",J314,0)</f>
        <v>0</v>
      </c>
      <c r="BF314" s="211">
        <f>IF(N314="snížená",J314,0)</f>
        <v>0</v>
      </c>
      <c r="BG314" s="211">
        <f>IF(N314="zákl. přenesená",J314,0)</f>
        <v>0</v>
      </c>
      <c r="BH314" s="211">
        <f>IF(N314="sníž. přenesená",J314,0)</f>
        <v>0</v>
      </c>
      <c r="BI314" s="211">
        <f>IF(N314="nulová",J314,0)</f>
        <v>0</v>
      </c>
      <c r="BJ314" s="19" t="s">
        <v>125</v>
      </c>
      <c r="BK314" s="211">
        <f>ROUND(I314*H314,2)</f>
        <v>0</v>
      </c>
      <c r="BL314" s="19" t="s">
        <v>170</v>
      </c>
      <c r="BM314" s="210" t="s">
        <v>642</v>
      </c>
    </row>
    <row r="315" spans="1:65" s="2" customFormat="1" ht="16.5" customHeight="1">
      <c r="A315" s="40"/>
      <c r="B315" s="41"/>
      <c r="C315" s="199" t="s">
        <v>643</v>
      </c>
      <c r="D315" s="199" t="s">
        <v>119</v>
      </c>
      <c r="E315" s="200" t="s">
        <v>644</v>
      </c>
      <c r="F315" s="201" t="s">
        <v>645</v>
      </c>
      <c r="G315" s="202" t="s">
        <v>641</v>
      </c>
      <c r="H315" s="203">
        <v>1</v>
      </c>
      <c r="I315" s="204"/>
      <c r="J315" s="205">
        <f>ROUND(I315*H315,2)</f>
        <v>0</v>
      </c>
      <c r="K315" s="201" t="s">
        <v>19</v>
      </c>
      <c r="L315" s="46"/>
      <c r="M315" s="206" t="s">
        <v>19</v>
      </c>
      <c r="N315" s="207" t="s">
        <v>43</v>
      </c>
      <c r="O315" s="86"/>
      <c r="P315" s="208">
        <f>O315*H315</f>
        <v>0</v>
      </c>
      <c r="Q315" s="208">
        <v>0.003</v>
      </c>
      <c r="R315" s="208">
        <f>Q315*H315</f>
        <v>0.003</v>
      </c>
      <c r="S315" s="208">
        <v>0</v>
      </c>
      <c r="T315" s="209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0" t="s">
        <v>170</v>
      </c>
      <c r="AT315" s="210" t="s">
        <v>119</v>
      </c>
      <c r="AU315" s="210" t="s">
        <v>125</v>
      </c>
      <c r="AY315" s="19" t="s">
        <v>116</v>
      </c>
      <c r="BE315" s="211">
        <f>IF(N315="základní",J315,0)</f>
        <v>0</v>
      </c>
      <c r="BF315" s="211">
        <f>IF(N315="snížená",J315,0)</f>
        <v>0</v>
      </c>
      <c r="BG315" s="211">
        <f>IF(N315="zákl. přenesená",J315,0)</f>
        <v>0</v>
      </c>
      <c r="BH315" s="211">
        <f>IF(N315="sníž. přenesená",J315,0)</f>
        <v>0</v>
      </c>
      <c r="BI315" s="211">
        <f>IF(N315="nulová",J315,0)</f>
        <v>0</v>
      </c>
      <c r="BJ315" s="19" t="s">
        <v>125</v>
      </c>
      <c r="BK315" s="211">
        <f>ROUND(I315*H315,2)</f>
        <v>0</v>
      </c>
      <c r="BL315" s="19" t="s">
        <v>170</v>
      </c>
      <c r="BM315" s="210" t="s">
        <v>646</v>
      </c>
    </row>
    <row r="316" spans="1:65" s="2" customFormat="1" ht="16.5" customHeight="1">
      <c r="A316" s="40"/>
      <c r="B316" s="41"/>
      <c r="C316" s="199" t="s">
        <v>647</v>
      </c>
      <c r="D316" s="199" t="s">
        <v>119</v>
      </c>
      <c r="E316" s="200" t="s">
        <v>648</v>
      </c>
      <c r="F316" s="201" t="s">
        <v>649</v>
      </c>
      <c r="G316" s="202" t="s">
        <v>641</v>
      </c>
      <c r="H316" s="203">
        <v>1</v>
      </c>
      <c r="I316" s="204"/>
      <c r="J316" s="205">
        <f>ROUND(I316*H316,2)</f>
        <v>0</v>
      </c>
      <c r="K316" s="201" t="s">
        <v>19</v>
      </c>
      <c r="L316" s="46"/>
      <c r="M316" s="206" t="s">
        <v>19</v>
      </c>
      <c r="N316" s="207" t="s">
        <v>43</v>
      </c>
      <c r="O316" s="86"/>
      <c r="P316" s="208">
        <f>O316*H316</f>
        <v>0</v>
      </c>
      <c r="Q316" s="208">
        <v>0.012</v>
      </c>
      <c r="R316" s="208">
        <f>Q316*H316</f>
        <v>0.012</v>
      </c>
      <c r="S316" s="208">
        <v>0</v>
      </c>
      <c r="T316" s="209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0" t="s">
        <v>170</v>
      </c>
      <c r="AT316" s="210" t="s">
        <v>119</v>
      </c>
      <c r="AU316" s="210" t="s">
        <v>125</v>
      </c>
      <c r="AY316" s="19" t="s">
        <v>116</v>
      </c>
      <c r="BE316" s="211">
        <f>IF(N316="základní",J316,0)</f>
        <v>0</v>
      </c>
      <c r="BF316" s="211">
        <f>IF(N316="snížená",J316,0)</f>
        <v>0</v>
      </c>
      <c r="BG316" s="211">
        <f>IF(N316="zákl. přenesená",J316,0)</f>
        <v>0</v>
      </c>
      <c r="BH316" s="211">
        <f>IF(N316="sníž. přenesená",J316,0)</f>
        <v>0</v>
      </c>
      <c r="BI316" s="211">
        <f>IF(N316="nulová",J316,0)</f>
        <v>0</v>
      </c>
      <c r="BJ316" s="19" t="s">
        <v>125</v>
      </c>
      <c r="BK316" s="211">
        <f>ROUND(I316*H316,2)</f>
        <v>0</v>
      </c>
      <c r="BL316" s="19" t="s">
        <v>170</v>
      </c>
      <c r="BM316" s="210" t="s">
        <v>650</v>
      </c>
    </row>
    <row r="317" spans="1:65" s="2" customFormat="1" ht="16.5" customHeight="1">
      <c r="A317" s="40"/>
      <c r="B317" s="41"/>
      <c r="C317" s="199" t="s">
        <v>651</v>
      </c>
      <c r="D317" s="199" t="s">
        <v>119</v>
      </c>
      <c r="E317" s="200" t="s">
        <v>652</v>
      </c>
      <c r="F317" s="201" t="s">
        <v>653</v>
      </c>
      <c r="G317" s="202" t="s">
        <v>641</v>
      </c>
      <c r="H317" s="203">
        <v>1</v>
      </c>
      <c r="I317" s="204"/>
      <c r="J317" s="205">
        <f>ROUND(I317*H317,2)</f>
        <v>0</v>
      </c>
      <c r="K317" s="201" t="s">
        <v>19</v>
      </c>
      <c r="L317" s="46"/>
      <c r="M317" s="206" t="s">
        <v>19</v>
      </c>
      <c r="N317" s="207" t="s">
        <v>43</v>
      </c>
      <c r="O317" s="86"/>
      <c r="P317" s="208">
        <f>O317*H317</f>
        <v>0</v>
      </c>
      <c r="Q317" s="208">
        <v>0.005</v>
      </c>
      <c r="R317" s="208">
        <f>Q317*H317</f>
        <v>0.005</v>
      </c>
      <c r="S317" s="208">
        <v>0</v>
      </c>
      <c r="T317" s="209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0" t="s">
        <v>170</v>
      </c>
      <c r="AT317" s="210" t="s">
        <v>119</v>
      </c>
      <c r="AU317" s="210" t="s">
        <v>125</v>
      </c>
      <c r="AY317" s="19" t="s">
        <v>116</v>
      </c>
      <c r="BE317" s="211">
        <f>IF(N317="základní",J317,0)</f>
        <v>0</v>
      </c>
      <c r="BF317" s="211">
        <f>IF(N317="snížená",J317,0)</f>
        <v>0</v>
      </c>
      <c r="BG317" s="211">
        <f>IF(N317="zákl. přenesená",J317,0)</f>
        <v>0</v>
      </c>
      <c r="BH317" s="211">
        <f>IF(N317="sníž. přenesená",J317,0)</f>
        <v>0</v>
      </c>
      <c r="BI317" s="211">
        <f>IF(N317="nulová",J317,0)</f>
        <v>0</v>
      </c>
      <c r="BJ317" s="19" t="s">
        <v>125</v>
      </c>
      <c r="BK317" s="211">
        <f>ROUND(I317*H317,2)</f>
        <v>0</v>
      </c>
      <c r="BL317" s="19" t="s">
        <v>170</v>
      </c>
      <c r="BM317" s="210" t="s">
        <v>654</v>
      </c>
    </row>
    <row r="318" spans="1:65" s="2" customFormat="1" ht="24.15" customHeight="1">
      <c r="A318" s="40"/>
      <c r="B318" s="41"/>
      <c r="C318" s="199" t="s">
        <v>655</v>
      </c>
      <c r="D318" s="199" t="s">
        <v>119</v>
      </c>
      <c r="E318" s="200" t="s">
        <v>656</v>
      </c>
      <c r="F318" s="201" t="s">
        <v>657</v>
      </c>
      <c r="G318" s="202" t="s">
        <v>143</v>
      </c>
      <c r="H318" s="203">
        <v>0.1868</v>
      </c>
      <c r="I318" s="204"/>
      <c r="J318" s="205">
        <f>ROUND(I318*H318,2)</f>
        <v>0</v>
      </c>
      <c r="K318" s="201" t="s">
        <v>123</v>
      </c>
      <c r="L318" s="46"/>
      <c r="M318" s="206" t="s">
        <v>19</v>
      </c>
      <c r="N318" s="207" t="s">
        <v>43</v>
      </c>
      <c r="O318" s="86"/>
      <c r="P318" s="208">
        <f>O318*H318</f>
        <v>0</v>
      </c>
      <c r="Q318" s="208">
        <v>0</v>
      </c>
      <c r="R318" s="208">
        <f>Q318*H318</f>
        <v>0</v>
      </c>
      <c r="S318" s="208">
        <v>0</v>
      </c>
      <c r="T318" s="209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0" t="s">
        <v>170</v>
      </c>
      <c r="AT318" s="210" t="s">
        <v>119</v>
      </c>
      <c r="AU318" s="210" t="s">
        <v>125</v>
      </c>
      <c r="AY318" s="19" t="s">
        <v>116</v>
      </c>
      <c r="BE318" s="211">
        <f>IF(N318="základní",J318,0)</f>
        <v>0</v>
      </c>
      <c r="BF318" s="211">
        <f>IF(N318="snížená",J318,0)</f>
        <v>0</v>
      </c>
      <c r="BG318" s="211">
        <f>IF(N318="zákl. přenesená",J318,0)</f>
        <v>0</v>
      </c>
      <c r="BH318" s="211">
        <f>IF(N318="sníž. přenesená",J318,0)</f>
        <v>0</v>
      </c>
      <c r="BI318" s="211">
        <f>IF(N318="nulová",J318,0)</f>
        <v>0</v>
      </c>
      <c r="BJ318" s="19" t="s">
        <v>125</v>
      </c>
      <c r="BK318" s="211">
        <f>ROUND(I318*H318,2)</f>
        <v>0</v>
      </c>
      <c r="BL318" s="19" t="s">
        <v>170</v>
      </c>
      <c r="BM318" s="210" t="s">
        <v>658</v>
      </c>
    </row>
    <row r="319" spans="1:47" s="2" customFormat="1" ht="12">
      <c r="A319" s="40"/>
      <c r="B319" s="41"/>
      <c r="C319" s="42"/>
      <c r="D319" s="212" t="s">
        <v>127</v>
      </c>
      <c r="E319" s="42"/>
      <c r="F319" s="213" t="s">
        <v>659</v>
      </c>
      <c r="G319" s="42"/>
      <c r="H319" s="42"/>
      <c r="I319" s="214"/>
      <c r="J319" s="42"/>
      <c r="K319" s="42"/>
      <c r="L319" s="46"/>
      <c r="M319" s="215"/>
      <c r="N319" s="216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127</v>
      </c>
      <c r="AU319" s="19" t="s">
        <v>125</v>
      </c>
    </row>
    <row r="320" spans="1:63" s="12" customFormat="1" ht="22.8" customHeight="1">
      <c r="A320" s="12"/>
      <c r="B320" s="183"/>
      <c r="C320" s="184"/>
      <c r="D320" s="185" t="s">
        <v>70</v>
      </c>
      <c r="E320" s="197" t="s">
        <v>660</v>
      </c>
      <c r="F320" s="197" t="s">
        <v>661</v>
      </c>
      <c r="G320" s="184"/>
      <c r="H320" s="184"/>
      <c r="I320" s="187"/>
      <c r="J320" s="198">
        <f>BK320</f>
        <v>0</v>
      </c>
      <c r="K320" s="184"/>
      <c r="L320" s="189"/>
      <c r="M320" s="190"/>
      <c r="N320" s="191"/>
      <c r="O320" s="191"/>
      <c r="P320" s="192">
        <f>SUM(P321:P352)</f>
        <v>0</v>
      </c>
      <c r="Q320" s="191"/>
      <c r="R320" s="192">
        <f>SUM(R321:R352)</f>
        <v>0.14900205000000002</v>
      </c>
      <c r="S320" s="191"/>
      <c r="T320" s="193">
        <f>SUM(T321:T352)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194" t="s">
        <v>125</v>
      </c>
      <c r="AT320" s="195" t="s">
        <v>70</v>
      </c>
      <c r="AU320" s="195" t="s">
        <v>76</v>
      </c>
      <c r="AY320" s="194" t="s">
        <v>116</v>
      </c>
      <c r="BK320" s="196">
        <f>SUM(BK321:BK352)</f>
        <v>0</v>
      </c>
    </row>
    <row r="321" spans="1:65" s="2" customFormat="1" ht="16.5" customHeight="1">
      <c r="A321" s="40"/>
      <c r="B321" s="41"/>
      <c r="C321" s="199" t="s">
        <v>662</v>
      </c>
      <c r="D321" s="199" t="s">
        <v>119</v>
      </c>
      <c r="E321" s="200" t="s">
        <v>663</v>
      </c>
      <c r="F321" s="201" t="s">
        <v>664</v>
      </c>
      <c r="G321" s="202" t="s">
        <v>133</v>
      </c>
      <c r="H321" s="203">
        <v>3.53</v>
      </c>
      <c r="I321" s="204"/>
      <c r="J321" s="205">
        <f>ROUND(I321*H321,2)</f>
        <v>0</v>
      </c>
      <c r="K321" s="201" t="s">
        <v>123</v>
      </c>
      <c r="L321" s="46"/>
      <c r="M321" s="206" t="s">
        <v>19</v>
      </c>
      <c r="N321" s="207" t="s">
        <v>43</v>
      </c>
      <c r="O321" s="86"/>
      <c r="P321" s="208">
        <f>O321*H321</f>
        <v>0</v>
      </c>
      <c r="Q321" s="208">
        <v>0</v>
      </c>
      <c r="R321" s="208">
        <f>Q321*H321</f>
        <v>0</v>
      </c>
      <c r="S321" s="208">
        <v>0</v>
      </c>
      <c r="T321" s="209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0" t="s">
        <v>170</v>
      </c>
      <c r="AT321" s="210" t="s">
        <v>119</v>
      </c>
      <c r="AU321" s="210" t="s">
        <v>125</v>
      </c>
      <c r="AY321" s="19" t="s">
        <v>116</v>
      </c>
      <c r="BE321" s="211">
        <f>IF(N321="základní",J321,0)</f>
        <v>0</v>
      </c>
      <c r="BF321" s="211">
        <f>IF(N321="snížená",J321,0)</f>
        <v>0</v>
      </c>
      <c r="BG321" s="211">
        <f>IF(N321="zákl. přenesená",J321,0)</f>
        <v>0</v>
      </c>
      <c r="BH321" s="211">
        <f>IF(N321="sníž. přenesená",J321,0)</f>
        <v>0</v>
      </c>
      <c r="BI321" s="211">
        <f>IF(N321="nulová",J321,0)</f>
        <v>0</v>
      </c>
      <c r="BJ321" s="19" t="s">
        <v>125</v>
      </c>
      <c r="BK321" s="211">
        <f>ROUND(I321*H321,2)</f>
        <v>0</v>
      </c>
      <c r="BL321" s="19" t="s">
        <v>170</v>
      </c>
      <c r="BM321" s="210" t="s">
        <v>665</v>
      </c>
    </row>
    <row r="322" spans="1:47" s="2" customFormat="1" ht="12">
      <c r="A322" s="40"/>
      <c r="B322" s="41"/>
      <c r="C322" s="42"/>
      <c r="D322" s="212" t="s">
        <v>127</v>
      </c>
      <c r="E322" s="42"/>
      <c r="F322" s="213" t="s">
        <v>666</v>
      </c>
      <c r="G322" s="42"/>
      <c r="H322" s="42"/>
      <c r="I322" s="214"/>
      <c r="J322" s="42"/>
      <c r="K322" s="42"/>
      <c r="L322" s="46"/>
      <c r="M322" s="215"/>
      <c r="N322" s="216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127</v>
      </c>
      <c r="AU322" s="19" t="s">
        <v>125</v>
      </c>
    </row>
    <row r="323" spans="1:51" s="13" customFormat="1" ht="12">
      <c r="A323" s="13"/>
      <c r="B323" s="217"/>
      <c r="C323" s="218"/>
      <c r="D323" s="219" t="s">
        <v>129</v>
      </c>
      <c r="E323" s="220" t="s">
        <v>19</v>
      </c>
      <c r="F323" s="221" t="s">
        <v>667</v>
      </c>
      <c r="G323" s="218"/>
      <c r="H323" s="222">
        <v>3.53</v>
      </c>
      <c r="I323" s="223"/>
      <c r="J323" s="218"/>
      <c r="K323" s="218"/>
      <c r="L323" s="224"/>
      <c r="M323" s="225"/>
      <c r="N323" s="226"/>
      <c r="O323" s="226"/>
      <c r="P323" s="226"/>
      <c r="Q323" s="226"/>
      <c r="R323" s="226"/>
      <c r="S323" s="226"/>
      <c r="T323" s="22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28" t="s">
        <v>129</v>
      </c>
      <c r="AU323" s="228" t="s">
        <v>125</v>
      </c>
      <c r="AV323" s="13" t="s">
        <v>125</v>
      </c>
      <c r="AW323" s="13" t="s">
        <v>33</v>
      </c>
      <c r="AX323" s="13" t="s">
        <v>76</v>
      </c>
      <c r="AY323" s="228" t="s">
        <v>116</v>
      </c>
    </row>
    <row r="324" spans="1:65" s="2" customFormat="1" ht="16.5" customHeight="1">
      <c r="A324" s="40"/>
      <c r="B324" s="41"/>
      <c r="C324" s="199" t="s">
        <v>668</v>
      </c>
      <c r="D324" s="199" t="s">
        <v>119</v>
      </c>
      <c r="E324" s="200" t="s">
        <v>669</v>
      </c>
      <c r="F324" s="201" t="s">
        <v>670</v>
      </c>
      <c r="G324" s="202" t="s">
        <v>133</v>
      </c>
      <c r="H324" s="203">
        <v>3.53</v>
      </c>
      <c r="I324" s="204"/>
      <c r="J324" s="205">
        <f>ROUND(I324*H324,2)</f>
        <v>0</v>
      </c>
      <c r="K324" s="201" t="s">
        <v>123</v>
      </c>
      <c r="L324" s="46"/>
      <c r="M324" s="206" t="s">
        <v>19</v>
      </c>
      <c r="N324" s="207" t="s">
        <v>43</v>
      </c>
      <c r="O324" s="86"/>
      <c r="P324" s="208">
        <f>O324*H324</f>
        <v>0</v>
      </c>
      <c r="Q324" s="208">
        <v>0.0003</v>
      </c>
      <c r="R324" s="208">
        <f>Q324*H324</f>
        <v>0.0010589999999999998</v>
      </c>
      <c r="S324" s="208">
        <v>0</v>
      </c>
      <c r="T324" s="209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0" t="s">
        <v>170</v>
      </c>
      <c r="AT324" s="210" t="s">
        <v>119</v>
      </c>
      <c r="AU324" s="210" t="s">
        <v>125</v>
      </c>
      <c r="AY324" s="19" t="s">
        <v>116</v>
      </c>
      <c r="BE324" s="211">
        <f>IF(N324="základní",J324,0)</f>
        <v>0</v>
      </c>
      <c r="BF324" s="211">
        <f>IF(N324="snížená",J324,0)</f>
        <v>0</v>
      </c>
      <c r="BG324" s="211">
        <f>IF(N324="zákl. přenesená",J324,0)</f>
        <v>0</v>
      </c>
      <c r="BH324" s="211">
        <f>IF(N324="sníž. přenesená",J324,0)</f>
        <v>0</v>
      </c>
      <c r="BI324" s="211">
        <f>IF(N324="nulová",J324,0)</f>
        <v>0</v>
      </c>
      <c r="BJ324" s="19" t="s">
        <v>125</v>
      </c>
      <c r="BK324" s="211">
        <f>ROUND(I324*H324,2)</f>
        <v>0</v>
      </c>
      <c r="BL324" s="19" t="s">
        <v>170</v>
      </c>
      <c r="BM324" s="210" t="s">
        <v>671</v>
      </c>
    </row>
    <row r="325" spans="1:47" s="2" customFormat="1" ht="12">
      <c r="A325" s="40"/>
      <c r="B325" s="41"/>
      <c r="C325" s="42"/>
      <c r="D325" s="212" t="s">
        <v>127</v>
      </c>
      <c r="E325" s="42"/>
      <c r="F325" s="213" t="s">
        <v>672</v>
      </c>
      <c r="G325" s="42"/>
      <c r="H325" s="42"/>
      <c r="I325" s="214"/>
      <c r="J325" s="42"/>
      <c r="K325" s="42"/>
      <c r="L325" s="46"/>
      <c r="M325" s="215"/>
      <c r="N325" s="216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127</v>
      </c>
      <c r="AU325" s="19" t="s">
        <v>125</v>
      </c>
    </row>
    <row r="326" spans="1:65" s="2" customFormat="1" ht="24.15" customHeight="1">
      <c r="A326" s="40"/>
      <c r="B326" s="41"/>
      <c r="C326" s="199" t="s">
        <v>673</v>
      </c>
      <c r="D326" s="199" t="s">
        <v>119</v>
      </c>
      <c r="E326" s="200" t="s">
        <v>674</v>
      </c>
      <c r="F326" s="201" t="s">
        <v>675</v>
      </c>
      <c r="G326" s="202" t="s">
        <v>133</v>
      </c>
      <c r="H326" s="203">
        <v>3.53</v>
      </c>
      <c r="I326" s="204"/>
      <c r="J326" s="205">
        <f>ROUND(I326*H326,2)</f>
        <v>0</v>
      </c>
      <c r="K326" s="201" t="s">
        <v>123</v>
      </c>
      <c r="L326" s="46"/>
      <c r="M326" s="206" t="s">
        <v>19</v>
      </c>
      <c r="N326" s="207" t="s">
        <v>43</v>
      </c>
      <c r="O326" s="86"/>
      <c r="P326" s="208">
        <f>O326*H326</f>
        <v>0</v>
      </c>
      <c r="Q326" s="208">
        <v>0.0075</v>
      </c>
      <c r="R326" s="208">
        <f>Q326*H326</f>
        <v>0.026475</v>
      </c>
      <c r="S326" s="208">
        <v>0</v>
      </c>
      <c r="T326" s="209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0" t="s">
        <v>170</v>
      </c>
      <c r="AT326" s="210" t="s">
        <v>119</v>
      </c>
      <c r="AU326" s="210" t="s">
        <v>125</v>
      </c>
      <c r="AY326" s="19" t="s">
        <v>116</v>
      </c>
      <c r="BE326" s="211">
        <f>IF(N326="základní",J326,0)</f>
        <v>0</v>
      </c>
      <c r="BF326" s="211">
        <f>IF(N326="snížená",J326,0)</f>
        <v>0</v>
      </c>
      <c r="BG326" s="211">
        <f>IF(N326="zákl. přenesená",J326,0)</f>
        <v>0</v>
      </c>
      <c r="BH326" s="211">
        <f>IF(N326="sníž. přenesená",J326,0)</f>
        <v>0</v>
      </c>
      <c r="BI326" s="211">
        <f>IF(N326="nulová",J326,0)</f>
        <v>0</v>
      </c>
      <c r="BJ326" s="19" t="s">
        <v>125</v>
      </c>
      <c r="BK326" s="211">
        <f>ROUND(I326*H326,2)</f>
        <v>0</v>
      </c>
      <c r="BL326" s="19" t="s">
        <v>170</v>
      </c>
      <c r="BM326" s="210" t="s">
        <v>676</v>
      </c>
    </row>
    <row r="327" spans="1:47" s="2" customFormat="1" ht="12">
      <c r="A327" s="40"/>
      <c r="B327" s="41"/>
      <c r="C327" s="42"/>
      <c r="D327" s="212" t="s">
        <v>127</v>
      </c>
      <c r="E327" s="42"/>
      <c r="F327" s="213" t="s">
        <v>677</v>
      </c>
      <c r="G327" s="42"/>
      <c r="H327" s="42"/>
      <c r="I327" s="214"/>
      <c r="J327" s="42"/>
      <c r="K327" s="42"/>
      <c r="L327" s="46"/>
      <c r="M327" s="215"/>
      <c r="N327" s="216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127</v>
      </c>
      <c r="AU327" s="19" t="s">
        <v>125</v>
      </c>
    </row>
    <row r="328" spans="1:65" s="2" customFormat="1" ht="24.15" customHeight="1">
      <c r="A328" s="40"/>
      <c r="B328" s="41"/>
      <c r="C328" s="199" t="s">
        <v>678</v>
      </c>
      <c r="D328" s="199" t="s">
        <v>119</v>
      </c>
      <c r="E328" s="200" t="s">
        <v>679</v>
      </c>
      <c r="F328" s="201" t="s">
        <v>680</v>
      </c>
      <c r="G328" s="202" t="s">
        <v>265</v>
      </c>
      <c r="H328" s="203">
        <v>2.34</v>
      </c>
      <c r="I328" s="204"/>
      <c r="J328" s="205">
        <f>ROUND(I328*H328,2)</f>
        <v>0</v>
      </c>
      <c r="K328" s="201" t="s">
        <v>123</v>
      </c>
      <c r="L328" s="46"/>
      <c r="M328" s="206" t="s">
        <v>19</v>
      </c>
      <c r="N328" s="207" t="s">
        <v>43</v>
      </c>
      <c r="O328" s="86"/>
      <c r="P328" s="208">
        <f>O328*H328</f>
        <v>0</v>
      </c>
      <c r="Q328" s="208">
        <v>0.00058</v>
      </c>
      <c r="R328" s="208">
        <f>Q328*H328</f>
        <v>0.0013572</v>
      </c>
      <c r="S328" s="208">
        <v>0</v>
      </c>
      <c r="T328" s="209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0" t="s">
        <v>170</v>
      </c>
      <c r="AT328" s="210" t="s">
        <v>119</v>
      </c>
      <c r="AU328" s="210" t="s">
        <v>125</v>
      </c>
      <c r="AY328" s="19" t="s">
        <v>116</v>
      </c>
      <c r="BE328" s="211">
        <f>IF(N328="základní",J328,0)</f>
        <v>0</v>
      </c>
      <c r="BF328" s="211">
        <f>IF(N328="snížená",J328,0)</f>
        <v>0</v>
      </c>
      <c r="BG328" s="211">
        <f>IF(N328="zákl. přenesená",J328,0)</f>
        <v>0</v>
      </c>
      <c r="BH328" s="211">
        <f>IF(N328="sníž. přenesená",J328,0)</f>
        <v>0</v>
      </c>
      <c r="BI328" s="211">
        <f>IF(N328="nulová",J328,0)</f>
        <v>0</v>
      </c>
      <c r="BJ328" s="19" t="s">
        <v>125</v>
      </c>
      <c r="BK328" s="211">
        <f>ROUND(I328*H328,2)</f>
        <v>0</v>
      </c>
      <c r="BL328" s="19" t="s">
        <v>170</v>
      </c>
      <c r="BM328" s="210" t="s">
        <v>681</v>
      </c>
    </row>
    <row r="329" spans="1:47" s="2" customFormat="1" ht="12">
      <c r="A329" s="40"/>
      <c r="B329" s="41"/>
      <c r="C329" s="42"/>
      <c r="D329" s="212" t="s">
        <v>127</v>
      </c>
      <c r="E329" s="42"/>
      <c r="F329" s="213" t="s">
        <v>682</v>
      </c>
      <c r="G329" s="42"/>
      <c r="H329" s="42"/>
      <c r="I329" s="214"/>
      <c r="J329" s="42"/>
      <c r="K329" s="42"/>
      <c r="L329" s="46"/>
      <c r="M329" s="215"/>
      <c r="N329" s="216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127</v>
      </c>
      <c r="AU329" s="19" t="s">
        <v>125</v>
      </c>
    </row>
    <row r="330" spans="1:51" s="13" customFormat="1" ht="12">
      <c r="A330" s="13"/>
      <c r="B330" s="217"/>
      <c r="C330" s="218"/>
      <c r="D330" s="219" t="s">
        <v>129</v>
      </c>
      <c r="E330" s="220" t="s">
        <v>19</v>
      </c>
      <c r="F330" s="221" t="s">
        <v>683</v>
      </c>
      <c r="G330" s="218"/>
      <c r="H330" s="222">
        <v>2.34</v>
      </c>
      <c r="I330" s="223"/>
      <c r="J330" s="218"/>
      <c r="K330" s="218"/>
      <c r="L330" s="224"/>
      <c r="M330" s="225"/>
      <c r="N330" s="226"/>
      <c r="O330" s="226"/>
      <c r="P330" s="226"/>
      <c r="Q330" s="226"/>
      <c r="R330" s="226"/>
      <c r="S330" s="226"/>
      <c r="T330" s="22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28" t="s">
        <v>129</v>
      </c>
      <c r="AU330" s="228" t="s">
        <v>125</v>
      </c>
      <c r="AV330" s="13" t="s">
        <v>125</v>
      </c>
      <c r="AW330" s="13" t="s">
        <v>33</v>
      </c>
      <c r="AX330" s="13" t="s">
        <v>76</v>
      </c>
      <c r="AY330" s="228" t="s">
        <v>116</v>
      </c>
    </row>
    <row r="331" spans="1:65" s="2" customFormat="1" ht="24.15" customHeight="1">
      <c r="A331" s="40"/>
      <c r="B331" s="41"/>
      <c r="C331" s="199" t="s">
        <v>684</v>
      </c>
      <c r="D331" s="199" t="s">
        <v>119</v>
      </c>
      <c r="E331" s="200" t="s">
        <v>685</v>
      </c>
      <c r="F331" s="201" t="s">
        <v>686</v>
      </c>
      <c r="G331" s="202" t="s">
        <v>265</v>
      </c>
      <c r="H331" s="203">
        <v>1.17</v>
      </c>
      <c r="I331" s="204"/>
      <c r="J331" s="205">
        <f>ROUND(I331*H331,2)</f>
        <v>0</v>
      </c>
      <c r="K331" s="201" t="s">
        <v>123</v>
      </c>
      <c r="L331" s="46"/>
      <c r="M331" s="206" t="s">
        <v>19</v>
      </c>
      <c r="N331" s="207" t="s">
        <v>43</v>
      </c>
      <c r="O331" s="86"/>
      <c r="P331" s="208">
        <f>O331*H331</f>
        <v>0</v>
      </c>
      <c r="Q331" s="208">
        <v>0.00074</v>
      </c>
      <c r="R331" s="208">
        <f>Q331*H331</f>
        <v>0.0008657999999999999</v>
      </c>
      <c r="S331" s="208">
        <v>0</v>
      </c>
      <c r="T331" s="209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0" t="s">
        <v>170</v>
      </c>
      <c r="AT331" s="210" t="s">
        <v>119</v>
      </c>
      <c r="AU331" s="210" t="s">
        <v>125</v>
      </c>
      <c r="AY331" s="19" t="s">
        <v>116</v>
      </c>
      <c r="BE331" s="211">
        <f>IF(N331="základní",J331,0)</f>
        <v>0</v>
      </c>
      <c r="BF331" s="211">
        <f>IF(N331="snížená",J331,0)</f>
        <v>0</v>
      </c>
      <c r="BG331" s="211">
        <f>IF(N331="zákl. přenesená",J331,0)</f>
        <v>0</v>
      </c>
      <c r="BH331" s="211">
        <f>IF(N331="sníž. přenesená",J331,0)</f>
        <v>0</v>
      </c>
      <c r="BI331" s="211">
        <f>IF(N331="nulová",J331,0)</f>
        <v>0</v>
      </c>
      <c r="BJ331" s="19" t="s">
        <v>125</v>
      </c>
      <c r="BK331" s="211">
        <f>ROUND(I331*H331,2)</f>
        <v>0</v>
      </c>
      <c r="BL331" s="19" t="s">
        <v>170</v>
      </c>
      <c r="BM331" s="210" t="s">
        <v>687</v>
      </c>
    </row>
    <row r="332" spans="1:47" s="2" customFormat="1" ht="12">
      <c r="A332" s="40"/>
      <c r="B332" s="41"/>
      <c r="C332" s="42"/>
      <c r="D332" s="212" t="s">
        <v>127</v>
      </c>
      <c r="E332" s="42"/>
      <c r="F332" s="213" t="s">
        <v>688</v>
      </c>
      <c r="G332" s="42"/>
      <c r="H332" s="42"/>
      <c r="I332" s="214"/>
      <c r="J332" s="42"/>
      <c r="K332" s="42"/>
      <c r="L332" s="46"/>
      <c r="M332" s="215"/>
      <c r="N332" s="216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127</v>
      </c>
      <c r="AU332" s="19" t="s">
        <v>125</v>
      </c>
    </row>
    <row r="333" spans="1:51" s="13" customFormat="1" ht="12">
      <c r="A333" s="13"/>
      <c r="B333" s="217"/>
      <c r="C333" s="218"/>
      <c r="D333" s="219" t="s">
        <v>129</v>
      </c>
      <c r="E333" s="220" t="s">
        <v>19</v>
      </c>
      <c r="F333" s="221" t="s">
        <v>689</v>
      </c>
      <c r="G333" s="218"/>
      <c r="H333" s="222">
        <v>1.17</v>
      </c>
      <c r="I333" s="223"/>
      <c r="J333" s="218"/>
      <c r="K333" s="218"/>
      <c r="L333" s="224"/>
      <c r="M333" s="225"/>
      <c r="N333" s="226"/>
      <c r="O333" s="226"/>
      <c r="P333" s="226"/>
      <c r="Q333" s="226"/>
      <c r="R333" s="226"/>
      <c r="S333" s="226"/>
      <c r="T333" s="22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28" t="s">
        <v>129</v>
      </c>
      <c r="AU333" s="228" t="s">
        <v>125</v>
      </c>
      <c r="AV333" s="13" t="s">
        <v>125</v>
      </c>
      <c r="AW333" s="13" t="s">
        <v>33</v>
      </c>
      <c r="AX333" s="13" t="s">
        <v>76</v>
      </c>
      <c r="AY333" s="228" t="s">
        <v>116</v>
      </c>
    </row>
    <row r="334" spans="1:65" s="2" customFormat="1" ht="21.75" customHeight="1">
      <c r="A334" s="40"/>
      <c r="B334" s="41"/>
      <c r="C334" s="240" t="s">
        <v>690</v>
      </c>
      <c r="D334" s="240" t="s">
        <v>204</v>
      </c>
      <c r="E334" s="241" t="s">
        <v>691</v>
      </c>
      <c r="F334" s="242" t="s">
        <v>692</v>
      </c>
      <c r="G334" s="243" t="s">
        <v>133</v>
      </c>
      <c r="H334" s="244">
        <v>0.4505</v>
      </c>
      <c r="I334" s="245"/>
      <c r="J334" s="246">
        <f>ROUND(I334*H334,2)</f>
        <v>0</v>
      </c>
      <c r="K334" s="242" t="s">
        <v>123</v>
      </c>
      <c r="L334" s="247"/>
      <c r="M334" s="248" t="s">
        <v>19</v>
      </c>
      <c r="N334" s="249" t="s">
        <v>43</v>
      </c>
      <c r="O334" s="86"/>
      <c r="P334" s="208">
        <f>O334*H334</f>
        <v>0</v>
      </c>
      <c r="Q334" s="208">
        <v>0.022</v>
      </c>
      <c r="R334" s="208">
        <f>Q334*H334</f>
        <v>0.009911</v>
      </c>
      <c r="S334" s="208">
        <v>0</v>
      </c>
      <c r="T334" s="209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0" t="s">
        <v>308</v>
      </c>
      <c r="AT334" s="210" t="s">
        <v>204</v>
      </c>
      <c r="AU334" s="210" t="s">
        <v>125</v>
      </c>
      <c r="AY334" s="19" t="s">
        <v>116</v>
      </c>
      <c r="BE334" s="211">
        <f>IF(N334="základní",J334,0)</f>
        <v>0</v>
      </c>
      <c r="BF334" s="211">
        <f>IF(N334="snížená",J334,0)</f>
        <v>0</v>
      </c>
      <c r="BG334" s="211">
        <f>IF(N334="zákl. přenesená",J334,0)</f>
        <v>0</v>
      </c>
      <c r="BH334" s="211">
        <f>IF(N334="sníž. přenesená",J334,0)</f>
        <v>0</v>
      </c>
      <c r="BI334" s="211">
        <f>IF(N334="nulová",J334,0)</f>
        <v>0</v>
      </c>
      <c r="BJ334" s="19" t="s">
        <v>125</v>
      </c>
      <c r="BK334" s="211">
        <f>ROUND(I334*H334,2)</f>
        <v>0</v>
      </c>
      <c r="BL334" s="19" t="s">
        <v>170</v>
      </c>
      <c r="BM334" s="210" t="s">
        <v>693</v>
      </c>
    </row>
    <row r="335" spans="1:51" s="13" customFormat="1" ht="12">
      <c r="A335" s="13"/>
      <c r="B335" s="217"/>
      <c r="C335" s="218"/>
      <c r="D335" s="219" t="s">
        <v>129</v>
      </c>
      <c r="E335" s="220" t="s">
        <v>19</v>
      </c>
      <c r="F335" s="221" t="s">
        <v>694</v>
      </c>
      <c r="G335" s="218"/>
      <c r="H335" s="222">
        <v>0.4095</v>
      </c>
      <c r="I335" s="223"/>
      <c r="J335" s="218"/>
      <c r="K335" s="218"/>
      <c r="L335" s="224"/>
      <c r="M335" s="225"/>
      <c r="N335" s="226"/>
      <c r="O335" s="226"/>
      <c r="P335" s="226"/>
      <c r="Q335" s="226"/>
      <c r="R335" s="226"/>
      <c r="S335" s="226"/>
      <c r="T335" s="22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28" t="s">
        <v>129</v>
      </c>
      <c r="AU335" s="228" t="s">
        <v>125</v>
      </c>
      <c r="AV335" s="13" t="s">
        <v>125</v>
      </c>
      <c r="AW335" s="13" t="s">
        <v>33</v>
      </c>
      <c r="AX335" s="13" t="s">
        <v>71</v>
      </c>
      <c r="AY335" s="228" t="s">
        <v>116</v>
      </c>
    </row>
    <row r="336" spans="1:51" s="13" customFormat="1" ht="12">
      <c r="A336" s="13"/>
      <c r="B336" s="217"/>
      <c r="C336" s="218"/>
      <c r="D336" s="219" t="s">
        <v>129</v>
      </c>
      <c r="E336" s="220" t="s">
        <v>19</v>
      </c>
      <c r="F336" s="221" t="s">
        <v>695</v>
      </c>
      <c r="G336" s="218"/>
      <c r="H336" s="222">
        <v>0</v>
      </c>
      <c r="I336" s="223"/>
      <c r="J336" s="218"/>
      <c r="K336" s="218"/>
      <c r="L336" s="224"/>
      <c r="M336" s="225"/>
      <c r="N336" s="226"/>
      <c r="O336" s="226"/>
      <c r="P336" s="226"/>
      <c r="Q336" s="226"/>
      <c r="R336" s="226"/>
      <c r="S336" s="226"/>
      <c r="T336" s="22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28" t="s">
        <v>129</v>
      </c>
      <c r="AU336" s="228" t="s">
        <v>125</v>
      </c>
      <c r="AV336" s="13" t="s">
        <v>125</v>
      </c>
      <c r="AW336" s="13" t="s">
        <v>4</v>
      </c>
      <c r="AX336" s="13" t="s">
        <v>71</v>
      </c>
      <c r="AY336" s="228" t="s">
        <v>116</v>
      </c>
    </row>
    <row r="337" spans="1:51" s="14" customFormat="1" ht="12">
      <c r="A337" s="14"/>
      <c r="B337" s="229"/>
      <c r="C337" s="230"/>
      <c r="D337" s="219" t="s">
        <v>129</v>
      </c>
      <c r="E337" s="231" t="s">
        <v>19</v>
      </c>
      <c r="F337" s="232" t="s">
        <v>157</v>
      </c>
      <c r="G337" s="230"/>
      <c r="H337" s="233">
        <v>0.4095</v>
      </c>
      <c r="I337" s="234"/>
      <c r="J337" s="230"/>
      <c r="K337" s="230"/>
      <c r="L337" s="235"/>
      <c r="M337" s="236"/>
      <c r="N337" s="237"/>
      <c r="O337" s="237"/>
      <c r="P337" s="237"/>
      <c r="Q337" s="237"/>
      <c r="R337" s="237"/>
      <c r="S337" s="237"/>
      <c r="T337" s="23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39" t="s">
        <v>129</v>
      </c>
      <c r="AU337" s="239" t="s">
        <v>125</v>
      </c>
      <c r="AV337" s="14" t="s">
        <v>124</v>
      </c>
      <c r="AW337" s="14" t="s">
        <v>4</v>
      </c>
      <c r="AX337" s="14" t="s">
        <v>76</v>
      </c>
      <c r="AY337" s="239" t="s">
        <v>116</v>
      </c>
    </row>
    <row r="338" spans="1:51" s="13" customFormat="1" ht="12">
      <c r="A338" s="13"/>
      <c r="B338" s="217"/>
      <c r="C338" s="218"/>
      <c r="D338" s="219" t="s">
        <v>129</v>
      </c>
      <c r="E338" s="218"/>
      <c r="F338" s="221" t="s">
        <v>696</v>
      </c>
      <c r="G338" s="218"/>
      <c r="H338" s="222">
        <v>0.4505</v>
      </c>
      <c r="I338" s="223"/>
      <c r="J338" s="218"/>
      <c r="K338" s="218"/>
      <c r="L338" s="224"/>
      <c r="M338" s="225"/>
      <c r="N338" s="226"/>
      <c r="O338" s="226"/>
      <c r="P338" s="226"/>
      <c r="Q338" s="226"/>
      <c r="R338" s="226"/>
      <c r="S338" s="226"/>
      <c r="T338" s="22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28" t="s">
        <v>129</v>
      </c>
      <c r="AU338" s="228" t="s">
        <v>125</v>
      </c>
      <c r="AV338" s="13" t="s">
        <v>125</v>
      </c>
      <c r="AW338" s="13" t="s">
        <v>4</v>
      </c>
      <c r="AX338" s="13" t="s">
        <v>76</v>
      </c>
      <c r="AY338" s="228" t="s">
        <v>116</v>
      </c>
    </row>
    <row r="339" spans="1:65" s="2" customFormat="1" ht="24.15" customHeight="1">
      <c r="A339" s="40"/>
      <c r="B339" s="41"/>
      <c r="C339" s="199" t="s">
        <v>697</v>
      </c>
      <c r="D339" s="199" t="s">
        <v>119</v>
      </c>
      <c r="E339" s="200" t="s">
        <v>698</v>
      </c>
      <c r="F339" s="201" t="s">
        <v>699</v>
      </c>
      <c r="G339" s="202" t="s">
        <v>133</v>
      </c>
      <c r="H339" s="203">
        <v>3.53</v>
      </c>
      <c r="I339" s="204"/>
      <c r="J339" s="205">
        <f>ROUND(I339*H339,2)</f>
        <v>0</v>
      </c>
      <c r="K339" s="201" t="s">
        <v>123</v>
      </c>
      <c r="L339" s="46"/>
      <c r="M339" s="206" t="s">
        <v>19</v>
      </c>
      <c r="N339" s="207" t="s">
        <v>43</v>
      </c>
      <c r="O339" s="86"/>
      <c r="P339" s="208">
        <f>O339*H339</f>
        <v>0</v>
      </c>
      <c r="Q339" s="208">
        <v>0.006</v>
      </c>
      <c r="R339" s="208">
        <f>Q339*H339</f>
        <v>0.02118</v>
      </c>
      <c r="S339" s="208">
        <v>0</v>
      </c>
      <c r="T339" s="209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0" t="s">
        <v>170</v>
      </c>
      <c r="AT339" s="210" t="s">
        <v>119</v>
      </c>
      <c r="AU339" s="210" t="s">
        <v>125</v>
      </c>
      <c r="AY339" s="19" t="s">
        <v>116</v>
      </c>
      <c r="BE339" s="211">
        <f>IF(N339="základní",J339,0)</f>
        <v>0</v>
      </c>
      <c r="BF339" s="211">
        <f>IF(N339="snížená",J339,0)</f>
        <v>0</v>
      </c>
      <c r="BG339" s="211">
        <f>IF(N339="zákl. přenesená",J339,0)</f>
        <v>0</v>
      </c>
      <c r="BH339" s="211">
        <f>IF(N339="sníž. přenesená",J339,0)</f>
        <v>0</v>
      </c>
      <c r="BI339" s="211">
        <f>IF(N339="nulová",J339,0)</f>
        <v>0</v>
      </c>
      <c r="BJ339" s="19" t="s">
        <v>125</v>
      </c>
      <c r="BK339" s="211">
        <f>ROUND(I339*H339,2)</f>
        <v>0</v>
      </c>
      <c r="BL339" s="19" t="s">
        <v>170</v>
      </c>
      <c r="BM339" s="210" t="s">
        <v>700</v>
      </c>
    </row>
    <row r="340" spans="1:47" s="2" customFormat="1" ht="12">
      <c r="A340" s="40"/>
      <c r="B340" s="41"/>
      <c r="C340" s="42"/>
      <c r="D340" s="212" t="s">
        <v>127</v>
      </c>
      <c r="E340" s="42"/>
      <c r="F340" s="213" t="s">
        <v>701</v>
      </c>
      <c r="G340" s="42"/>
      <c r="H340" s="42"/>
      <c r="I340" s="214"/>
      <c r="J340" s="42"/>
      <c r="K340" s="42"/>
      <c r="L340" s="46"/>
      <c r="M340" s="215"/>
      <c r="N340" s="216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127</v>
      </c>
      <c r="AU340" s="19" t="s">
        <v>125</v>
      </c>
    </row>
    <row r="341" spans="1:65" s="2" customFormat="1" ht="21.75" customHeight="1">
      <c r="A341" s="40"/>
      <c r="B341" s="41"/>
      <c r="C341" s="240" t="s">
        <v>702</v>
      </c>
      <c r="D341" s="240" t="s">
        <v>204</v>
      </c>
      <c r="E341" s="241" t="s">
        <v>691</v>
      </c>
      <c r="F341" s="242" t="s">
        <v>692</v>
      </c>
      <c r="G341" s="243" t="s">
        <v>133</v>
      </c>
      <c r="H341" s="244">
        <v>3.883</v>
      </c>
      <c r="I341" s="245"/>
      <c r="J341" s="246">
        <f>ROUND(I341*H341,2)</f>
        <v>0</v>
      </c>
      <c r="K341" s="242" t="s">
        <v>123</v>
      </c>
      <c r="L341" s="247"/>
      <c r="M341" s="248" t="s">
        <v>19</v>
      </c>
      <c r="N341" s="249" t="s">
        <v>43</v>
      </c>
      <c r="O341" s="86"/>
      <c r="P341" s="208">
        <f>O341*H341</f>
        <v>0</v>
      </c>
      <c r="Q341" s="208">
        <v>0.022</v>
      </c>
      <c r="R341" s="208">
        <f>Q341*H341</f>
        <v>0.085426</v>
      </c>
      <c r="S341" s="208">
        <v>0</v>
      </c>
      <c r="T341" s="209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0" t="s">
        <v>308</v>
      </c>
      <c r="AT341" s="210" t="s">
        <v>204</v>
      </c>
      <c r="AU341" s="210" t="s">
        <v>125</v>
      </c>
      <c r="AY341" s="19" t="s">
        <v>116</v>
      </c>
      <c r="BE341" s="211">
        <f>IF(N341="základní",J341,0)</f>
        <v>0</v>
      </c>
      <c r="BF341" s="211">
        <f>IF(N341="snížená",J341,0)</f>
        <v>0</v>
      </c>
      <c r="BG341" s="211">
        <f>IF(N341="zákl. přenesená",J341,0)</f>
        <v>0</v>
      </c>
      <c r="BH341" s="211">
        <f>IF(N341="sníž. přenesená",J341,0)</f>
        <v>0</v>
      </c>
      <c r="BI341" s="211">
        <f>IF(N341="nulová",J341,0)</f>
        <v>0</v>
      </c>
      <c r="BJ341" s="19" t="s">
        <v>125</v>
      </c>
      <c r="BK341" s="211">
        <f>ROUND(I341*H341,2)</f>
        <v>0</v>
      </c>
      <c r="BL341" s="19" t="s">
        <v>170</v>
      </c>
      <c r="BM341" s="210" t="s">
        <v>703</v>
      </c>
    </row>
    <row r="342" spans="1:51" s="13" customFormat="1" ht="12">
      <c r="A342" s="13"/>
      <c r="B342" s="217"/>
      <c r="C342" s="218"/>
      <c r="D342" s="219" t="s">
        <v>129</v>
      </c>
      <c r="E342" s="218"/>
      <c r="F342" s="221" t="s">
        <v>704</v>
      </c>
      <c r="G342" s="218"/>
      <c r="H342" s="222">
        <v>3.883</v>
      </c>
      <c r="I342" s="223"/>
      <c r="J342" s="218"/>
      <c r="K342" s="218"/>
      <c r="L342" s="224"/>
      <c r="M342" s="225"/>
      <c r="N342" s="226"/>
      <c r="O342" s="226"/>
      <c r="P342" s="226"/>
      <c r="Q342" s="226"/>
      <c r="R342" s="226"/>
      <c r="S342" s="226"/>
      <c r="T342" s="22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28" t="s">
        <v>129</v>
      </c>
      <c r="AU342" s="228" t="s">
        <v>125</v>
      </c>
      <c r="AV342" s="13" t="s">
        <v>125</v>
      </c>
      <c r="AW342" s="13" t="s">
        <v>4</v>
      </c>
      <c r="AX342" s="13" t="s">
        <v>76</v>
      </c>
      <c r="AY342" s="228" t="s">
        <v>116</v>
      </c>
    </row>
    <row r="343" spans="1:65" s="2" customFormat="1" ht="16.5" customHeight="1">
      <c r="A343" s="40"/>
      <c r="B343" s="41"/>
      <c r="C343" s="199" t="s">
        <v>705</v>
      </c>
      <c r="D343" s="199" t="s">
        <v>119</v>
      </c>
      <c r="E343" s="200" t="s">
        <v>706</v>
      </c>
      <c r="F343" s="201" t="s">
        <v>707</v>
      </c>
      <c r="G343" s="202" t="s">
        <v>133</v>
      </c>
      <c r="H343" s="203">
        <v>0.8733</v>
      </c>
      <c r="I343" s="204"/>
      <c r="J343" s="205">
        <f>ROUND(I343*H343,2)</f>
        <v>0</v>
      </c>
      <c r="K343" s="201" t="s">
        <v>123</v>
      </c>
      <c r="L343" s="46"/>
      <c r="M343" s="206" t="s">
        <v>19</v>
      </c>
      <c r="N343" s="207" t="s">
        <v>43</v>
      </c>
      <c r="O343" s="86"/>
      <c r="P343" s="208">
        <f>O343*H343</f>
        <v>0</v>
      </c>
      <c r="Q343" s="208">
        <v>0.0015</v>
      </c>
      <c r="R343" s="208">
        <f>Q343*H343</f>
        <v>0.00130995</v>
      </c>
      <c r="S343" s="208">
        <v>0</v>
      </c>
      <c r="T343" s="209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0" t="s">
        <v>170</v>
      </c>
      <c r="AT343" s="210" t="s">
        <v>119</v>
      </c>
      <c r="AU343" s="210" t="s">
        <v>125</v>
      </c>
      <c r="AY343" s="19" t="s">
        <v>116</v>
      </c>
      <c r="BE343" s="211">
        <f>IF(N343="základní",J343,0)</f>
        <v>0</v>
      </c>
      <c r="BF343" s="211">
        <f>IF(N343="snížená",J343,0)</f>
        <v>0</v>
      </c>
      <c r="BG343" s="211">
        <f>IF(N343="zákl. přenesená",J343,0)</f>
        <v>0</v>
      </c>
      <c r="BH343" s="211">
        <f>IF(N343="sníž. přenesená",J343,0)</f>
        <v>0</v>
      </c>
      <c r="BI343" s="211">
        <f>IF(N343="nulová",J343,0)</f>
        <v>0</v>
      </c>
      <c r="BJ343" s="19" t="s">
        <v>125</v>
      </c>
      <c r="BK343" s="211">
        <f>ROUND(I343*H343,2)</f>
        <v>0</v>
      </c>
      <c r="BL343" s="19" t="s">
        <v>170</v>
      </c>
      <c r="BM343" s="210" t="s">
        <v>708</v>
      </c>
    </row>
    <row r="344" spans="1:47" s="2" customFormat="1" ht="12">
      <c r="A344" s="40"/>
      <c r="B344" s="41"/>
      <c r="C344" s="42"/>
      <c r="D344" s="212" t="s">
        <v>127</v>
      </c>
      <c r="E344" s="42"/>
      <c r="F344" s="213" t="s">
        <v>709</v>
      </c>
      <c r="G344" s="42"/>
      <c r="H344" s="42"/>
      <c r="I344" s="214"/>
      <c r="J344" s="42"/>
      <c r="K344" s="42"/>
      <c r="L344" s="46"/>
      <c r="M344" s="215"/>
      <c r="N344" s="216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127</v>
      </c>
      <c r="AU344" s="19" t="s">
        <v>125</v>
      </c>
    </row>
    <row r="345" spans="1:51" s="13" customFormat="1" ht="12">
      <c r="A345" s="13"/>
      <c r="B345" s="217"/>
      <c r="C345" s="218"/>
      <c r="D345" s="219" t="s">
        <v>129</v>
      </c>
      <c r="E345" s="220" t="s">
        <v>19</v>
      </c>
      <c r="F345" s="221" t="s">
        <v>710</v>
      </c>
      <c r="G345" s="218"/>
      <c r="H345" s="222">
        <v>0.8733</v>
      </c>
      <c r="I345" s="223"/>
      <c r="J345" s="218"/>
      <c r="K345" s="218"/>
      <c r="L345" s="224"/>
      <c r="M345" s="225"/>
      <c r="N345" s="226"/>
      <c r="O345" s="226"/>
      <c r="P345" s="226"/>
      <c r="Q345" s="226"/>
      <c r="R345" s="226"/>
      <c r="S345" s="226"/>
      <c r="T345" s="22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28" t="s">
        <v>129</v>
      </c>
      <c r="AU345" s="228" t="s">
        <v>125</v>
      </c>
      <c r="AV345" s="13" t="s">
        <v>125</v>
      </c>
      <c r="AW345" s="13" t="s">
        <v>33</v>
      </c>
      <c r="AX345" s="13" t="s">
        <v>76</v>
      </c>
      <c r="AY345" s="228" t="s">
        <v>116</v>
      </c>
    </row>
    <row r="346" spans="1:65" s="2" customFormat="1" ht="16.5" customHeight="1">
      <c r="A346" s="40"/>
      <c r="B346" s="41"/>
      <c r="C346" s="199" t="s">
        <v>711</v>
      </c>
      <c r="D346" s="199" t="s">
        <v>119</v>
      </c>
      <c r="E346" s="200" t="s">
        <v>712</v>
      </c>
      <c r="F346" s="201" t="s">
        <v>713</v>
      </c>
      <c r="G346" s="202" t="s">
        <v>265</v>
      </c>
      <c r="H346" s="203">
        <v>3.88</v>
      </c>
      <c r="I346" s="204"/>
      <c r="J346" s="205">
        <f>ROUND(I346*H346,2)</f>
        <v>0</v>
      </c>
      <c r="K346" s="201" t="s">
        <v>123</v>
      </c>
      <c r="L346" s="46"/>
      <c r="M346" s="206" t="s">
        <v>19</v>
      </c>
      <c r="N346" s="207" t="s">
        <v>43</v>
      </c>
      <c r="O346" s="86"/>
      <c r="P346" s="208">
        <f>O346*H346</f>
        <v>0</v>
      </c>
      <c r="Q346" s="208">
        <v>0.00032</v>
      </c>
      <c r="R346" s="208">
        <f>Q346*H346</f>
        <v>0.0012416</v>
      </c>
      <c r="S346" s="208">
        <v>0</v>
      </c>
      <c r="T346" s="209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0" t="s">
        <v>170</v>
      </c>
      <c r="AT346" s="210" t="s">
        <v>119</v>
      </c>
      <c r="AU346" s="210" t="s">
        <v>125</v>
      </c>
      <c r="AY346" s="19" t="s">
        <v>116</v>
      </c>
      <c r="BE346" s="211">
        <f>IF(N346="základní",J346,0)</f>
        <v>0</v>
      </c>
      <c r="BF346" s="211">
        <f>IF(N346="snížená",J346,0)</f>
        <v>0</v>
      </c>
      <c r="BG346" s="211">
        <f>IF(N346="zákl. přenesená",J346,0)</f>
        <v>0</v>
      </c>
      <c r="BH346" s="211">
        <f>IF(N346="sníž. přenesená",J346,0)</f>
        <v>0</v>
      </c>
      <c r="BI346" s="211">
        <f>IF(N346="nulová",J346,0)</f>
        <v>0</v>
      </c>
      <c r="BJ346" s="19" t="s">
        <v>125</v>
      </c>
      <c r="BK346" s="211">
        <f>ROUND(I346*H346,2)</f>
        <v>0</v>
      </c>
      <c r="BL346" s="19" t="s">
        <v>170</v>
      </c>
      <c r="BM346" s="210" t="s">
        <v>714</v>
      </c>
    </row>
    <row r="347" spans="1:47" s="2" customFormat="1" ht="12">
      <c r="A347" s="40"/>
      <c r="B347" s="41"/>
      <c r="C347" s="42"/>
      <c r="D347" s="212" t="s">
        <v>127</v>
      </c>
      <c r="E347" s="42"/>
      <c r="F347" s="213" t="s">
        <v>715</v>
      </c>
      <c r="G347" s="42"/>
      <c r="H347" s="42"/>
      <c r="I347" s="214"/>
      <c r="J347" s="42"/>
      <c r="K347" s="42"/>
      <c r="L347" s="46"/>
      <c r="M347" s="215"/>
      <c r="N347" s="216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127</v>
      </c>
      <c r="AU347" s="19" t="s">
        <v>125</v>
      </c>
    </row>
    <row r="348" spans="1:51" s="13" customFormat="1" ht="12">
      <c r="A348" s="13"/>
      <c r="B348" s="217"/>
      <c r="C348" s="218"/>
      <c r="D348" s="219" t="s">
        <v>129</v>
      </c>
      <c r="E348" s="220" t="s">
        <v>19</v>
      </c>
      <c r="F348" s="221" t="s">
        <v>716</v>
      </c>
      <c r="G348" s="218"/>
      <c r="H348" s="222">
        <v>3.88</v>
      </c>
      <c r="I348" s="223"/>
      <c r="J348" s="218"/>
      <c r="K348" s="218"/>
      <c r="L348" s="224"/>
      <c r="M348" s="225"/>
      <c r="N348" s="226"/>
      <c r="O348" s="226"/>
      <c r="P348" s="226"/>
      <c r="Q348" s="226"/>
      <c r="R348" s="226"/>
      <c r="S348" s="226"/>
      <c r="T348" s="22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28" t="s">
        <v>129</v>
      </c>
      <c r="AU348" s="228" t="s">
        <v>125</v>
      </c>
      <c r="AV348" s="13" t="s">
        <v>125</v>
      </c>
      <c r="AW348" s="13" t="s">
        <v>33</v>
      </c>
      <c r="AX348" s="13" t="s">
        <v>76</v>
      </c>
      <c r="AY348" s="228" t="s">
        <v>116</v>
      </c>
    </row>
    <row r="349" spans="1:65" s="2" customFormat="1" ht="16.5" customHeight="1">
      <c r="A349" s="40"/>
      <c r="B349" s="41"/>
      <c r="C349" s="199" t="s">
        <v>717</v>
      </c>
      <c r="D349" s="199" t="s">
        <v>119</v>
      </c>
      <c r="E349" s="200" t="s">
        <v>718</v>
      </c>
      <c r="F349" s="201" t="s">
        <v>719</v>
      </c>
      <c r="G349" s="202" t="s">
        <v>133</v>
      </c>
      <c r="H349" s="203">
        <v>3.53</v>
      </c>
      <c r="I349" s="204"/>
      <c r="J349" s="205">
        <f>ROUND(I349*H349,2)</f>
        <v>0</v>
      </c>
      <c r="K349" s="201" t="s">
        <v>123</v>
      </c>
      <c r="L349" s="46"/>
      <c r="M349" s="206" t="s">
        <v>19</v>
      </c>
      <c r="N349" s="207" t="s">
        <v>43</v>
      </c>
      <c r="O349" s="86"/>
      <c r="P349" s="208">
        <f>O349*H349</f>
        <v>0</v>
      </c>
      <c r="Q349" s="208">
        <v>5E-05</v>
      </c>
      <c r="R349" s="208">
        <f>Q349*H349</f>
        <v>0.0001765</v>
      </c>
      <c r="S349" s="208">
        <v>0</v>
      </c>
      <c r="T349" s="209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0" t="s">
        <v>170</v>
      </c>
      <c r="AT349" s="210" t="s">
        <v>119</v>
      </c>
      <c r="AU349" s="210" t="s">
        <v>125</v>
      </c>
      <c r="AY349" s="19" t="s">
        <v>116</v>
      </c>
      <c r="BE349" s="211">
        <f>IF(N349="základní",J349,0)</f>
        <v>0</v>
      </c>
      <c r="BF349" s="211">
        <f>IF(N349="snížená",J349,0)</f>
        <v>0</v>
      </c>
      <c r="BG349" s="211">
        <f>IF(N349="zákl. přenesená",J349,0)</f>
        <v>0</v>
      </c>
      <c r="BH349" s="211">
        <f>IF(N349="sníž. přenesená",J349,0)</f>
        <v>0</v>
      </c>
      <c r="BI349" s="211">
        <f>IF(N349="nulová",J349,0)</f>
        <v>0</v>
      </c>
      <c r="BJ349" s="19" t="s">
        <v>125</v>
      </c>
      <c r="BK349" s="211">
        <f>ROUND(I349*H349,2)</f>
        <v>0</v>
      </c>
      <c r="BL349" s="19" t="s">
        <v>170</v>
      </c>
      <c r="BM349" s="210" t="s">
        <v>720</v>
      </c>
    </row>
    <row r="350" spans="1:47" s="2" customFormat="1" ht="12">
      <c r="A350" s="40"/>
      <c r="B350" s="41"/>
      <c r="C350" s="42"/>
      <c r="D350" s="212" t="s">
        <v>127</v>
      </c>
      <c r="E350" s="42"/>
      <c r="F350" s="213" t="s">
        <v>721</v>
      </c>
      <c r="G350" s="42"/>
      <c r="H350" s="42"/>
      <c r="I350" s="214"/>
      <c r="J350" s="42"/>
      <c r="K350" s="42"/>
      <c r="L350" s="46"/>
      <c r="M350" s="215"/>
      <c r="N350" s="216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127</v>
      </c>
      <c r="AU350" s="19" t="s">
        <v>125</v>
      </c>
    </row>
    <row r="351" spans="1:65" s="2" customFormat="1" ht="24.15" customHeight="1">
      <c r="A351" s="40"/>
      <c r="B351" s="41"/>
      <c r="C351" s="199" t="s">
        <v>722</v>
      </c>
      <c r="D351" s="199" t="s">
        <v>119</v>
      </c>
      <c r="E351" s="200" t="s">
        <v>723</v>
      </c>
      <c r="F351" s="201" t="s">
        <v>724</v>
      </c>
      <c r="G351" s="202" t="s">
        <v>143</v>
      </c>
      <c r="H351" s="203">
        <v>0.149</v>
      </c>
      <c r="I351" s="204"/>
      <c r="J351" s="205">
        <f>ROUND(I351*H351,2)</f>
        <v>0</v>
      </c>
      <c r="K351" s="201" t="s">
        <v>123</v>
      </c>
      <c r="L351" s="46"/>
      <c r="M351" s="206" t="s">
        <v>19</v>
      </c>
      <c r="N351" s="207" t="s">
        <v>43</v>
      </c>
      <c r="O351" s="86"/>
      <c r="P351" s="208">
        <f>O351*H351</f>
        <v>0</v>
      </c>
      <c r="Q351" s="208">
        <v>0</v>
      </c>
      <c r="R351" s="208">
        <f>Q351*H351</f>
        <v>0</v>
      </c>
      <c r="S351" s="208">
        <v>0</v>
      </c>
      <c r="T351" s="209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0" t="s">
        <v>170</v>
      </c>
      <c r="AT351" s="210" t="s">
        <v>119</v>
      </c>
      <c r="AU351" s="210" t="s">
        <v>125</v>
      </c>
      <c r="AY351" s="19" t="s">
        <v>116</v>
      </c>
      <c r="BE351" s="211">
        <f>IF(N351="základní",J351,0)</f>
        <v>0</v>
      </c>
      <c r="BF351" s="211">
        <f>IF(N351="snížená",J351,0)</f>
        <v>0</v>
      </c>
      <c r="BG351" s="211">
        <f>IF(N351="zákl. přenesená",J351,0)</f>
        <v>0</v>
      </c>
      <c r="BH351" s="211">
        <f>IF(N351="sníž. přenesená",J351,0)</f>
        <v>0</v>
      </c>
      <c r="BI351" s="211">
        <f>IF(N351="nulová",J351,0)</f>
        <v>0</v>
      </c>
      <c r="BJ351" s="19" t="s">
        <v>125</v>
      </c>
      <c r="BK351" s="211">
        <f>ROUND(I351*H351,2)</f>
        <v>0</v>
      </c>
      <c r="BL351" s="19" t="s">
        <v>170</v>
      </c>
      <c r="BM351" s="210" t="s">
        <v>725</v>
      </c>
    </row>
    <row r="352" spans="1:47" s="2" customFormat="1" ht="12">
      <c r="A352" s="40"/>
      <c r="B352" s="41"/>
      <c r="C352" s="42"/>
      <c r="D352" s="212" t="s">
        <v>127</v>
      </c>
      <c r="E352" s="42"/>
      <c r="F352" s="213" t="s">
        <v>726</v>
      </c>
      <c r="G352" s="42"/>
      <c r="H352" s="42"/>
      <c r="I352" s="214"/>
      <c r="J352" s="42"/>
      <c r="K352" s="42"/>
      <c r="L352" s="46"/>
      <c r="M352" s="215"/>
      <c r="N352" s="216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127</v>
      </c>
      <c r="AU352" s="19" t="s">
        <v>125</v>
      </c>
    </row>
    <row r="353" spans="1:63" s="12" customFormat="1" ht="22.8" customHeight="1">
      <c r="A353" s="12"/>
      <c r="B353" s="183"/>
      <c r="C353" s="184"/>
      <c r="D353" s="185" t="s">
        <v>70</v>
      </c>
      <c r="E353" s="197" t="s">
        <v>727</v>
      </c>
      <c r="F353" s="197" t="s">
        <v>728</v>
      </c>
      <c r="G353" s="184"/>
      <c r="H353" s="184"/>
      <c r="I353" s="187"/>
      <c r="J353" s="198">
        <f>BK353</f>
        <v>0</v>
      </c>
      <c r="K353" s="184"/>
      <c r="L353" s="189"/>
      <c r="M353" s="190"/>
      <c r="N353" s="191"/>
      <c r="O353" s="191"/>
      <c r="P353" s="192">
        <v>0</v>
      </c>
      <c r="Q353" s="191"/>
      <c r="R353" s="192">
        <v>0</v>
      </c>
      <c r="S353" s="191"/>
      <c r="T353" s="193"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194" t="s">
        <v>125</v>
      </c>
      <c r="AT353" s="195" t="s">
        <v>70</v>
      </c>
      <c r="AU353" s="195" t="s">
        <v>76</v>
      </c>
      <c r="AY353" s="194" t="s">
        <v>116</v>
      </c>
      <c r="BK353" s="196">
        <v>0</v>
      </c>
    </row>
    <row r="354" spans="1:63" s="12" customFormat="1" ht="22.8" customHeight="1">
      <c r="A354" s="12"/>
      <c r="B354" s="183"/>
      <c r="C354" s="184"/>
      <c r="D354" s="185" t="s">
        <v>70</v>
      </c>
      <c r="E354" s="197" t="s">
        <v>729</v>
      </c>
      <c r="F354" s="197" t="s">
        <v>730</v>
      </c>
      <c r="G354" s="184"/>
      <c r="H354" s="184"/>
      <c r="I354" s="187"/>
      <c r="J354" s="198">
        <f>BK354</f>
        <v>0</v>
      </c>
      <c r="K354" s="184"/>
      <c r="L354" s="189"/>
      <c r="M354" s="190"/>
      <c r="N354" s="191"/>
      <c r="O354" s="191"/>
      <c r="P354" s="192">
        <f>SUM(P355:P403)</f>
        <v>0</v>
      </c>
      <c r="Q354" s="191"/>
      <c r="R354" s="192">
        <f>SUM(R355:R403)</f>
        <v>0.18703937599999998</v>
      </c>
      <c r="S354" s="191"/>
      <c r="T354" s="193">
        <f>SUM(T355:T403)</f>
        <v>0.077078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194" t="s">
        <v>125</v>
      </c>
      <c r="AT354" s="195" t="s">
        <v>70</v>
      </c>
      <c r="AU354" s="195" t="s">
        <v>76</v>
      </c>
      <c r="AY354" s="194" t="s">
        <v>116</v>
      </c>
      <c r="BK354" s="196">
        <f>SUM(BK355:BK403)</f>
        <v>0</v>
      </c>
    </row>
    <row r="355" spans="1:65" s="2" customFormat="1" ht="24.15" customHeight="1">
      <c r="A355" s="40"/>
      <c r="B355" s="41"/>
      <c r="C355" s="199" t="s">
        <v>731</v>
      </c>
      <c r="D355" s="199" t="s">
        <v>119</v>
      </c>
      <c r="E355" s="200" t="s">
        <v>732</v>
      </c>
      <c r="F355" s="201" t="s">
        <v>733</v>
      </c>
      <c r="G355" s="202" t="s">
        <v>133</v>
      </c>
      <c r="H355" s="203">
        <v>26.82</v>
      </c>
      <c r="I355" s="204"/>
      <c r="J355" s="205">
        <f>ROUND(I355*H355,2)</f>
        <v>0</v>
      </c>
      <c r="K355" s="201" t="s">
        <v>123</v>
      </c>
      <c r="L355" s="46"/>
      <c r="M355" s="206" t="s">
        <v>19</v>
      </c>
      <c r="N355" s="207" t="s">
        <v>43</v>
      </c>
      <c r="O355" s="86"/>
      <c r="P355" s="208">
        <f>O355*H355</f>
        <v>0</v>
      </c>
      <c r="Q355" s="208">
        <v>0</v>
      </c>
      <c r="R355" s="208">
        <f>Q355*H355</f>
        <v>0</v>
      </c>
      <c r="S355" s="208">
        <v>0</v>
      </c>
      <c r="T355" s="209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0" t="s">
        <v>170</v>
      </c>
      <c r="AT355" s="210" t="s">
        <v>119</v>
      </c>
      <c r="AU355" s="210" t="s">
        <v>125</v>
      </c>
      <c r="AY355" s="19" t="s">
        <v>116</v>
      </c>
      <c r="BE355" s="211">
        <f>IF(N355="základní",J355,0)</f>
        <v>0</v>
      </c>
      <c r="BF355" s="211">
        <f>IF(N355="snížená",J355,0)</f>
        <v>0</v>
      </c>
      <c r="BG355" s="211">
        <f>IF(N355="zákl. přenesená",J355,0)</f>
        <v>0</v>
      </c>
      <c r="BH355" s="211">
        <f>IF(N355="sníž. přenesená",J355,0)</f>
        <v>0</v>
      </c>
      <c r="BI355" s="211">
        <f>IF(N355="nulová",J355,0)</f>
        <v>0</v>
      </c>
      <c r="BJ355" s="19" t="s">
        <v>125</v>
      </c>
      <c r="BK355" s="211">
        <f>ROUND(I355*H355,2)</f>
        <v>0</v>
      </c>
      <c r="BL355" s="19" t="s">
        <v>170</v>
      </c>
      <c r="BM355" s="210" t="s">
        <v>734</v>
      </c>
    </row>
    <row r="356" spans="1:47" s="2" customFormat="1" ht="12">
      <c r="A356" s="40"/>
      <c r="B356" s="41"/>
      <c r="C356" s="42"/>
      <c r="D356" s="212" t="s">
        <v>127</v>
      </c>
      <c r="E356" s="42"/>
      <c r="F356" s="213" t="s">
        <v>735</v>
      </c>
      <c r="G356" s="42"/>
      <c r="H356" s="42"/>
      <c r="I356" s="214"/>
      <c r="J356" s="42"/>
      <c r="K356" s="42"/>
      <c r="L356" s="46"/>
      <c r="M356" s="215"/>
      <c r="N356" s="216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127</v>
      </c>
      <c r="AU356" s="19" t="s">
        <v>125</v>
      </c>
    </row>
    <row r="357" spans="1:51" s="13" customFormat="1" ht="12">
      <c r="A357" s="13"/>
      <c r="B357" s="217"/>
      <c r="C357" s="218"/>
      <c r="D357" s="219" t="s">
        <v>129</v>
      </c>
      <c r="E357" s="220" t="s">
        <v>19</v>
      </c>
      <c r="F357" s="221" t="s">
        <v>736</v>
      </c>
      <c r="G357" s="218"/>
      <c r="H357" s="222">
        <v>3.59</v>
      </c>
      <c r="I357" s="223"/>
      <c r="J357" s="218"/>
      <c r="K357" s="218"/>
      <c r="L357" s="224"/>
      <c r="M357" s="225"/>
      <c r="N357" s="226"/>
      <c r="O357" s="226"/>
      <c r="P357" s="226"/>
      <c r="Q357" s="226"/>
      <c r="R357" s="226"/>
      <c r="S357" s="226"/>
      <c r="T357" s="22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28" t="s">
        <v>129</v>
      </c>
      <c r="AU357" s="228" t="s">
        <v>125</v>
      </c>
      <c r="AV357" s="13" t="s">
        <v>125</v>
      </c>
      <c r="AW357" s="13" t="s">
        <v>33</v>
      </c>
      <c r="AX357" s="13" t="s">
        <v>71</v>
      </c>
      <c r="AY357" s="228" t="s">
        <v>116</v>
      </c>
    </row>
    <row r="358" spans="1:51" s="13" customFormat="1" ht="12">
      <c r="A358" s="13"/>
      <c r="B358" s="217"/>
      <c r="C358" s="218"/>
      <c r="D358" s="219" t="s">
        <v>129</v>
      </c>
      <c r="E358" s="220" t="s">
        <v>19</v>
      </c>
      <c r="F358" s="221" t="s">
        <v>155</v>
      </c>
      <c r="G358" s="218"/>
      <c r="H358" s="222">
        <v>20.04</v>
      </c>
      <c r="I358" s="223"/>
      <c r="J358" s="218"/>
      <c r="K358" s="218"/>
      <c r="L358" s="224"/>
      <c r="M358" s="225"/>
      <c r="N358" s="226"/>
      <c r="O358" s="226"/>
      <c r="P358" s="226"/>
      <c r="Q358" s="226"/>
      <c r="R358" s="226"/>
      <c r="S358" s="226"/>
      <c r="T358" s="22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28" t="s">
        <v>129</v>
      </c>
      <c r="AU358" s="228" t="s">
        <v>125</v>
      </c>
      <c r="AV358" s="13" t="s">
        <v>125</v>
      </c>
      <c r="AW358" s="13" t="s">
        <v>33</v>
      </c>
      <c r="AX358" s="13" t="s">
        <v>71</v>
      </c>
      <c r="AY358" s="228" t="s">
        <v>116</v>
      </c>
    </row>
    <row r="359" spans="1:51" s="13" customFormat="1" ht="12">
      <c r="A359" s="13"/>
      <c r="B359" s="217"/>
      <c r="C359" s="218"/>
      <c r="D359" s="219" t="s">
        <v>129</v>
      </c>
      <c r="E359" s="220" t="s">
        <v>19</v>
      </c>
      <c r="F359" s="221" t="s">
        <v>737</v>
      </c>
      <c r="G359" s="218"/>
      <c r="H359" s="222">
        <v>2.14</v>
      </c>
      <c r="I359" s="223"/>
      <c r="J359" s="218"/>
      <c r="K359" s="218"/>
      <c r="L359" s="224"/>
      <c r="M359" s="225"/>
      <c r="N359" s="226"/>
      <c r="O359" s="226"/>
      <c r="P359" s="226"/>
      <c r="Q359" s="226"/>
      <c r="R359" s="226"/>
      <c r="S359" s="226"/>
      <c r="T359" s="22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28" t="s">
        <v>129</v>
      </c>
      <c r="AU359" s="228" t="s">
        <v>125</v>
      </c>
      <c r="AV359" s="13" t="s">
        <v>125</v>
      </c>
      <c r="AW359" s="13" t="s">
        <v>33</v>
      </c>
      <c r="AX359" s="13" t="s">
        <v>71</v>
      </c>
      <c r="AY359" s="228" t="s">
        <v>116</v>
      </c>
    </row>
    <row r="360" spans="1:51" s="13" customFormat="1" ht="12">
      <c r="A360" s="13"/>
      <c r="B360" s="217"/>
      <c r="C360" s="218"/>
      <c r="D360" s="219" t="s">
        <v>129</v>
      </c>
      <c r="E360" s="220" t="s">
        <v>19</v>
      </c>
      <c r="F360" s="221" t="s">
        <v>738</v>
      </c>
      <c r="G360" s="218"/>
      <c r="H360" s="222">
        <v>1.05</v>
      </c>
      <c r="I360" s="223"/>
      <c r="J360" s="218"/>
      <c r="K360" s="218"/>
      <c r="L360" s="224"/>
      <c r="M360" s="225"/>
      <c r="N360" s="226"/>
      <c r="O360" s="226"/>
      <c r="P360" s="226"/>
      <c r="Q360" s="226"/>
      <c r="R360" s="226"/>
      <c r="S360" s="226"/>
      <c r="T360" s="22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28" t="s">
        <v>129</v>
      </c>
      <c r="AU360" s="228" t="s">
        <v>125</v>
      </c>
      <c r="AV360" s="13" t="s">
        <v>125</v>
      </c>
      <c r="AW360" s="13" t="s">
        <v>33</v>
      </c>
      <c r="AX360" s="13" t="s">
        <v>71</v>
      </c>
      <c r="AY360" s="228" t="s">
        <v>116</v>
      </c>
    </row>
    <row r="361" spans="1:51" s="14" customFormat="1" ht="12">
      <c r="A361" s="14"/>
      <c r="B361" s="229"/>
      <c r="C361" s="230"/>
      <c r="D361" s="219" t="s">
        <v>129</v>
      </c>
      <c r="E361" s="231" t="s">
        <v>19</v>
      </c>
      <c r="F361" s="232" t="s">
        <v>157</v>
      </c>
      <c r="G361" s="230"/>
      <c r="H361" s="233">
        <v>26.82</v>
      </c>
      <c r="I361" s="234"/>
      <c r="J361" s="230"/>
      <c r="K361" s="230"/>
      <c r="L361" s="235"/>
      <c r="M361" s="236"/>
      <c r="N361" s="237"/>
      <c r="O361" s="237"/>
      <c r="P361" s="237"/>
      <c r="Q361" s="237"/>
      <c r="R361" s="237"/>
      <c r="S361" s="237"/>
      <c r="T361" s="23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39" t="s">
        <v>129</v>
      </c>
      <c r="AU361" s="239" t="s">
        <v>125</v>
      </c>
      <c r="AV361" s="14" t="s">
        <v>124</v>
      </c>
      <c r="AW361" s="14" t="s">
        <v>33</v>
      </c>
      <c r="AX361" s="14" t="s">
        <v>76</v>
      </c>
      <c r="AY361" s="239" t="s">
        <v>116</v>
      </c>
    </row>
    <row r="362" spans="1:65" s="2" customFormat="1" ht="16.5" customHeight="1">
      <c r="A362" s="40"/>
      <c r="B362" s="41"/>
      <c r="C362" s="199" t="s">
        <v>739</v>
      </c>
      <c r="D362" s="199" t="s">
        <v>119</v>
      </c>
      <c r="E362" s="200" t="s">
        <v>740</v>
      </c>
      <c r="F362" s="201" t="s">
        <v>741</v>
      </c>
      <c r="G362" s="202" t="s">
        <v>133</v>
      </c>
      <c r="H362" s="203">
        <v>23.63</v>
      </c>
      <c r="I362" s="204"/>
      <c r="J362" s="205">
        <f>ROUND(I362*H362,2)</f>
        <v>0</v>
      </c>
      <c r="K362" s="201" t="s">
        <v>123</v>
      </c>
      <c r="L362" s="46"/>
      <c r="M362" s="206" t="s">
        <v>19</v>
      </c>
      <c r="N362" s="207" t="s">
        <v>43</v>
      </c>
      <c r="O362" s="86"/>
      <c r="P362" s="208">
        <f>O362*H362</f>
        <v>0</v>
      </c>
      <c r="Q362" s="208">
        <v>0</v>
      </c>
      <c r="R362" s="208">
        <f>Q362*H362</f>
        <v>0</v>
      </c>
      <c r="S362" s="208">
        <v>0</v>
      </c>
      <c r="T362" s="209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0" t="s">
        <v>170</v>
      </c>
      <c r="AT362" s="210" t="s">
        <v>119</v>
      </c>
      <c r="AU362" s="210" t="s">
        <v>125</v>
      </c>
      <c r="AY362" s="19" t="s">
        <v>116</v>
      </c>
      <c r="BE362" s="211">
        <f>IF(N362="základní",J362,0)</f>
        <v>0</v>
      </c>
      <c r="BF362" s="211">
        <f>IF(N362="snížená",J362,0)</f>
        <v>0</v>
      </c>
      <c r="BG362" s="211">
        <f>IF(N362="zákl. přenesená",J362,0)</f>
        <v>0</v>
      </c>
      <c r="BH362" s="211">
        <f>IF(N362="sníž. přenesená",J362,0)</f>
        <v>0</v>
      </c>
      <c r="BI362" s="211">
        <f>IF(N362="nulová",J362,0)</f>
        <v>0</v>
      </c>
      <c r="BJ362" s="19" t="s">
        <v>125</v>
      </c>
      <c r="BK362" s="211">
        <f>ROUND(I362*H362,2)</f>
        <v>0</v>
      </c>
      <c r="BL362" s="19" t="s">
        <v>170</v>
      </c>
      <c r="BM362" s="210" t="s">
        <v>742</v>
      </c>
    </row>
    <row r="363" spans="1:47" s="2" customFormat="1" ht="12">
      <c r="A363" s="40"/>
      <c r="B363" s="41"/>
      <c r="C363" s="42"/>
      <c r="D363" s="212" t="s">
        <v>127</v>
      </c>
      <c r="E363" s="42"/>
      <c r="F363" s="213" t="s">
        <v>743</v>
      </c>
      <c r="G363" s="42"/>
      <c r="H363" s="42"/>
      <c r="I363" s="214"/>
      <c r="J363" s="42"/>
      <c r="K363" s="42"/>
      <c r="L363" s="46"/>
      <c r="M363" s="215"/>
      <c r="N363" s="216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127</v>
      </c>
      <c r="AU363" s="19" t="s">
        <v>125</v>
      </c>
    </row>
    <row r="364" spans="1:51" s="13" customFormat="1" ht="12">
      <c r="A364" s="13"/>
      <c r="B364" s="217"/>
      <c r="C364" s="218"/>
      <c r="D364" s="219" t="s">
        <v>129</v>
      </c>
      <c r="E364" s="220" t="s">
        <v>19</v>
      </c>
      <c r="F364" s="221" t="s">
        <v>736</v>
      </c>
      <c r="G364" s="218"/>
      <c r="H364" s="222">
        <v>3.59</v>
      </c>
      <c r="I364" s="223"/>
      <c r="J364" s="218"/>
      <c r="K364" s="218"/>
      <c r="L364" s="224"/>
      <c r="M364" s="225"/>
      <c r="N364" s="226"/>
      <c r="O364" s="226"/>
      <c r="P364" s="226"/>
      <c r="Q364" s="226"/>
      <c r="R364" s="226"/>
      <c r="S364" s="226"/>
      <c r="T364" s="22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28" t="s">
        <v>129</v>
      </c>
      <c r="AU364" s="228" t="s">
        <v>125</v>
      </c>
      <c r="AV364" s="13" t="s">
        <v>125</v>
      </c>
      <c r="AW364" s="13" t="s">
        <v>33</v>
      </c>
      <c r="AX364" s="13" t="s">
        <v>71</v>
      </c>
      <c r="AY364" s="228" t="s">
        <v>116</v>
      </c>
    </row>
    <row r="365" spans="1:51" s="13" customFormat="1" ht="12">
      <c r="A365" s="13"/>
      <c r="B365" s="217"/>
      <c r="C365" s="218"/>
      <c r="D365" s="219" t="s">
        <v>129</v>
      </c>
      <c r="E365" s="220" t="s">
        <v>19</v>
      </c>
      <c r="F365" s="221" t="s">
        <v>155</v>
      </c>
      <c r="G365" s="218"/>
      <c r="H365" s="222">
        <v>20.04</v>
      </c>
      <c r="I365" s="223"/>
      <c r="J365" s="218"/>
      <c r="K365" s="218"/>
      <c r="L365" s="224"/>
      <c r="M365" s="225"/>
      <c r="N365" s="226"/>
      <c r="O365" s="226"/>
      <c r="P365" s="226"/>
      <c r="Q365" s="226"/>
      <c r="R365" s="226"/>
      <c r="S365" s="226"/>
      <c r="T365" s="22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28" t="s">
        <v>129</v>
      </c>
      <c r="AU365" s="228" t="s">
        <v>125</v>
      </c>
      <c r="AV365" s="13" t="s">
        <v>125</v>
      </c>
      <c r="AW365" s="13" t="s">
        <v>33</v>
      </c>
      <c r="AX365" s="13" t="s">
        <v>71</v>
      </c>
      <c r="AY365" s="228" t="s">
        <v>116</v>
      </c>
    </row>
    <row r="366" spans="1:51" s="13" customFormat="1" ht="12">
      <c r="A366" s="13"/>
      <c r="B366" s="217"/>
      <c r="C366" s="218"/>
      <c r="D366" s="219" t="s">
        <v>129</v>
      </c>
      <c r="E366" s="220" t="s">
        <v>19</v>
      </c>
      <c r="F366" s="221" t="s">
        <v>744</v>
      </c>
      <c r="G366" s="218"/>
      <c r="H366" s="222">
        <v>0</v>
      </c>
      <c r="I366" s="223"/>
      <c r="J366" s="218"/>
      <c r="K366" s="218"/>
      <c r="L366" s="224"/>
      <c r="M366" s="225"/>
      <c r="N366" s="226"/>
      <c r="O366" s="226"/>
      <c r="P366" s="226"/>
      <c r="Q366" s="226"/>
      <c r="R366" s="226"/>
      <c r="S366" s="226"/>
      <c r="T366" s="22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28" t="s">
        <v>129</v>
      </c>
      <c r="AU366" s="228" t="s">
        <v>125</v>
      </c>
      <c r="AV366" s="13" t="s">
        <v>125</v>
      </c>
      <c r="AW366" s="13" t="s">
        <v>33</v>
      </c>
      <c r="AX366" s="13" t="s">
        <v>71</v>
      </c>
      <c r="AY366" s="228" t="s">
        <v>116</v>
      </c>
    </row>
    <row r="367" spans="1:51" s="13" customFormat="1" ht="12">
      <c r="A367" s="13"/>
      <c r="B367" s="217"/>
      <c r="C367" s="218"/>
      <c r="D367" s="219" t="s">
        <v>129</v>
      </c>
      <c r="E367" s="220" t="s">
        <v>19</v>
      </c>
      <c r="F367" s="221" t="s">
        <v>745</v>
      </c>
      <c r="G367" s="218"/>
      <c r="H367" s="222">
        <v>0</v>
      </c>
      <c r="I367" s="223"/>
      <c r="J367" s="218"/>
      <c r="K367" s="218"/>
      <c r="L367" s="224"/>
      <c r="M367" s="225"/>
      <c r="N367" s="226"/>
      <c r="O367" s="226"/>
      <c r="P367" s="226"/>
      <c r="Q367" s="226"/>
      <c r="R367" s="226"/>
      <c r="S367" s="226"/>
      <c r="T367" s="22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28" t="s">
        <v>129</v>
      </c>
      <c r="AU367" s="228" t="s">
        <v>125</v>
      </c>
      <c r="AV367" s="13" t="s">
        <v>125</v>
      </c>
      <c r="AW367" s="13" t="s">
        <v>33</v>
      </c>
      <c r="AX367" s="13" t="s">
        <v>71</v>
      </c>
      <c r="AY367" s="228" t="s">
        <v>116</v>
      </c>
    </row>
    <row r="368" spans="1:51" s="14" customFormat="1" ht="12">
      <c r="A368" s="14"/>
      <c r="B368" s="229"/>
      <c r="C368" s="230"/>
      <c r="D368" s="219" t="s">
        <v>129</v>
      </c>
      <c r="E368" s="231" t="s">
        <v>19</v>
      </c>
      <c r="F368" s="232" t="s">
        <v>157</v>
      </c>
      <c r="G368" s="230"/>
      <c r="H368" s="233">
        <v>23.63</v>
      </c>
      <c r="I368" s="234"/>
      <c r="J368" s="230"/>
      <c r="K368" s="230"/>
      <c r="L368" s="235"/>
      <c r="M368" s="236"/>
      <c r="N368" s="237"/>
      <c r="O368" s="237"/>
      <c r="P368" s="237"/>
      <c r="Q368" s="237"/>
      <c r="R368" s="237"/>
      <c r="S368" s="237"/>
      <c r="T368" s="238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39" t="s">
        <v>129</v>
      </c>
      <c r="AU368" s="239" t="s">
        <v>125</v>
      </c>
      <c r="AV368" s="14" t="s">
        <v>124</v>
      </c>
      <c r="AW368" s="14" t="s">
        <v>33</v>
      </c>
      <c r="AX368" s="14" t="s">
        <v>76</v>
      </c>
      <c r="AY368" s="239" t="s">
        <v>116</v>
      </c>
    </row>
    <row r="369" spans="1:65" s="2" customFormat="1" ht="16.5" customHeight="1">
      <c r="A369" s="40"/>
      <c r="B369" s="41"/>
      <c r="C369" s="199" t="s">
        <v>746</v>
      </c>
      <c r="D369" s="199" t="s">
        <v>119</v>
      </c>
      <c r="E369" s="200" t="s">
        <v>747</v>
      </c>
      <c r="F369" s="201" t="s">
        <v>748</v>
      </c>
      <c r="G369" s="202" t="s">
        <v>133</v>
      </c>
      <c r="H369" s="203">
        <v>23.63</v>
      </c>
      <c r="I369" s="204"/>
      <c r="J369" s="205">
        <f>ROUND(I369*H369,2)</f>
        <v>0</v>
      </c>
      <c r="K369" s="201" t="s">
        <v>123</v>
      </c>
      <c r="L369" s="46"/>
      <c r="M369" s="206" t="s">
        <v>19</v>
      </c>
      <c r="N369" s="207" t="s">
        <v>43</v>
      </c>
      <c r="O369" s="86"/>
      <c r="P369" s="208">
        <f>O369*H369</f>
        <v>0</v>
      </c>
      <c r="Q369" s="208">
        <v>3E-05</v>
      </c>
      <c r="R369" s="208">
        <f>Q369*H369</f>
        <v>0.0007088999999999999</v>
      </c>
      <c r="S369" s="208">
        <v>0</v>
      </c>
      <c r="T369" s="209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0" t="s">
        <v>170</v>
      </c>
      <c r="AT369" s="210" t="s">
        <v>119</v>
      </c>
      <c r="AU369" s="210" t="s">
        <v>125</v>
      </c>
      <c r="AY369" s="19" t="s">
        <v>116</v>
      </c>
      <c r="BE369" s="211">
        <f>IF(N369="základní",J369,0)</f>
        <v>0</v>
      </c>
      <c r="BF369" s="211">
        <f>IF(N369="snížená",J369,0)</f>
        <v>0</v>
      </c>
      <c r="BG369" s="211">
        <f>IF(N369="zákl. přenesená",J369,0)</f>
        <v>0</v>
      </c>
      <c r="BH369" s="211">
        <f>IF(N369="sníž. přenesená",J369,0)</f>
        <v>0</v>
      </c>
      <c r="BI369" s="211">
        <f>IF(N369="nulová",J369,0)</f>
        <v>0</v>
      </c>
      <c r="BJ369" s="19" t="s">
        <v>125</v>
      </c>
      <c r="BK369" s="211">
        <f>ROUND(I369*H369,2)</f>
        <v>0</v>
      </c>
      <c r="BL369" s="19" t="s">
        <v>170</v>
      </c>
      <c r="BM369" s="210" t="s">
        <v>749</v>
      </c>
    </row>
    <row r="370" spans="1:47" s="2" customFormat="1" ht="12">
      <c r="A370" s="40"/>
      <c r="B370" s="41"/>
      <c r="C370" s="42"/>
      <c r="D370" s="212" t="s">
        <v>127</v>
      </c>
      <c r="E370" s="42"/>
      <c r="F370" s="213" t="s">
        <v>750</v>
      </c>
      <c r="G370" s="42"/>
      <c r="H370" s="42"/>
      <c r="I370" s="214"/>
      <c r="J370" s="42"/>
      <c r="K370" s="42"/>
      <c r="L370" s="46"/>
      <c r="M370" s="215"/>
      <c r="N370" s="216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127</v>
      </c>
      <c r="AU370" s="19" t="s">
        <v>125</v>
      </c>
    </row>
    <row r="371" spans="1:65" s="2" customFormat="1" ht="24.15" customHeight="1">
      <c r="A371" s="40"/>
      <c r="B371" s="41"/>
      <c r="C371" s="199" t="s">
        <v>751</v>
      </c>
      <c r="D371" s="199" t="s">
        <v>119</v>
      </c>
      <c r="E371" s="200" t="s">
        <v>752</v>
      </c>
      <c r="F371" s="201" t="s">
        <v>753</v>
      </c>
      <c r="G371" s="202" t="s">
        <v>133</v>
      </c>
      <c r="H371" s="203">
        <v>23.63</v>
      </c>
      <c r="I371" s="204"/>
      <c r="J371" s="205">
        <f>ROUND(I371*H371,2)</f>
        <v>0</v>
      </c>
      <c r="K371" s="201" t="s">
        <v>123</v>
      </c>
      <c r="L371" s="46"/>
      <c r="M371" s="206" t="s">
        <v>19</v>
      </c>
      <c r="N371" s="207" t="s">
        <v>43</v>
      </c>
      <c r="O371" s="86"/>
      <c r="P371" s="208">
        <f>O371*H371</f>
        <v>0</v>
      </c>
      <c r="Q371" s="208">
        <v>0.0045</v>
      </c>
      <c r="R371" s="208">
        <f>Q371*H371</f>
        <v>0.10633499999999999</v>
      </c>
      <c r="S371" s="208">
        <v>0</v>
      </c>
      <c r="T371" s="209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0" t="s">
        <v>170</v>
      </c>
      <c r="AT371" s="210" t="s">
        <v>119</v>
      </c>
      <c r="AU371" s="210" t="s">
        <v>125</v>
      </c>
      <c r="AY371" s="19" t="s">
        <v>116</v>
      </c>
      <c r="BE371" s="211">
        <f>IF(N371="základní",J371,0)</f>
        <v>0</v>
      </c>
      <c r="BF371" s="211">
        <f>IF(N371="snížená",J371,0)</f>
        <v>0</v>
      </c>
      <c r="BG371" s="211">
        <f>IF(N371="zákl. přenesená",J371,0)</f>
        <v>0</v>
      </c>
      <c r="BH371" s="211">
        <f>IF(N371="sníž. přenesená",J371,0)</f>
        <v>0</v>
      </c>
      <c r="BI371" s="211">
        <f>IF(N371="nulová",J371,0)</f>
        <v>0</v>
      </c>
      <c r="BJ371" s="19" t="s">
        <v>125</v>
      </c>
      <c r="BK371" s="211">
        <f>ROUND(I371*H371,2)</f>
        <v>0</v>
      </c>
      <c r="BL371" s="19" t="s">
        <v>170</v>
      </c>
      <c r="BM371" s="210" t="s">
        <v>754</v>
      </c>
    </row>
    <row r="372" spans="1:47" s="2" customFormat="1" ht="12">
      <c r="A372" s="40"/>
      <c r="B372" s="41"/>
      <c r="C372" s="42"/>
      <c r="D372" s="212" t="s">
        <v>127</v>
      </c>
      <c r="E372" s="42"/>
      <c r="F372" s="213" t="s">
        <v>755</v>
      </c>
      <c r="G372" s="42"/>
      <c r="H372" s="42"/>
      <c r="I372" s="214"/>
      <c r="J372" s="42"/>
      <c r="K372" s="42"/>
      <c r="L372" s="46"/>
      <c r="M372" s="215"/>
      <c r="N372" s="216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127</v>
      </c>
      <c r="AU372" s="19" t="s">
        <v>125</v>
      </c>
    </row>
    <row r="373" spans="1:65" s="2" customFormat="1" ht="16.5" customHeight="1">
      <c r="A373" s="40"/>
      <c r="B373" s="41"/>
      <c r="C373" s="199" t="s">
        <v>756</v>
      </c>
      <c r="D373" s="199" t="s">
        <v>119</v>
      </c>
      <c r="E373" s="200" t="s">
        <v>757</v>
      </c>
      <c r="F373" s="201" t="s">
        <v>758</v>
      </c>
      <c r="G373" s="202" t="s">
        <v>133</v>
      </c>
      <c r="H373" s="203">
        <v>27.08</v>
      </c>
      <c r="I373" s="204"/>
      <c r="J373" s="205">
        <f>ROUND(I373*H373,2)</f>
        <v>0</v>
      </c>
      <c r="K373" s="201" t="s">
        <v>123</v>
      </c>
      <c r="L373" s="46"/>
      <c r="M373" s="206" t="s">
        <v>19</v>
      </c>
      <c r="N373" s="207" t="s">
        <v>43</v>
      </c>
      <c r="O373" s="86"/>
      <c r="P373" s="208">
        <f>O373*H373</f>
        <v>0</v>
      </c>
      <c r="Q373" s="208">
        <v>0</v>
      </c>
      <c r="R373" s="208">
        <f>Q373*H373</f>
        <v>0</v>
      </c>
      <c r="S373" s="208">
        <v>0.0025</v>
      </c>
      <c r="T373" s="209">
        <f>S373*H373</f>
        <v>0.0677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0" t="s">
        <v>170</v>
      </c>
      <c r="AT373" s="210" t="s">
        <v>119</v>
      </c>
      <c r="AU373" s="210" t="s">
        <v>125</v>
      </c>
      <c r="AY373" s="19" t="s">
        <v>116</v>
      </c>
      <c r="BE373" s="211">
        <f>IF(N373="základní",J373,0)</f>
        <v>0</v>
      </c>
      <c r="BF373" s="211">
        <f>IF(N373="snížená",J373,0)</f>
        <v>0</v>
      </c>
      <c r="BG373" s="211">
        <f>IF(N373="zákl. přenesená",J373,0)</f>
        <v>0</v>
      </c>
      <c r="BH373" s="211">
        <f>IF(N373="sníž. přenesená",J373,0)</f>
        <v>0</v>
      </c>
      <c r="BI373" s="211">
        <f>IF(N373="nulová",J373,0)</f>
        <v>0</v>
      </c>
      <c r="BJ373" s="19" t="s">
        <v>125</v>
      </c>
      <c r="BK373" s="211">
        <f>ROUND(I373*H373,2)</f>
        <v>0</v>
      </c>
      <c r="BL373" s="19" t="s">
        <v>170</v>
      </c>
      <c r="BM373" s="210" t="s">
        <v>759</v>
      </c>
    </row>
    <row r="374" spans="1:47" s="2" customFormat="1" ht="12">
      <c r="A374" s="40"/>
      <c r="B374" s="41"/>
      <c r="C374" s="42"/>
      <c r="D374" s="212" t="s">
        <v>127</v>
      </c>
      <c r="E374" s="42"/>
      <c r="F374" s="213" t="s">
        <v>760</v>
      </c>
      <c r="G374" s="42"/>
      <c r="H374" s="42"/>
      <c r="I374" s="214"/>
      <c r="J374" s="42"/>
      <c r="K374" s="42"/>
      <c r="L374" s="46"/>
      <c r="M374" s="215"/>
      <c r="N374" s="216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127</v>
      </c>
      <c r="AU374" s="19" t="s">
        <v>125</v>
      </c>
    </row>
    <row r="375" spans="1:65" s="2" customFormat="1" ht="16.5" customHeight="1">
      <c r="A375" s="40"/>
      <c r="B375" s="41"/>
      <c r="C375" s="199" t="s">
        <v>761</v>
      </c>
      <c r="D375" s="199" t="s">
        <v>119</v>
      </c>
      <c r="E375" s="200" t="s">
        <v>762</v>
      </c>
      <c r="F375" s="201" t="s">
        <v>763</v>
      </c>
      <c r="G375" s="202" t="s">
        <v>133</v>
      </c>
      <c r="H375" s="203">
        <v>23.63</v>
      </c>
      <c r="I375" s="204"/>
      <c r="J375" s="205">
        <f>ROUND(I375*H375,2)</f>
        <v>0</v>
      </c>
      <c r="K375" s="201" t="s">
        <v>123</v>
      </c>
      <c r="L375" s="46"/>
      <c r="M375" s="206" t="s">
        <v>19</v>
      </c>
      <c r="N375" s="207" t="s">
        <v>43</v>
      </c>
      <c r="O375" s="86"/>
      <c r="P375" s="208">
        <f>O375*H375</f>
        <v>0</v>
      </c>
      <c r="Q375" s="208">
        <v>0.0003</v>
      </c>
      <c r="R375" s="208">
        <f>Q375*H375</f>
        <v>0.007088999999999999</v>
      </c>
      <c r="S375" s="208">
        <v>0</v>
      </c>
      <c r="T375" s="209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0" t="s">
        <v>170</v>
      </c>
      <c r="AT375" s="210" t="s">
        <v>119</v>
      </c>
      <c r="AU375" s="210" t="s">
        <v>125</v>
      </c>
      <c r="AY375" s="19" t="s">
        <v>116</v>
      </c>
      <c r="BE375" s="211">
        <f>IF(N375="základní",J375,0)</f>
        <v>0</v>
      </c>
      <c r="BF375" s="211">
        <f>IF(N375="snížená",J375,0)</f>
        <v>0</v>
      </c>
      <c r="BG375" s="211">
        <f>IF(N375="zákl. přenesená",J375,0)</f>
        <v>0</v>
      </c>
      <c r="BH375" s="211">
        <f>IF(N375="sníž. přenesená",J375,0)</f>
        <v>0</v>
      </c>
      <c r="BI375" s="211">
        <f>IF(N375="nulová",J375,0)</f>
        <v>0</v>
      </c>
      <c r="BJ375" s="19" t="s">
        <v>125</v>
      </c>
      <c r="BK375" s="211">
        <f>ROUND(I375*H375,2)</f>
        <v>0</v>
      </c>
      <c r="BL375" s="19" t="s">
        <v>170</v>
      </c>
      <c r="BM375" s="210" t="s">
        <v>764</v>
      </c>
    </row>
    <row r="376" spans="1:47" s="2" customFormat="1" ht="12">
      <c r="A376" s="40"/>
      <c r="B376" s="41"/>
      <c r="C376" s="42"/>
      <c r="D376" s="212" t="s">
        <v>127</v>
      </c>
      <c r="E376" s="42"/>
      <c r="F376" s="213" t="s">
        <v>765</v>
      </c>
      <c r="G376" s="42"/>
      <c r="H376" s="42"/>
      <c r="I376" s="214"/>
      <c r="J376" s="42"/>
      <c r="K376" s="42"/>
      <c r="L376" s="46"/>
      <c r="M376" s="215"/>
      <c r="N376" s="216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127</v>
      </c>
      <c r="AU376" s="19" t="s">
        <v>125</v>
      </c>
    </row>
    <row r="377" spans="1:65" s="2" customFormat="1" ht="16.5" customHeight="1">
      <c r="A377" s="40"/>
      <c r="B377" s="41"/>
      <c r="C377" s="240" t="s">
        <v>766</v>
      </c>
      <c r="D377" s="240" t="s">
        <v>204</v>
      </c>
      <c r="E377" s="241" t="s">
        <v>767</v>
      </c>
      <c r="F377" s="242" t="s">
        <v>768</v>
      </c>
      <c r="G377" s="243" t="s">
        <v>133</v>
      </c>
      <c r="H377" s="244">
        <v>23.63</v>
      </c>
      <c r="I377" s="245"/>
      <c r="J377" s="246">
        <f>ROUND(I377*H377,2)</f>
        <v>0</v>
      </c>
      <c r="K377" s="242" t="s">
        <v>123</v>
      </c>
      <c r="L377" s="247"/>
      <c r="M377" s="248" t="s">
        <v>19</v>
      </c>
      <c r="N377" s="249" t="s">
        <v>43</v>
      </c>
      <c r="O377" s="86"/>
      <c r="P377" s="208">
        <f>O377*H377</f>
        <v>0</v>
      </c>
      <c r="Q377" s="208">
        <v>0.00283</v>
      </c>
      <c r="R377" s="208">
        <f>Q377*H377</f>
        <v>0.0668729</v>
      </c>
      <c r="S377" s="208">
        <v>0</v>
      </c>
      <c r="T377" s="209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0" t="s">
        <v>308</v>
      </c>
      <c r="AT377" s="210" t="s">
        <v>204</v>
      </c>
      <c r="AU377" s="210" t="s">
        <v>125</v>
      </c>
      <c r="AY377" s="19" t="s">
        <v>116</v>
      </c>
      <c r="BE377" s="211">
        <f>IF(N377="základní",J377,0)</f>
        <v>0</v>
      </c>
      <c r="BF377" s="211">
        <f>IF(N377="snížená",J377,0)</f>
        <v>0</v>
      </c>
      <c r="BG377" s="211">
        <f>IF(N377="zákl. přenesená",J377,0)</f>
        <v>0</v>
      </c>
      <c r="BH377" s="211">
        <f>IF(N377="sníž. přenesená",J377,0)</f>
        <v>0</v>
      </c>
      <c r="BI377" s="211">
        <f>IF(N377="nulová",J377,0)</f>
        <v>0</v>
      </c>
      <c r="BJ377" s="19" t="s">
        <v>125</v>
      </c>
      <c r="BK377" s="211">
        <f>ROUND(I377*H377,2)</f>
        <v>0</v>
      </c>
      <c r="BL377" s="19" t="s">
        <v>170</v>
      </c>
      <c r="BM377" s="210" t="s">
        <v>769</v>
      </c>
    </row>
    <row r="378" spans="1:65" s="2" customFormat="1" ht="16.5" customHeight="1">
      <c r="A378" s="40"/>
      <c r="B378" s="41"/>
      <c r="C378" s="199" t="s">
        <v>770</v>
      </c>
      <c r="D378" s="199" t="s">
        <v>119</v>
      </c>
      <c r="E378" s="200" t="s">
        <v>771</v>
      </c>
      <c r="F378" s="201" t="s">
        <v>772</v>
      </c>
      <c r="G378" s="202" t="s">
        <v>265</v>
      </c>
      <c r="H378" s="203">
        <v>15.7547</v>
      </c>
      <c r="I378" s="204"/>
      <c r="J378" s="205">
        <f>ROUND(I378*H378,2)</f>
        <v>0</v>
      </c>
      <c r="K378" s="201" t="s">
        <v>123</v>
      </c>
      <c r="L378" s="46"/>
      <c r="M378" s="206" t="s">
        <v>19</v>
      </c>
      <c r="N378" s="207" t="s">
        <v>43</v>
      </c>
      <c r="O378" s="86"/>
      <c r="P378" s="208">
        <f>O378*H378</f>
        <v>0</v>
      </c>
      <c r="Q378" s="208">
        <v>0</v>
      </c>
      <c r="R378" s="208">
        <f>Q378*H378</f>
        <v>0</v>
      </c>
      <c r="S378" s="208">
        <v>0</v>
      </c>
      <c r="T378" s="209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0" t="s">
        <v>170</v>
      </c>
      <c r="AT378" s="210" t="s">
        <v>119</v>
      </c>
      <c r="AU378" s="210" t="s">
        <v>125</v>
      </c>
      <c r="AY378" s="19" t="s">
        <v>116</v>
      </c>
      <c r="BE378" s="211">
        <f>IF(N378="základní",J378,0)</f>
        <v>0</v>
      </c>
      <c r="BF378" s="211">
        <f>IF(N378="snížená",J378,0)</f>
        <v>0</v>
      </c>
      <c r="BG378" s="211">
        <f>IF(N378="zákl. přenesená",J378,0)</f>
        <v>0</v>
      </c>
      <c r="BH378" s="211">
        <f>IF(N378="sníž. přenesená",J378,0)</f>
        <v>0</v>
      </c>
      <c r="BI378" s="211">
        <f>IF(N378="nulová",J378,0)</f>
        <v>0</v>
      </c>
      <c r="BJ378" s="19" t="s">
        <v>125</v>
      </c>
      <c r="BK378" s="211">
        <f>ROUND(I378*H378,2)</f>
        <v>0</v>
      </c>
      <c r="BL378" s="19" t="s">
        <v>170</v>
      </c>
      <c r="BM378" s="210" t="s">
        <v>773</v>
      </c>
    </row>
    <row r="379" spans="1:47" s="2" customFormat="1" ht="12">
      <c r="A379" s="40"/>
      <c r="B379" s="41"/>
      <c r="C379" s="42"/>
      <c r="D379" s="212" t="s">
        <v>127</v>
      </c>
      <c r="E379" s="42"/>
      <c r="F379" s="213" t="s">
        <v>774</v>
      </c>
      <c r="G379" s="42"/>
      <c r="H379" s="42"/>
      <c r="I379" s="214"/>
      <c r="J379" s="42"/>
      <c r="K379" s="42"/>
      <c r="L379" s="46"/>
      <c r="M379" s="215"/>
      <c r="N379" s="216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127</v>
      </c>
      <c r="AU379" s="19" t="s">
        <v>125</v>
      </c>
    </row>
    <row r="380" spans="1:51" s="13" customFormat="1" ht="12">
      <c r="A380" s="13"/>
      <c r="B380" s="217"/>
      <c r="C380" s="218"/>
      <c r="D380" s="219" t="s">
        <v>129</v>
      </c>
      <c r="E380" s="220" t="s">
        <v>19</v>
      </c>
      <c r="F380" s="221" t="s">
        <v>775</v>
      </c>
      <c r="G380" s="218"/>
      <c r="H380" s="222">
        <v>15.7547</v>
      </c>
      <c r="I380" s="223"/>
      <c r="J380" s="218"/>
      <c r="K380" s="218"/>
      <c r="L380" s="224"/>
      <c r="M380" s="225"/>
      <c r="N380" s="226"/>
      <c r="O380" s="226"/>
      <c r="P380" s="226"/>
      <c r="Q380" s="226"/>
      <c r="R380" s="226"/>
      <c r="S380" s="226"/>
      <c r="T380" s="22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28" t="s">
        <v>129</v>
      </c>
      <c r="AU380" s="228" t="s">
        <v>125</v>
      </c>
      <c r="AV380" s="13" t="s">
        <v>125</v>
      </c>
      <c r="AW380" s="13" t="s">
        <v>33</v>
      </c>
      <c r="AX380" s="13" t="s">
        <v>76</v>
      </c>
      <c r="AY380" s="228" t="s">
        <v>116</v>
      </c>
    </row>
    <row r="381" spans="1:65" s="2" customFormat="1" ht="16.5" customHeight="1">
      <c r="A381" s="40"/>
      <c r="B381" s="41"/>
      <c r="C381" s="199" t="s">
        <v>776</v>
      </c>
      <c r="D381" s="199" t="s">
        <v>119</v>
      </c>
      <c r="E381" s="200" t="s">
        <v>777</v>
      </c>
      <c r="F381" s="201" t="s">
        <v>778</v>
      </c>
      <c r="G381" s="202" t="s">
        <v>265</v>
      </c>
      <c r="H381" s="203">
        <v>31.26</v>
      </c>
      <c r="I381" s="204"/>
      <c r="J381" s="205">
        <f>ROUND(I381*H381,2)</f>
        <v>0</v>
      </c>
      <c r="K381" s="201" t="s">
        <v>123</v>
      </c>
      <c r="L381" s="46"/>
      <c r="M381" s="206" t="s">
        <v>19</v>
      </c>
      <c r="N381" s="207" t="s">
        <v>43</v>
      </c>
      <c r="O381" s="86"/>
      <c r="P381" s="208">
        <f>O381*H381</f>
        <v>0</v>
      </c>
      <c r="Q381" s="208">
        <v>0</v>
      </c>
      <c r="R381" s="208">
        <f>Q381*H381</f>
        <v>0</v>
      </c>
      <c r="S381" s="208">
        <v>0.0003</v>
      </c>
      <c r="T381" s="209">
        <f>S381*H381</f>
        <v>0.009378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0" t="s">
        <v>170</v>
      </c>
      <c r="AT381" s="210" t="s">
        <v>119</v>
      </c>
      <c r="AU381" s="210" t="s">
        <v>125</v>
      </c>
      <c r="AY381" s="19" t="s">
        <v>116</v>
      </c>
      <c r="BE381" s="211">
        <f>IF(N381="základní",J381,0)</f>
        <v>0</v>
      </c>
      <c r="BF381" s="211">
        <f>IF(N381="snížená",J381,0)</f>
        <v>0</v>
      </c>
      <c r="BG381" s="211">
        <f>IF(N381="zákl. přenesená",J381,0)</f>
        <v>0</v>
      </c>
      <c r="BH381" s="211">
        <f>IF(N381="sníž. přenesená",J381,0)</f>
        <v>0</v>
      </c>
      <c r="BI381" s="211">
        <f>IF(N381="nulová",J381,0)</f>
        <v>0</v>
      </c>
      <c r="BJ381" s="19" t="s">
        <v>125</v>
      </c>
      <c r="BK381" s="211">
        <f>ROUND(I381*H381,2)</f>
        <v>0</v>
      </c>
      <c r="BL381" s="19" t="s">
        <v>170</v>
      </c>
      <c r="BM381" s="210" t="s">
        <v>779</v>
      </c>
    </row>
    <row r="382" spans="1:47" s="2" customFormat="1" ht="12">
      <c r="A382" s="40"/>
      <c r="B382" s="41"/>
      <c r="C382" s="42"/>
      <c r="D382" s="212" t="s">
        <v>127</v>
      </c>
      <c r="E382" s="42"/>
      <c r="F382" s="213" t="s">
        <v>780</v>
      </c>
      <c r="G382" s="42"/>
      <c r="H382" s="42"/>
      <c r="I382" s="214"/>
      <c r="J382" s="42"/>
      <c r="K382" s="42"/>
      <c r="L382" s="46"/>
      <c r="M382" s="215"/>
      <c r="N382" s="216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127</v>
      </c>
      <c r="AU382" s="19" t="s">
        <v>125</v>
      </c>
    </row>
    <row r="383" spans="1:51" s="13" customFormat="1" ht="12">
      <c r="A383" s="13"/>
      <c r="B383" s="217"/>
      <c r="C383" s="218"/>
      <c r="D383" s="219" t="s">
        <v>129</v>
      </c>
      <c r="E383" s="220" t="s">
        <v>19</v>
      </c>
      <c r="F383" s="221" t="s">
        <v>781</v>
      </c>
      <c r="G383" s="218"/>
      <c r="H383" s="222">
        <v>5.54</v>
      </c>
      <c r="I383" s="223"/>
      <c r="J383" s="218"/>
      <c r="K383" s="218"/>
      <c r="L383" s="224"/>
      <c r="M383" s="225"/>
      <c r="N383" s="226"/>
      <c r="O383" s="226"/>
      <c r="P383" s="226"/>
      <c r="Q383" s="226"/>
      <c r="R383" s="226"/>
      <c r="S383" s="226"/>
      <c r="T383" s="22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28" t="s">
        <v>129</v>
      </c>
      <c r="AU383" s="228" t="s">
        <v>125</v>
      </c>
      <c r="AV383" s="13" t="s">
        <v>125</v>
      </c>
      <c r="AW383" s="13" t="s">
        <v>33</v>
      </c>
      <c r="AX383" s="13" t="s">
        <v>71</v>
      </c>
      <c r="AY383" s="228" t="s">
        <v>116</v>
      </c>
    </row>
    <row r="384" spans="1:51" s="13" customFormat="1" ht="12">
      <c r="A384" s="13"/>
      <c r="B384" s="217"/>
      <c r="C384" s="218"/>
      <c r="D384" s="219" t="s">
        <v>129</v>
      </c>
      <c r="E384" s="220" t="s">
        <v>19</v>
      </c>
      <c r="F384" s="221" t="s">
        <v>782</v>
      </c>
      <c r="G384" s="218"/>
      <c r="H384" s="222">
        <v>18.24</v>
      </c>
      <c r="I384" s="223"/>
      <c r="J384" s="218"/>
      <c r="K384" s="218"/>
      <c r="L384" s="224"/>
      <c r="M384" s="225"/>
      <c r="N384" s="226"/>
      <c r="O384" s="226"/>
      <c r="P384" s="226"/>
      <c r="Q384" s="226"/>
      <c r="R384" s="226"/>
      <c r="S384" s="226"/>
      <c r="T384" s="22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28" t="s">
        <v>129</v>
      </c>
      <c r="AU384" s="228" t="s">
        <v>125</v>
      </c>
      <c r="AV384" s="13" t="s">
        <v>125</v>
      </c>
      <c r="AW384" s="13" t="s">
        <v>33</v>
      </c>
      <c r="AX384" s="13" t="s">
        <v>71</v>
      </c>
      <c r="AY384" s="228" t="s">
        <v>116</v>
      </c>
    </row>
    <row r="385" spans="1:51" s="13" customFormat="1" ht="12">
      <c r="A385" s="13"/>
      <c r="B385" s="217"/>
      <c r="C385" s="218"/>
      <c r="D385" s="219" t="s">
        <v>129</v>
      </c>
      <c r="E385" s="220" t="s">
        <v>19</v>
      </c>
      <c r="F385" s="221" t="s">
        <v>783</v>
      </c>
      <c r="G385" s="218"/>
      <c r="H385" s="222">
        <v>3.96</v>
      </c>
      <c r="I385" s="223"/>
      <c r="J385" s="218"/>
      <c r="K385" s="218"/>
      <c r="L385" s="224"/>
      <c r="M385" s="225"/>
      <c r="N385" s="226"/>
      <c r="O385" s="226"/>
      <c r="P385" s="226"/>
      <c r="Q385" s="226"/>
      <c r="R385" s="226"/>
      <c r="S385" s="226"/>
      <c r="T385" s="22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28" t="s">
        <v>129</v>
      </c>
      <c r="AU385" s="228" t="s">
        <v>125</v>
      </c>
      <c r="AV385" s="13" t="s">
        <v>125</v>
      </c>
      <c r="AW385" s="13" t="s">
        <v>33</v>
      </c>
      <c r="AX385" s="13" t="s">
        <v>71</v>
      </c>
      <c r="AY385" s="228" t="s">
        <v>116</v>
      </c>
    </row>
    <row r="386" spans="1:51" s="13" customFormat="1" ht="12">
      <c r="A386" s="13"/>
      <c r="B386" s="217"/>
      <c r="C386" s="218"/>
      <c r="D386" s="219" t="s">
        <v>129</v>
      </c>
      <c r="E386" s="220" t="s">
        <v>19</v>
      </c>
      <c r="F386" s="221" t="s">
        <v>784</v>
      </c>
      <c r="G386" s="218"/>
      <c r="H386" s="222">
        <v>3.52</v>
      </c>
      <c r="I386" s="223"/>
      <c r="J386" s="218"/>
      <c r="K386" s="218"/>
      <c r="L386" s="224"/>
      <c r="M386" s="225"/>
      <c r="N386" s="226"/>
      <c r="O386" s="226"/>
      <c r="P386" s="226"/>
      <c r="Q386" s="226"/>
      <c r="R386" s="226"/>
      <c r="S386" s="226"/>
      <c r="T386" s="22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28" t="s">
        <v>129</v>
      </c>
      <c r="AU386" s="228" t="s">
        <v>125</v>
      </c>
      <c r="AV386" s="13" t="s">
        <v>125</v>
      </c>
      <c r="AW386" s="13" t="s">
        <v>33</v>
      </c>
      <c r="AX386" s="13" t="s">
        <v>71</v>
      </c>
      <c r="AY386" s="228" t="s">
        <v>116</v>
      </c>
    </row>
    <row r="387" spans="1:51" s="14" customFormat="1" ht="12">
      <c r="A387" s="14"/>
      <c r="B387" s="229"/>
      <c r="C387" s="230"/>
      <c r="D387" s="219" t="s">
        <v>129</v>
      </c>
      <c r="E387" s="231" t="s">
        <v>19</v>
      </c>
      <c r="F387" s="232" t="s">
        <v>157</v>
      </c>
      <c r="G387" s="230"/>
      <c r="H387" s="233">
        <v>31.26</v>
      </c>
      <c r="I387" s="234"/>
      <c r="J387" s="230"/>
      <c r="K387" s="230"/>
      <c r="L387" s="235"/>
      <c r="M387" s="236"/>
      <c r="N387" s="237"/>
      <c r="O387" s="237"/>
      <c r="P387" s="237"/>
      <c r="Q387" s="237"/>
      <c r="R387" s="237"/>
      <c r="S387" s="237"/>
      <c r="T387" s="238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39" t="s">
        <v>129</v>
      </c>
      <c r="AU387" s="239" t="s">
        <v>125</v>
      </c>
      <c r="AV387" s="14" t="s">
        <v>124</v>
      </c>
      <c r="AW387" s="14" t="s">
        <v>33</v>
      </c>
      <c r="AX387" s="14" t="s">
        <v>76</v>
      </c>
      <c r="AY387" s="239" t="s">
        <v>116</v>
      </c>
    </row>
    <row r="388" spans="1:65" s="2" customFormat="1" ht="16.5" customHeight="1">
      <c r="A388" s="40"/>
      <c r="B388" s="41"/>
      <c r="C388" s="199" t="s">
        <v>785</v>
      </c>
      <c r="D388" s="199" t="s">
        <v>119</v>
      </c>
      <c r="E388" s="200" t="s">
        <v>786</v>
      </c>
      <c r="F388" s="201" t="s">
        <v>787</v>
      </c>
      <c r="G388" s="202" t="s">
        <v>265</v>
      </c>
      <c r="H388" s="203">
        <v>24.29</v>
      </c>
      <c r="I388" s="204"/>
      <c r="J388" s="205">
        <f>ROUND(I388*H388,2)</f>
        <v>0</v>
      </c>
      <c r="K388" s="201" t="s">
        <v>123</v>
      </c>
      <c r="L388" s="46"/>
      <c r="M388" s="206" t="s">
        <v>19</v>
      </c>
      <c r="N388" s="207" t="s">
        <v>43</v>
      </c>
      <c r="O388" s="86"/>
      <c r="P388" s="208">
        <f>O388*H388</f>
        <v>0</v>
      </c>
      <c r="Q388" s="208">
        <v>1E-05</v>
      </c>
      <c r="R388" s="208">
        <f>Q388*H388</f>
        <v>0.00024290000000000002</v>
      </c>
      <c r="S388" s="208">
        <v>0</v>
      </c>
      <c r="T388" s="209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0" t="s">
        <v>170</v>
      </c>
      <c r="AT388" s="210" t="s">
        <v>119</v>
      </c>
      <c r="AU388" s="210" t="s">
        <v>125</v>
      </c>
      <c r="AY388" s="19" t="s">
        <v>116</v>
      </c>
      <c r="BE388" s="211">
        <f>IF(N388="základní",J388,0)</f>
        <v>0</v>
      </c>
      <c r="BF388" s="211">
        <f>IF(N388="snížená",J388,0)</f>
        <v>0</v>
      </c>
      <c r="BG388" s="211">
        <f>IF(N388="zákl. přenesená",J388,0)</f>
        <v>0</v>
      </c>
      <c r="BH388" s="211">
        <f>IF(N388="sníž. přenesená",J388,0)</f>
        <v>0</v>
      </c>
      <c r="BI388" s="211">
        <f>IF(N388="nulová",J388,0)</f>
        <v>0</v>
      </c>
      <c r="BJ388" s="19" t="s">
        <v>125</v>
      </c>
      <c r="BK388" s="211">
        <f>ROUND(I388*H388,2)</f>
        <v>0</v>
      </c>
      <c r="BL388" s="19" t="s">
        <v>170</v>
      </c>
      <c r="BM388" s="210" t="s">
        <v>788</v>
      </c>
    </row>
    <row r="389" spans="1:47" s="2" customFormat="1" ht="12">
      <c r="A389" s="40"/>
      <c r="B389" s="41"/>
      <c r="C389" s="42"/>
      <c r="D389" s="212" t="s">
        <v>127</v>
      </c>
      <c r="E389" s="42"/>
      <c r="F389" s="213" t="s">
        <v>789</v>
      </c>
      <c r="G389" s="42"/>
      <c r="H389" s="42"/>
      <c r="I389" s="214"/>
      <c r="J389" s="42"/>
      <c r="K389" s="42"/>
      <c r="L389" s="46"/>
      <c r="M389" s="215"/>
      <c r="N389" s="216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127</v>
      </c>
      <c r="AU389" s="19" t="s">
        <v>125</v>
      </c>
    </row>
    <row r="390" spans="1:51" s="13" customFormat="1" ht="12">
      <c r="A390" s="13"/>
      <c r="B390" s="217"/>
      <c r="C390" s="218"/>
      <c r="D390" s="219" t="s">
        <v>129</v>
      </c>
      <c r="E390" s="220" t="s">
        <v>19</v>
      </c>
      <c r="F390" s="221" t="s">
        <v>790</v>
      </c>
      <c r="G390" s="218"/>
      <c r="H390" s="222">
        <v>5.25</v>
      </c>
      <c r="I390" s="223"/>
      <c r="J390" s="218"/>
      <c r="K390" s="218"/>
      <c r="L390" s="224"/>
      <c r="M390" s="225"/>
      <c r="N390" s="226"/>
      <c r="O390" s="226"/>
      <c r="P390" s="226"/>
      <c r="Q390" s="226"/>
      <c r="R390" s="226"/>
      <c r="S390" s="226"/>
      <c r="T390" s="22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28" t="s">
        <v>129</v>
      </c>
      <c r="AU390" s="228" t="s">
        <v>125</v>
      </c>
      <c r="AV390" s="13" t="s">
        <v>125</v>
      </c>
      <c r="AW390" s="13" t="s">
        <v>33</v>
      </c>
      <c r="AX390" s="13" t="s">
        <v>71</v>
      </c>
      <c r="AY390" s="228" t="s">
        <v>116</v>
      </c>
    </row>
    <row r="391" spans="1:51" s="13" customFormat="1" ht="12">
      <c r="A391" s="13"/>
      <c r="B391" s="217"/>
      <c r="C391" s="218"/>
      <c r="D391" s="219" t="s">
        <v>129</v>
      </c>
      <c r="E391" s="220" t="s">
        <v>19</v>
      </c>
      <c r="F391" s="221" t="s">
        <v>791</v>
      </c>
      <c r="G391" s="218"/>
      <c r="H391" s="222">
        <v>19.04</v>
      </c>
      <c r="I391" s="223"/>
      <c r="J391" s="218"/>
      <c r="K391" s="218"/>
      <c r="L391" s="224"/>
      <c r="M391" s="225"/>
      <c r="N391" s="226"/>
      <c r="O391" s="226"/>
      <c r="P391" s="226"/>
      <c r="Q391" s="226"/>
      <c r="R391" s="226"/>
      <c r="S391" s="226"/>
      <c r="T391" s="22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28" t="s">
        <v>129</v>
      </c>
      <c r="AU391" s="228" t="s">
        <v>125</v>
      </c>
      <c r="AV391" s="13" t="s">
        <v>125</v>
      </c>
      <c r="AW391" s="13" t="s">
        <v>33</v>
      </c>
      <c r="AX391" s="13" t="s">
        <v>71</v>
      </c>
      <c r="AY391" s="228" t="s">
        <v>116</v>
      </c>
    </row>
    <row r="392" spans="1:51" s="13" customFormat="1" ht="12">
      <c r="A392" s="13"/>
      <c r="B392" s="217"/>
      <c r="C392" s="218"/>
      <c r="D392" s="219" t="s">
        <v>129</v>
      </c>
      <c r="E392" s="220" t="s">
        <v>19</v>
      </c>
      <c r="F392" s="221" t="s">
        <v>792</v>
      </c>
      <c r="G392" s="218"/>
      <c r="H392" s="222">
        <v>0</v>
      </c>
      <c r="I392" s="223"/>
      <c r="J392" s="218"/>
      <c r="K392" s="218"/>
      <c r="L392" s="224"/>
      <c r="M392" s="225"/>
      <c r="N392" s="226"/>
      <c r="O392" s="226"/>
      <c r="P392" s="226"/>
      <c r="Q392" s="226"/>
      <c r="R392" s="226"/>
      <c r="S392" s="226"/>
      <c r="T392" s="22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28" t="s">
        <v>129</v>
      </c>
      <c r="AU392" s="228" t="s">
        <v>125</v>
      </c>
      <c r="AV392" s="13" t="s">
        <v>125</v>
      </c>
      <c r="AW392" s="13" t="s">
        <v>4</v>
      </c>
      <c r="AX392" s="13" t="s">
        <v>71</v>
      </c>
      <c r="AY392" s="228" t="s">
        <v>116</v>
      </c>
    </row>
    <row r="393" spans="1:51" s="14" customFormat="1" ht="12">
      <c r="A393" s="14"/>
      <c r="B393" s="229"/>
      <c r="C393" s="230"/>
      <c r="D393" s="219" t="s">
        <v>129</v>
      </c>
      <c r="E393" s="231" t="s">
        <v>19</v>
      </c>
      <c r="F393" s="232" t="s">
        <v>157</v>
      </c>
      <c r="G393" s="230"/>
      <c r="H393" s="233">
        <v>24.29</v>
      </c>
      <c r="I393" s="234"/>
      <c r="J393" s="230"/>
      <c r="K393" s="230"/>
      <c r="L393" s="235"/>
      <c r="M393" s="236"/>
      <c r="N393" s="237"/>
      <c r="O393" s="237"/>
      <c r="P393" s="237"/>
      <c r="Q393" s="237"/>
      <c r="R393" s="237"/>
      <c r="S393" s="237"/>
      <c r="T393" s="238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39" t="s">
        <v>129</v>
      </c>
      <c r="AU393" s="239" t="s">
        <v>125</v>
      </c>
      <c r="AV393" s="14" t="s">
        <v>124</v>
      </c>
      <c r="AW393" s="14" t="s">
        <v>33</v>
      </c>
      <c r="AX393" s="14" t="s">
        <v>76</v>
      </c>
      <c r="AY393" s="239" t="s">
        <v>116</v>
      </c>
    </row>
    <row r="394" spans="1:65" s="2" customFormat="1" ht="16.5" customHeight="1">
      <c r="A394" s="40"/>
      <c r="B394" s="41"/>
      <c r="C394" s="240" t="s">
        <v>793</v>
      </c>
      <c r="D394" s="240" t="s">
        <v>204</v>
      </c>
      <c r="E394" s="241" t="s">
        <v>794</v>
      </c>
      <c r="F394" s="242" t="s">
        <v>795</v>
      </c>
      <c r="G394" s="243" t="s">
        <v>265</v>
      </c>
      <c r="H394" s="244">
        <v>24.7758</v>
      </c>
      <c r="I394" s="245"/>
      <c r="J394" s="246">
        <f>ROUND(I394*H394,2)</f>
        <v>0</v>
      </c>
      <c r="K394" s="242" t="s">
        <v>123</v>
      </c>
      <c r="L394" s="247"/>
      <c r="M394" s="248" t="s">
        <v>19</v>
      </c>
      <c r="N394" s="249" t="s">
        <v>43</v>
      </c>
      <c r="O394" s="86"/>
      <c r="P394" s="208">
        <f>O394*H394</f>
        <v>0</v>
      </c>
      <c r="Q394" s="208">
        <v>0.00022</v>
      </c>
      <c r="R394" s="208">
        <f>Q394*H394</f>
        <v>0.005450676000000001</v>
      </c>
      <c r="S394" s="208">
        <v>0</v>
      </c>
      <c r="T394" s="209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0" t="s">
        <v>308</v>
      </c>
      <c r="AT394" s="210" t="s">
        <v>204</v>
      </c>
      <c r="AU394" s="210" t="s">
        <v>125</v>
      </c>
      <c r="AY394" s="19" t="s">
        <v>116</v>
      </c>
      <c r="BE394" s="211">
        <f>IF(N394="základní",J394,0)</f>
        <v>0</v>
      </c>
      <c r="BF394" s="211">
        <f>IF(N394="snížená",J394,0)</f>
        <v>0</v>
      </c>
      <c r="BG394" s="211">
        <f>IF(N394="zákl. přenesená",J394,0)</f>
        <v>0</v>
      </c>
      <c r="BH394" s="211">
        <f>IF(N394="sníž. přenesená",J394,0)</f>
        <v>0</v>
      </c>
      <c r="BI394" s="211">
        <f>IF(N394="nulová",J394,0)</f>
        <v>0</v>
      </c>
      <c r="BJ394" s="19" t="s">
        <v>125</v>
      </c>
      <c r="BK394" s="211">
        <f>ROUND(I394*H394,2)</f>
        <v>0</v>
      </c>
      <c r="BL394" s="19" t="s">
        <v>170</v>
      </c>
      <c r="BM394" s="210" t="s">
        <v>796</v>
      </c>
    </row>
    <row r="395" spans="1:51" s="13" customFormat="1" ht="12">
      <c r="A395" s="13"/>
      <c r="B395" s="217"/>
      <c r="C395" s="218"/>
      <c r="D395" s="219" t="s">
        <v>129</v>
      </c>
      <c r="E395" s="218"/>
      <c r="F395" s="221" t="s">
        <v>797</v>
      </c>
      <c r="G395" s="218"/>
      <c r="H395" s="222">
        <v>24.7758</v>
      </c>
      <c r="I395" s="223"/>
      <c r="J395" s="218"/>
      <c r="K395" s="218"/>
      <c r="L395" s="224"/>
      <c r="M395" s="225"/>
      <c r="N395" s="226"/>
      <c r="O395" s="226"/>
      <c r="P395" s="226"/>
      <c r="Q395" s="226"/>
      <c r="R395" s="226"/>
      <c r="S395" s="226"/>
      <c r="T395" s="22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28" t="s">
        <v>129</v>
      </c>
      <c r="AU395" s="228" t="s">
        <v>125</v>
      </c>
      <c r="AV395" s="13" t="s">
        <v>125</v>
      </c>
      <c r="AW395" s="13" t="s">
        <v>4</v>
      </c>
      <c r="AX395" s="13" t="s">
        <v>76</v>
      </c>
      <c r="AY395" s="228" t="s">
        <v>116</v>
      </c>
    </row>
    <row r="396" spans="1:65" s="2" customFormat="1" ht="16.5" customHeight="1">
      <c r="A396" s="40"/>
      <c r="B396" s="41"/>
      <c r="C396" s="199" t="s">
        <v>798</v>
      </c>
      <c r="D396" s="199" t="s">
        <v>119</v>
      </c>
      <c r="E396" s="200" t="s">
        <v>799</v>
      </c>
      <c r="F396" s="201" t="s">
        <v>800</v>
      </c>
      <c r="G396" s="202" t="s">
        <v>265</v>
      </c>
      <c r="H396" s="203">
        <v>1.6</v>
      </c>
      <c r="I396" s="204"/>
      <c r="J396" s="205">
        <f>ROUND(I396*H396,2)</f>
        <v>0</v>
      </c>
      <c r="K396" s="201" t="s">
        <v>123</v>
      </c>
      <c r="L396" s="46"/>
      <c r="M396" s="206" t="s">
        <v>19</v>
      </c>
      <c r="N396" s="207" t="s">
        <v>43</v>
      </c>
      <c r="O396" s="86"/>
      <c r="P396" s="208">
        <f>O396*H396</f>
        <v>0</v>
      </c>
      <c r="Q396" s="208">
        <v>0</v>
      </c>
      <c r="R396" s="208">
        <f>Q396*H396</f>
        <v>0</v>
      </c>
      <c r="S396" s="208">
        <v>0</v>
      </c>
      <c r="T396" s="209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0" t="s">
        <v>170</v>
      </c>
      <c r="AT396" s="210" t="s">
        <v>119</v>
      </c>
      <c r="AU396" s="210" t="s">
        <v>125</v>
      </c>
      <c r="AY396" s="19" t="s">
        <v>116</v>
      </c>
      <c r="BE396" s="211">
        <f>IF(N396="základní",J396,0)</f>
        <v>0</v>
      </c>
      <c r="BF396" s="211">
        <f>IF(N396="snížená",J396,0)</f>
        <v>0</v>
      </c>
      <c r="BG396" s="211">
        <f>IF(N396="zákl. přenesená",J396,0)</f>
        <v>0</v>
      </c>
      <c r="BH396" s="211">
        <f>IF(N396="sníž. přenesená",J396,0)</f>
        <v>0</v>
      </c>
      <c r="BI396" s="211">
        <f>IF(N396="nulová",J396,0)</f>
        <v>0</v>
      </c>
      <c r="BJ396" s="19" t="s">
        <v>125</v>
      </c>
      <c r="BK396" s="211">
        <f>ROUND(I396*H396,2)</f>
        <v>0</v>
      </c>
      <c r="BL396" s="19" t="s">
        <v>170</v>
      </c>
      <c r="BM396" s="210" t="s">
        <v>801</v>
      </c>
    </row>
    <row r="397" spans="1:47" s="2" customFormat="1" ht="12">
      <c r="A397" s="40"/>
      <c r="B397" s="41"/>
      <c r="C397" s="42"/>
      <c r="D397" s="212" t="s">
        <v>127</v>
      </c>
      <c r="E397" s="42"/>
      <c r="F397" s="213" t="s">
        <v>802</v>
      </c>
      <c r="G397" s="42"/>
      <c r="H397" s="42"/>
      <c r="I397" s="214"/>
      <c r="J397" s="42"/>
      <c r="K397" s="42"/>
      <c r="L397" s="46"/>
      <c r="M397" s="215"/>
      <c r="N397" s="216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127</v>
      </c>
      <c r="AU397" s="19" t="s">
        <v>125</v>
      </c>
    </row>
    <row r="398" spans="1:51" s="13" customFormat="1" ht="12">
      <c r="A398" s="13"/>
      <c r="B398" s="217"/>
      <c r="C398" s="218"/>
      <c r="D398" s="219" t="s">
        <v>129</v>
      </c>
      <c r="E398" s="220" t="s">
        <v>19</v>
      </c>
      <c r="F398" s="221" t="s">
        <v>803</v>
      </c>
      <c r="G398" s="218"/>
      <c r="H398" s="222">
        <v>0.8</v>
      </c>
      <c r="I398" s="223"/>
      <c r="J398" s="218"/>
      <c r="K398" s="218"/>
      <c r="L398" s="224"/>
      <c r="M398" s="225"/>
      <c r="N398" s="226"/>
      <c r="O398" s="226"/>
      <c r="P398" s="226"/>
      <c r="Q398" s="226"/>
      <c r="R398" s="226"/>
      <c r="S398" s="226"/>
      <c r="T398" s="22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28" t="s">
        <v>129</v>
      </c>
      <c r="AU398" s="228" t="s">
        <v>125</v>
      </c>
      <c r="AV398" s="13" t="s">
        <v>125</v>
      </c>
      <c r="AW398" s="13" t="s">
        <v>33</v>
      </c>
      <c r="AX398" s="13" t="s">
        <v>71</v>
      </c>
      <c r="AY398" s="228" t="s">
        <v>116</v>
      </c>
    </row>
    <row r="399" spans="1:51" s="13" customFormat="1" ht="12">
      <c r="A399" s="13"/>
      <c r="B399" s="217"/>
      <c r="C399" s="218"/>
      <c r="D399" s="219" t="s">
        <v>129</v>
      </c>
      <c r="E399" s="220" t="s">
        <v>19</v>
      </c>
      <c r="F399" s="221" t="s">
        <v>804</v>
      </c>
      <c r="G399" s="218"/>
      <c r="H399" s="222">
        <v>0.8</v>
      </c>
      <c r="I399" s="223"/>
      <c r="J399" s="218"/>
      <c r="K399" s="218"/>
      <c r="L399" s="224"/>
      <c r="M399" s="225"/>
      <c r="N399" s="226"/>
      <c r="O399" s="226"/>
      <c r="P399" s="226"/>
      <c r="Q399" s="226"/>
      <c r="R399" s="226"/>
      <c r="S399" s="226"/>
      <c r="T399" s="22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28" t="s">
        <v>129</v>
      </c>
      <c r="AU399" s="228" t="s">
        <v>125</v>
      </c>
      <c r="AV399" s="13" t="s">
        <v>125</v>
      </c>
      <c r="AW399" s="13" t="s">
        <v>33</v>
      </c>
      <c r="AX399" s="13" t="s">
        <v>71</v>
      </c>
      <c r="AY399" s="228" t="s">
        <v>116</v>
      </c>
    </row>
    <row r="400" spans="1:51" s="14" customFormat="1" ht="12">
      <c r="A400" s="14"/>
      <c r="B400" s="229"/>
      <c r="C400" s="230"/>
      <c r="D400" s="219" t="s">
        <v>129</v>
      </c>
      <c r="E400" s="231" t="s">
        <v>19</v>
      </c>
      <c r="F400" s="232" t="s">
        <v>157</v>
      </c>
      <c r="G400" s="230"/>
      <c r="H400" s="233">
        <v>1.6</v>
      </c>
      <c r="I400" s="234"/>
      <c r="J400" s="230"/>
      <c r="K400" s="230"/>
      <c r="L400" s="235"/>
      <c r="M400" s="236"/>
      <c r="N400" s="237"/>
      <c r="O400" s="237"/>
      <c r="P400" s="237"/>
      <c r="Q400" s="237"/>
      <c r="R400" s="237"/>
      <c r="S400" s="237"/>
      <c r="T400" s="238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39" t="s">
        <v>129</v>
      </c>
      <c r="AU400" s="239" t="s">
        <v>125</v>
      </c>
      <c r="AV400" s="14" t="s">
        <v>124</v>
      </c>
      <c r="AW400" s="14" t="s">
        <v>4</v>
      </c>
      <c r="AX400" s="14" t="s">
        <v>76</v>
      </c>
      <c r="AY400" s="239" t="s">
        <v>116</v>
      </c>
    </row>
    <row r="401" spans="1:65" s="2" customFormat="1" ht="16.5" customHeight="1">
      <c r="A401" s="40"/>
      <c r="B401" s="41"/>
      <c r="C401" s="240" t="s">
        <v>805</v>
      </c>
      <c r="D401" s="240" t="s">
        <v>204</v>
      </c>
      <c r="E401" s="241" t="s">
        <v>806</v>
      </c>
      <c r="F401" s="242" t="s">
        <v>807</v>
      </c>
      <c r="G401" s="243" t="s">
        <v>265</v>
      </c>
      <c r="H401" s="244">
        <v>2</v>
      </c>
      <c r="I401" s="245"/>
      <c r="J401" s="246">
        <f>ROUND(I401*H401,2)</f>
        <v>0</v>
      </c>
      <c r="K401" s="242" t="s">
        <v>123</v>
      </c>
      <c r="L401" s="247"/>
      <c r="M401" s="248" t="s">
        <v>19</v>
      </c>
      <c r="N401" s="249" t="s">
        <v>43</v>
      </c>
      <c r="O401" s="86"/>
      <c r="P401" s="208">
        <f>O401*H401</f>
        <v>0</v>
      </c>
      <c r="Q401" s="208">
        <v>0.00017</v>
      </c>
      <c r="R401" s="208">
        <f>Q401*H401</f>
        <v>0.00034</v>
      </c>
      <c r="S401" s="208">
        <v>0</v>
      </c>
      <c r="T401" s="209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0" t="s">
        <v>308</v>
      </c>
      <c r="AT401" s="210" t="s">
        <v>204</v>
      </c>
      <c r="AU401" s="210" t="s">
        <v>125</v>
      </c>
      <c r="AY401" s="19" t="s">
        <v>116</v>
      </c>
      <c r="BE401" s="211">
        <f>IF(N401="základní",J401,0)</f>
        <v>0</v>
      </c>
      <c r="BF401" s="211">
        <f>IF(N401="snížená",J401,0)</f>
        <v>0</v>
      </c>
      <c r="BG401" s="211">
        <f>IF(N401="zákl. přenesená",J401,0)</f>
        <v>0</v>
      </c>
      <c r="BH401" s="211">
        <f>IF(N401="sníž. přenesená",J401,0)</f>
        <v>0</v>
      </c>
      <c r="BI401" s="211">
        <f>IF(N401="nulová",J401,0)</f>
        <v>0</v>
      </c>
      <c r="BJ401" s="19" t="s">
        <v>125</v>
      </c>
      <c r="BK401" s="211">
        <f>ROUND(I401*H401,2)</f>
        <v>0</v>
      </c>
      <c r="BL401" s="19" t="s">
        <v>170</v>
      </c>
      <c r="BM401" s="210" t="s">
        <v>808</v>
      </c>
    </row>
    <row r="402" spans="1:65" s="2" customFormat="1" ht="24.15" customHeight="1">
      <c r="A402" s="40"/>
      <c r="B402" s="41"/>
      <c r="C402" s="199" t="s">
        <v>809</v>
      </c>
      <c r="D402" s="199" t="s">
        <v>119</v>
      </c>
      <c r="E402" s="200" t="s">
        <v>810</v>
      </c>
      <c r="F402" s="201" t="s">
        <v>811</v>
      </c>
      <c r="G402" s="202" t="s">
        <v>143</v>
      </c>
      <c r="H402" s="203">
        <v>0.187</v>
      </c>
      <c r="I402" s="204"/>
      <c r="J402" s="205">
        <f>ROUND(I402*H402,2)</f>
        <v>0</v>
      </c>
      <c r="K402" s="201" t="s">
        <v>123</v>
      </c>
      <c r="L402" s="46"/>
      <c r="M402" s="206" t="s">
        <v>19</v>
      </c>
      <c r="N402" s="207" t="s">
        <v>43</v>
      </c>
      <c r="O402" s="86"/>
      <c r="P402" s="208">
        <f>O402*H402</f>
        <v>0</v>
      </c>
      <c r="Q402" s="208">
        <v>0</v>
      </c>
      <c r="R402" s="208">
        <f>Q402*H402</f>
        <v>0</v>
      </c>
      <c r="S402" s="208">
        <v>0</v>
      </c>
      <c r="T402" s="209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0" t="s">
        <v>170</v>
      </c>
      <c r="AT402" s="210" t="s">
        <v>119</v>
      </c>
      <c r="AU402" s="210" t="s">
        <v>125</v>
      </c>
      <c r="AY402" s="19" t="s">
        <v>116</v>
      </c>
      <c r="BE402" s="211">
        <f>IF(N402="základní",J402,0)</f>
        <v>0</v>
      </c>
      <c r="BF402" s="211">
        <f>IF(N402="snížená",J402,0)</f>
        <v>0</v>
      </c>
      <c r="BG402" s="211">
        <f>IF(N402="zákl. přenesená",J402,0)</f>
        <v>0</v>
      </c>
      <c r="BH402" s="211">
        <f>IF(N402="sníž. přenesená",J402,0)</f>
        <v>0</v>
      </c>
      <c r="BI402" s="211">
        <f>IF(N402="nulová",J402,0)</f>
        <v>0</v>
      </c>
      <c r="BJ402" s="19" t="s">
        <v>125</v>
      </c>
      <c r="BK402" s="211">
        <f>ROUND(I402*H402,2)</f>
        <v>0</v>
      </c>
      <c r="BL402" s="19" t="s">
        <v>170</v>
      </c>
      <c r="BM402" s="210" t="s">
        <v>812</v>
      </c>
    </row>
    <row r="403" spans="1:47" s="2" customFormat="1" ht="12">
      <c r="A403" s="40"/>
      <c r="B403" s="41"/>
      <c r="C403" s="42"/>
      <c r="D403" s="212" t="s">
        <v>127</v>
      </c>
      <c r="E403" s="42"/>
      <c r="F403" s="213" t="s">
        <v>813</v>
      </c>
      <c r="G403" s="42"/>
      <c r="H403" s="42"/>
      <c r="I403" s="214"/>
      <c r="J403" s="42"/>
      <c r="K403" s="42"/>
      <c r="L403" s="46"/>
      <c r="M403" s="215"/>
      <c r="N403" s="216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127</v>
      </c>
      <c r="AU403" s="19" t="s">
        <v>125</v>
      </c>
    </row>
    <row r="404" spans="1:63" s="12" customFormat="1" ht="22.8" customHeight="1">
      <c r="A404" s="12"/>
      <c r="B404" s="183"/>
      <c r="C404" s="184"/>
      <c r="D404" s="185" t="s">
        <v>70</v>
      </c>
      <c r="E404" s="197" t="s">
        <v>814</v>
      </c>
      <c r="F404" s="197" t="s">
        <v>815</v>
      </c>
      <c r="G404" s="184"/>
      <c r="H404" s="184"/>
      <c r="I404" s="187"/>
      <c r="J404" s="198">
        <f>BK404</f>
        <v>0</v>
      </c>
      <c r="K404" s="184"/>
      <c r="L404" s="189"/>
      <c r="M404" s="190"/>
      <c r="N404" s="191"/>
      <c r="O404" s="191"/>
      <c r="P404" s="192">
        <f>SUM(P405:P438)</f>
        <v>0</v>
      </c>
      <c r="Q404" s="191"/>
      <c r="R404" s="192">
        <f>SUM(R405:R438)</f>
        <v>0.4283528480000001</v>
      </c>
      <c r="S404" s="191"/>
      <c r="T404" s="193">
        <f>SUM(T405:T438)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194" t="s">
        <v>125</v>
      </c>
      <c r="AT404" s="195" t="s">
        <v>70</v>
      </c>
      <c r="AU404" s="195" t="s">
        <v>76</v>
      </c>
      <c r="AY404" s="194" t="s">
        <v>116</v>
      </c>
      <c r="BK404" s="196">
        <f>SUM(BK405:BK438)</f>
        <v>0</v>
      </c>
    </row>
    <row r="405" spans="1:65" s="2" customFormat="1" ht="16.5" customHeight="1">
      <c r="A405" s="40"/>
      <c r="B405" s="41"/>
      <c r="C405" s="199" t="s">
        <v>816</v>
      </c>
      <c r="D405" s="199" t="s">
        <v>119</v>
      </c>
      <c r="E405" s="200" t="s">
        <v>817</v>
      </c>
      <c r="F405" s="201" t="s">
        <v>818</v>
      </c>
      <c r="G405" s="202" t="s">
        <v>133</v>
      </c>
      <c r="H405" s="203">
        <v>21.474</v>
      </c>
      <c r="I405" s="204"/>
      <c r="J405" s="205">
        <f>ROUND(I405*H405,2)</f>
        <v>0</v>
      </c>
      <c r="K405" s="201" t="s">
        <v>123</v>
      </c>
      <c r="L405" s="46"/>
      <c r="M405" s="206" t="s">
        <v>19</v>
      </c>
      <c r="N405" s="207" t="s">
        <v>43</v>
      </c>
      <c r="O405" s="86"/>
      <c r="P405" s="208">
        <f>O405*H405</f>
        <v>0</v>
      </c>
      <c r="Q405" s="208">
        <v>0.0003</v>
      </c>
      <c r="R405" s="208">
        <f>Q405*H405</f>
        <v>0.0064421999999999995</v>
      </c>
      <c r="S405" s="208">
        <v>0</v>
      </c>
      <c r="T405" s="209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0" t="s">
        <v>170</v>
      </c>
      <c r="AT405" s="210" t="s">
        <v>119</v>
      </c>
      <c r="AU405" s="210" t="s">
        <v>125</v>
      </c>
      <c r="AY405" s="19" t="s">
        <v>116</v>
      </c>
      <c r="BE405" s="211">
        <f>IF(N405="základní",J405,0)</f>
        <v>0</v>
      </c>
      <c r="BF405" s="211">
        <f>IF(N405="snížená",J405,0)</f>
        <v>0</v>
      </c>
      <c r="BG405" s="211">
        <f>IF(N405="zákl. přenesená",J405,0)</f>
        <v>0</v>
      </c>
      <c r="BH405" s="211">
        <f>IF(N405="sníž. přenesená",J405,0)</f>
        <v>0</v>
      </c>
      <c r="BI405" s="211">
        <f>IF(N405="nulová",J405,0)</f>
        <v>0</v>
      </c>
      <c r="BJ405" s="19" t="s">
        <v>125</v>
      </c>
      <c r="BK405" s="211">
        <f>ROUND(I405*H405,2)</f>
        <v>0</v>
      </c>
      <c r="BL405" s="19" t="s">
        <v>170</v>
      </c>
      <c r="BM405" s="210" t="s">
        <v>819</v>
      </c>
    </row>
    <row r="406" spans="1:47" s="2" customFormat="1" ht="12">
      <c r="A406" s="40"/>
      <c r="B406" s="41"/>
      <c r="C406" s="42"/>
      <c r="D406" s="212" t="s">
        <v>127</v>
      </c>
      <c r="E406" s="42"/>
      <c r="F406" s="213" t="s">
        <v>820</v>
      </c>
      <c r="G406" s="42"/>
      <c r="H406" s="42"/>
      <c r="I406" s="214"/>
      <c r="J406" s="42"/>
      <c r="K406" s="42"/>
      <c r="L406" s="46"/>
      <c r="M406" s="215"/>
      <c r="N406" s="216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127</v>
      </c>
      <c r="AU406" s="19" t="s">
        <v>125</v>
      </c>
    </row>
    <row r="407" spans="1:51" s="13" customFormat="1" ht="12">
      <c r="A407" s="13"/>
      <c r="B407" s="217"/>
      <c r="C407" s="218"/>
      <c r="D407" s="219" t="s">
        <v>129</v>
      </c>
      <c r="E407" s="220" t="s">
        <v>19</v>
      </c>
      <c r="F407" s="221" t="s">
        <v>821</v>
      </c>
      <c r="G407" s="218"/>
      <c r="H407" s="222">
        <v>19.32</v>
      </c>
      <c r="I407" s="223"/>
      <c r="J407" s="218"/>
      <c r="K407" s="218"/>
      <c r="L407" s="224"/>
      <c r="M407" s="225"/>
      <c r="N407" s="226"/>
      <c r="O407" s="226"/>
      <c r="P407" s="226"/>
      <c r="Q407" s="226"/>
      <c r="R407" s="226"/>
      <c r="S407" s="226"/>
      <c r="T407" s="22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28" t="s">
        <v>129</v>
      </c>
      <c r="AU407" s="228" t="s">
        <v>125</v>
      </c>
      <c r="AV407" s="13" t="s">
        <v>125</v>
      </c>
      <c r="AW407" s="13" t="s">
        <v>33</v>
      </c>
      <c r="AX407" s="13" t="s">
        <v>71</v>
      </c>
      <c r="AY407" s="228" t="s">
        <v>116</v>
      </c>
    </row>
    <row r="408" spans="1:51" s="13" customFormat="1" ht="12">
      <c r="A408" s="13"/>
      <c r="B408" s="217"/>
      <c r="C408" s="218"/>
      <c r="D408" s="219" t="s">
        <v>129</v>
      </c>
      <c r="E408" s="220" t="s">
        <v>19</v>
      </c>
      <c r="F408" s="221" t="s">
        <v>822</v>
      </c>
      <c r="G408" s="218"/>
      <c r="H408" s="222">
        <v>2.154</v>
      </c>
      <c r="I408" s="223"/>
      <c r="J408" s="218"/>
      <c r="K408" s="218"/>
      <c r="L408" s="224"/>
      <c r="M408" s="225"/>
      <c r="N408" s="226"/>
      <c r="O408" s="226"/>
      <c r="P408" s="226"/>
      <c r="Q408" s="226"/>
      <c r="R408" s="226"/>
      <c r="S408" s="226"/>
      <c r="T408" s="22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28" t="s">
        <v>129</v>
      </c>
      <c r="AU408" s="228" t="s">
        <v>125</v>
      </c>
      <c r="AV408" s="13" t="s">
        <v>125</v>
      </c>
      <c r="AW408" s="13" t="s">
        <v>33</v>
      </c>
      <c r="AX408" s="13" t="s">
        <v>71</v>
      </c>
      <c r="AY408" s="228" t="s">
        <v>116</v>
      </c>
    </row>
    <row r="409" spans="1:51" s="14" customFormat="1" ht="12">
      <c r="A409" s="14"/>
      <c r="B409" s="229"/>
      <c r="C409" s="230"/>
      <c r="D409" s="219" t="s">
        <v>129</v>
      </c>
      <c r="E409" s="231" t="s">
        <v>19</v>
      </c>
      <c r="F409" s="232" t="s">
        <v>157</v>
      </c>
      <c r="G409" s="230"/>
      <c r="H409" s="233">
        <v>21.474</v>
      </c>
      <c r="I409" s="234"/>
      <c r="J409" s="230"/>
      <c r="K409" s="230"/>
      <c r="L409" s="235"/>
      <c r="M409" s="236"/>
      <c r="N409" s="237"/>
      <c r="O409" s="237"/>
      <c r="P409" s="237"/>
      <c r="Q409" s="237"/>
      <c r="R409" s="237"/>
      <c r="S409" s="237"/>
      <c r="T409" s="23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39" t="s">
        <v>129</v>
      </c>
      <c r="AU409" s="239" t="s">
        <v>125</v>
      </c>
      <c r="AV409" s="14" t="s">
        <v>124</v>
      </c>
      <c r="AW409" s="14" t="s">
        <v>33</v>
      </c>
      <c r="AX409" s="14" t="s">
        <v>76</v>
      </c>
      <c r="AY409" s="239" t="s">
        <v>116</v>
      </c>
    </row>
    <row r="410" spans="1:65" s="2" customFormat="1" ht="16.5" customHeight="1">
      <c r="A410" s="40"/>
      <c r="B410" s="41"/>
      <c r="C410" s="199" t="s">
        <v>823</v>
      </c>
      <c r="D410" s="199" t="s">
        <v>119</v>
      </c>
      <c r="E410" s="200" t="s">
        <v>824</v>
      </c>
      <c r="F410" s="201" t="s">
        <v>825</v>
      </c>
      <c r="G410" s="202" t="s">
        <v>133</v>
      </c>
      <c r="H410" s="203">
        <v>7.6098</v>
      </c>
      <c r="I410" s="204"/>
      <c r="J410" s="205">
        <f>ROUND(I410*H410,2)</f>
        <v>0</v>
      </c>
      <c r="K410" s="201" t="s">
        <v>123</v>
      </c>
      <c r="L410" s="46"/>
      <c r="M410" s="206" t="s">
        <v>19</v>
      </c>
      <c r="N410" s="207" t="s">
        <v>43</v>
      </c>
      <c r="O410" s="86"/>
      <c r="P410" s="208">
        <f>O410*H410</f>
        <v>0</v>
      </c>
      <c r="Q410" s="208">
        <v>0.0015</v>
      </c>
      <c r="R410" s="208">
        <f>Q410*H410</f>
        <v>0.0114147</v>
      </c>
      <c r="S410" s="208">
        <v>0</v>
      </c>
      <c r="T410" s="209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0" t="s">
        <v>170</v>
      </c>
      <c r="AT410" s="210" t="s">
        <v>119</v>
      </c>
      <c r="AU410" s="210" t="s">
        <v>125</v>
      </c>
      <c r="AY410" s="19" t="s">
        <v>116</v>
      </c>
      <c r="BE410" s="211">
        <f>IF(N410="základní",J410,0)</f>
        <v>0</v>
      </c>
      <c r="BF410" s="211">
        <f>IF(N410="snížená",J410,0)</f>
        <v>0</v>
      </c>
      <c r="BG410" s="211">
        <f>IF(N410="zákl. přenesená",J410,0)</f>
        <v>0</v>
      </c>
      <c r="BH410" s="211">
        <f>IF(N410="sníž. přenesená",J410,0)</f>
        <v>0</v>
      </c>
      <c r="BI410" s="211">
        <f>IF(N410="nulová",J410,0)</f>
        <v>0</v>
      </c>
      <c r="BJ410" s="19" t="s">
        <v>125</v>
      </c>
      <c r="BK410" s="211">
        <f>ROUND(I410*H410,2)</f>
        <v>0</v>
      </c>
      <c r="BL410" s="19" t="s">
        <v>170</v>
      </c>
      <c r="BM410" s="210" t="s">
        <v>826</v>
      </c>
    </row>
    <row r="411" spans="1:47" s="2" customFormat="1" ht="12">
      <c r="A411" s="40"/>
      <c r="B411" s="41"/>
      <c r="C411" s="42"/>
      <c r="D411" s="212" t="s">
        <v>127</v>
      </c>
      <c r="E411" s="42"/>
      <c r="F411" s="213" t="s">
        <v>827</v>
      </c>
      <c r="G411" s="42"/>
      <c r="H411" s="42"/>
      <c r="I411" s="214"/>
      <c r="J411" s="42"/>
      <c r="K411" s="42"/>
      <c r="L411" s="46"/>
      <c r="M411" s="215"/>
      <c r="N411" s="216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127</v>
      </c>
      <c r="AU411" s="19" t="s">
        <v>125</v>
      </c>
    </row>
    <row r="412" spans="1:51" s="13" customFormat="1" ht="12">
      <c r="A412" s="13"/>
      <c r="B412" s="217"/>
      <c r="C412" s="218"/>
      <c r="D412" s="219" t="s">
        <v>129</v>
      </c>
      <c r="E412" s="220" t="s">
        <v>19</v>
      </c>
      <c r="F412" s="221" t="s">
        <v>828</v>
      </c>
      <c r="G412" s="218"/>
      <c r="H412" s="222">
        <v>7.6098</v>
      </c>
      <c r="I412" s="223"/>
      <c r="J412" s="218"/>
      <c r="K412" s="218"/>
      <c r="L412" s="224"/>
      <c r="M412" s="225"/>
      <c r="N412" s="226"/>
      <c r="O412" s="226"/>
      <c r="P412" s="226"/>
      <c r="Q412" s="226"/>
      <c r="R412" s="226"/>
      <c r="S412" s="226"/>
      <c r="T412" s="22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28" t="s">
        <v>129</v>
      </c>
      <c r="AU412" s="228" t="s">
        <v>125</v>
      </c>
      <c r="AV412" s="13" t="s">
        <v>125</v>
      </c>
      <c r="AW412" s="13" t="s">
        <v>33</v>
      </c>
      <c r="AX412" s="13" t="s">
        <v>76</v>
      </c>
      <c r="AY412" s="228" t="s">
        <v>116</v>
      </c>
    </row>
    <row r="413" spans="1:65" s="2" customFormat="1" ht="16.5" customHeight="1">
      <c r="A413" s="40"/>
      <c r="B413" s="41"/>
      <c r="C413" s="199" t="s">
        <v>829</v>
      </c>
      <c r="D413" s="199" t="s">
        <v>119</v>
      </c>
      <c r="E413" s="200" t="s">
        <v>830</v>
      </c>
      <c r="F413" s="201" t="s">
        <v>831</v>
      </c>
      <c r="G413" s="202" t="s">
        <v>265</v>
      </c>
      <c r="H413" s="203">
        <v>5.48</v>
      </c>
      <c r="I413" s="204"/>
      <c r="J413" s="205">
        <f>ROUND(I413*H413,2)</f>
        <v>0</v>
      </c>
      <c r="K413" s="201" t="s">
        <v>123</v>
      </c>
      <c r="L413" s="46"/>
      <c r="M413" s="206" t="s">
        <v>19</v>
      </c>
      <c r="N413" s="207" t="s">
        <v>43</v>
      </c>
      <c r="O413" s="86"/>
      <c r="P413" s="208">
        <f>O413*H413</f>
        <v>0</v>
      </c>
      <c r="Q413" s="208">
        <v>0.00028</v>
      </c>
      <c r="R413" s="208">
        <f>Q413*H413</f>
        <v>0.0015344</v>
      </c>
      <c r="S413" s="208">
        <v>0</v>
      </c>
      <c r="T413" s="209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0" t="s">
        <v>170</v>
      </c>
      <c r="AT413" s="210" t="s">
        <v>119</v>
      </c>
      <c r="AU413" s="210" t="s">
        <v>125</v>
      </c>
      <c r="AY413" s="19" t="s">
        <v>116</v>
      </c>
      <c r="BE413" s="211">
        <f>IF(N413="základní",J413,0)</f>
        <v>0</v>
      </c>
      <c r="BF413" s="211">
        <f>IF(N413="snížená",J413,0)</f>
        <v>0</v>
      </c>
      <c r="BG413" s="211">
        <f>IF(N413="zákl. přenesená",J413,0)</f>
        <v>0</v>
      </c>
      <c r="BH413" s="211">
        <f>IF(N413="sníž. přenesená",J413,0)</f>
        <v>0</v>
      </c>
      <c r="BI413" s="211">
        <f>IF(N413="nulová",J413,0)</f>
        <v>0</v>
      </c>
      <c r="BJ413" s="19" t="s">
        <v>125</v>
      </c>
      <c r="BK413" s="211">
        <f>ROUND(I413*H413,2)</f>
        <v>0</v>
      </c>
      <c r="BL413" s="19" t="s">
        <v>170</v>
      </c>
      <c r="BM413" s="210" t="s">
        <v>832</v>
      </c>
    </row>
    <row r="414" spans="1:47" s="2" customFormat="1" ht="12">
      <c r="A414" s="40"/>
      <c r="B414" s="41"/>
      <c r="C414" s="42"/>
      <c r="D414" s="212" t="s">
        <v>127</v>
      </c>
      <c r="E414" s="42"/>
      <c r="F414" s="213" t="s">
        <v>833</v>
      </c>
      <c r="G414" s="42"/>
      <c r="H414" s="42"/>
      <c r="I414" s="214"/>
      <c r="J414" s="42"/>
      <c r="K414" s="42"/>
      <c r="L414" s="46"/>
      <c r="M414" s="215"/>
      <c r="N414" s="216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127</v>
      </c>
      <c r="AU414" s="19" t="s">
        <v>125</v>
      </c>
    </row>
    <row r="415" spans="1:51" s="13" customFormat="1" ht="12">
      <c r="A415" s="13"/>
      <c r="B415" s="217"/>
      <c r="C415" s="218"/>
      <c r="D415" s="219" t="s">
        <v>129</v>
      </c>
      <c r="E415" s="220" t="s">
        <v>19</v>
      </c>
      <c r="F415" s="221" t="s">
        <v>834</v>
      </c>
      <c r="G415" s="218"/>
      <c r="H415" s="222">
        <v>5.48</v>
      </c>
      <c r="I415" s="223"/>
      <c r="J415" s="218"/>
      <c r="K415" s="218"/>
      <c r="L415" s="224"/>
      <c r="M415" s="225"/>
      <c r="N415" s="226"/>
      <c r="O415" s="226"/>
      <c r="P415" s="226"/>
      <c r="Q415" s="226"/>
      <c r="R415" s="226"/>
      <c r="S415" s="226"/>
      <c r="T415" s="22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28" t="s">
        <v>129</v>
      </c>
      <c r="AU415" s="228" t="s">
        <v>125</v>
      </c>
      <c r="AV415" s="13" t="s">
        <v>125</v>
      </c>
      <c r="AW415" s="13" t="s">
        <v>33</v>
      </c>
      <c r="AX415" s="13" t="s">
        <v>76</v>
      </c>
      <c r="AY415" s="228" t="s">
        <v>116</v>
      </c>
    </row>
    <row r="416" spans="1:65" s="2" customFormat="1" ht="21.75" customHeight="1">
      <c r="A416" s="40"/>
      <c r="B416" s="41"/>
      <c r="C416" s="199" t="s">
        <v>835</v>
      </c>
      <c r="D416" s="199" t="s">
        <v>119</v>
      </c>
      <c r="E416" s="200" t="s">
        <v>836</v>
      </c>
      <c r="F416" s="201" t="s">
        <v>837</v>
      </c>
      <c r="G416" s="202" t="s">
        <v>133</v>
      </c>
      <c r="H416" s="203">
        <v>21.474</v>
      </c>
      <c r="I416" s="204"/>
      <c r="J416" s="205">
        <f>ROUND(I416*H416,2)</f>
        <v>0</v>
      </c>
      <c r="K416" s="201" t="s">
        <v>123</v>
      </c>
      <c r="L416" s="46"/>
      <c r="M416" s="206" t="s">
        <v>19</v>
      </c>
      <c r="N416" s="207" t="s">
        <v>43</v>
      </c>
      <c r="O416" s="86"/>
      <c r="P416" s="208">
        <f>O416*H416</f>
        <v>0</v>
      </c>
      <c r="Q416" s="208">
        <v>0.0053</v>
      </c>
      <c r="R416" s="208">
        <f>Q416*H416</f>
        <v>0.1138122</v>
      </c>
      <c r="S416" s="208">
        <v>0</v>
      </c>
      <c r="T416" s="209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0" t="s">
        <v>170</v>
      </c>
      <c r="AT416" s="210" t="s">
        <v>119</v>
      </c>
      <c r="AU416" s="210" t="s">
        <v>125</v>
      </c>
      <c r="AY416" s="19" t="s">
        <v>116</v>
      </c>
      <c r="BE416" s="211">
        <f>IF(N416="základní",J416,0)</f>
        <v>0</v>
      </c>
      <c r="BF416" s="211">
        <f>IF(N416="snížená",J416,0)</f>
        <v>0</v>
      </c>
      <c r="BG416" s="211">
        <f>IF(N416="zákl. přenesená",J416,0)</f>
        <v>0</v>
      </c>
      <c r="BH416" s="211">
        <f>IF(N416="sníž. přenesená",J416,0)</f>
        <v>0</v>
      </c>
      <c r="BI416" s="211">
        <f>IF(N416="nulová",J416,0)</f>
        <v>0</v>
      </c>
      <c r="BJ416" s="19" t="s">
        <v>125</v>
      </c>
      <c r="BK416" s="211">
        <f>ROUND(I416*H416,2)</f>
        <v>0</v>
      </c>
      <c r="BL416" s="19" t="s">
        <v>170</v>
      </c>
      <c r="BM416" s="210" t="s">
        <v>838</v>
      </c>
    </row>
    <row r="417" spans="1:47" s="2" customFormat="1" ht="12">
      <c r="A417" s="40"/>
      <c r="B417" s="41"/>
      <c r="C417" s="42"/>
      <c r="D417" s="212" t="s">
        <v>127</v>
      </c>
      <c r="E417" s="42"/>
      <c r="F417" s="213" t="s">
        <v>839</v>
      </c>
      <c r="G417" s="42"/>
      <c r="H417" s="42"/>
      <c r="I417" s="214"/>
      <c r="J417" s="42"/>
      <c r="K417" s="42"/>
      <c r="L417" s="46"/>
      <c r="M417" s="215"/>
      <c r="N417" s="216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127</v>
      </c>
      <c r="AU417" s="19" t="s">
        <v>125</v>
      </c>
    </row>
    <row r="418" spans="1:65" s="2" customFormat="1" ht="16.5" customHeight="1">
      <c r="A418" s="40"/>
      <c r="B418" s="41"/>
      <c r="C418" s="240" t="s">
        <v>840</v>
      </c>
      <c r="D418" s="240" t="s">
        <v>204</v>
      </c>
      <c r="E418" s="241" t="s">
        <v>841</v>
      </c>
      <c r="F418" s="242" t="s">
        <v>842</v>
      </c>
      <c r="G418" s="243" t="s">
        <v>133</v>
      </c>
      <c r="H418" s="244">
        <v>23.6214</v>
      </c>
      <c r="I418" s="245"/>
      <c r="J418" s="246">
        <f>ROUND(I418*H418,2)</f>
        <v>0</v>
      </c>
      <c r="K418" s="242" t="s">
        <v>123</v>
      </c>
      <c r="L418" s="247"/>
      <c r="M418" s="248" t="s">
        <v>19</v>
      </c>
      <c r="N418" s="249" t="s">
        <v>43</v>
      </c>
      <c r="O418" s="86"/>
      <c r="P418" s="208">
        <f>O418*H418</f>
        <v>0</v>
      </c>
      <c r="Q418" s="208">
        <v>0.01232</v>
      </c>
      <c r="R418" s="208">
        <f>Q418*H418</f>
        <v>0.291015648</v>
      </c>
      <c r="S418" s="208">
        <v>0</v>
      </c>
      <c r="T418" s="209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0" t="s">
        <v>308</v>
      </c>
      <c r="AT418" s="210" t="s">
        <v>204</v>
      </c>
      <c r="AU418" s="210" t="s">
        <v>125</v>
      </c>
      <c r="AY418" s="19" t="s">
        <v>116</v>
      </c>
      <c r="BE418" s="211">
        <f>IF(N418="základní",J418,0)</f>
        <v>0</v>
      </c>
      <c r="BF418" s="211">
        <f>IF(N418="snížená",J418,0)</f>
        <v>0</v>
      </c>
      <c r="BG418" s="211">
        <f>IF(N418="zákl. přenesená",J418,0)</f>
        <v>0</v>
      </c>
      <c r="BH418" s="211">
        <f>IF(N418="sníž. přenesená",J418,0)</f>
        <v>0</v>
      </c>
      <c r="BI418" s="211">
        <f>IF(N418="nulová",J418,0)</f>
        <v>0</v>
      </c>
      <c r="BJ418" s="19" t="s">
        <v>125</v>
      </c>
      <c r="BK418" s="211">
        <f>ROUND(I418*H418,2)</f>
        <v>0</v>
      </c>
      <c r="BL418" s="19" t="s">
        <v>170</v>
      </c>
      <c r="BM418" s="210" t="s">
        <v>843</v>
      </c>
    </row>
    <row r="419" spans="1:51" s="13" customFormat="1" ht="12">
      <c r="A419" s="13"/>
      <c r="B419" s="217"/>
      <c r="C419" s="218"/>
      <c r="D419" s="219" t="s">
        <v>129</v>
      </c>
      <c r="E419" s="218"/>
      <c r="F419" s="221" t="s">
        <v>844</v>
      </c>
      <c r="G419" s="218"/>
      <c r="H419" s="222">
        <v>23.6214</v>
      </c>
      <c r="I419" s="223"/>
      <c r="J419" s="218"/>
      <c r="K419" s="218"/>
      <c r="L419" s="224"/>
      <c r="M419" s="225"/>
      <c r="N419" s="226"/>
      <c r="O419" s="226"/>
      <c r="P419" s="226"/>
      <c r="Q419" s="226"/>
      <c r="R419" s="226"/>
      <c r="S419" s="226"/>
      <c r="T419" s="22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28" t="s">
        <v>129</v>
      </c>
      <c r="AU419" s="228" t="s">
        <v>125</v>
      </c>
      <c r="AV419" s="13" t="s">
        <v>125</v>
      </c>
      <c r="AW419" s="13" t="s">
        <v>4</v>
      </c>
      <c r="AX419" s="13" t="s">
        <v>76</v>
      </c>
      <c r="AY419" s="228" t="s">
        <v>116</v>
      </c>
    </row>
    <row r="420" spans="1:65" s="2" customFormat="1" ht="16.5" customHeight="1">
      <c r="A420" s="40"/>
      <c r="B420" s="41"/>
      <c r="C420" s="199" t="s">
        <v>845</v>
      </c>
      <c r="D420" s="199" t="s">
        <v>119</v>
      </c>
      <c r="E420" s="200" t="s">
        <v>846</v>
      </c>
      <c r="F420" s="201" t="s">
        <v>847</v>
      </c>
      <c r="G420" s="202" t="s">
        <v>133</v>
      </c>
      <c r="H420" s="203">
        <v>1</v>
      </c>
      <c r="I420" s="204"/>
      <c r="J420" s="205">
        <f>ROUND(I420*H420,2)</f>
        <v>0</v>
      </c>
      <c r="K420" s="201" t="s">
        <v>123</v>
      </c>
      <c r="L420" s="46"/>
      <c r="M420" s="206" t="s">
        <v>19</v>
      </c>
      <c r="N420" s="207" t="s">
        <v>43</v>
      </c>
      <c r="O420" s="86"/>
      <c r="P420" s="208">
        <f>O420*H420</f>
        <v>0</v>
      </c>
      <c r="Q420" s="208">
        <v>0.00063</v>
      </c>
      <c r="R420" s="208">
        <f>Q420*H420</f>
        <v>0.00063</v>
      </c>
      <c r="S420" s="208">
        <v>0</v>
      </c>
      <c r="T420" s="209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0" t="s">
        <v>170</v>
      </c>
      <c r="AT420" s="210" t="s">
        <v>119</v>
      </c>
      <c r="AU420" s="210" t="s">
        <v>125</v>
      </c>
      <c r="AY420" s="19" t="s">
        <v>116</v>
      </c>
      <c r="BE420" s="211">
        <f>IF(N420="základní",J420,0)</f>
        <v>0</v>
      </c>
      <c r="BF420" s="211">
        <f>IF(N420="snížená",J420,0)</f>
        <v>0</v>
      </c>
      <c r="BG420" s="211">
        <f>IF(N420="zákl. přenesená",J420,0)</f>
        <v>0</v>
      </c>
      <c r="BH420" s="211">
        <f>IF(N420="sníž. přenesená",J420,0)</f>
        <v>0</v>
      </c>
      <c r="BI420" s="211">
        <f>IF(N420="nulová",J420,0)</f>
        <v>0</v>
      </c>
      <c r="BJ420" s="19" t="s">
        <v>125</v>
      </c>
      <c r="BK420" s="211">
        <f>ROUND(I420*H420,2)</f>
        <v>0</v>
      </c>
      <c r="BL420" s="19" t="s">
        <v>170</v>
      </c>
      <c r="BM420" s="210" t="s">
        <v>848</v>
      </c>
    </row>
    <row r="421" spans="1:47" s="2" customFormat="1" ht="12">
      <c r="A421" s="40"/>
      <c r="B421" s="41"/>
      <c r="C421" s="42"/>
      <c r="D421" s="212" t="s">
        <v>127</v>
      </c>
      <c r="E421" s="42"/>
      <c r="F421" s="213" t="s">
        <v>849</v>
      </c>
      <c r="G421" s="42"/>
      <c r="H421" s="42"/>
      <c r="I421" s="214"/>
      <c r="J421" s="42"/>
      <c r="K421" s="42"/>
      <c r="L421" s="46"/>
      <c r="M421" s="215"/>
      <c r="N421" s="216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127</v>
      </c>
      <c r="AU421" s="19" t="s">
        <v>125</v>
      </c>
    </row>
    <row r="422" spans="1:65" s="2" customFormat="1" ht="16.5" customHeight="1">
      <c r="A422" s="40"/>
      <c r="B422" s="41"/>
      <c r="C422" s="240" t="s">
        <v>850</v>
      </c>
      <c r="D422" s="240" t="s">
        <v>204</v>
      </c>
      <c r="E422" s="241" t="s">
        <v>851</v>
      </c>
      <c r="F422" s="242" t="s">
        <v>852</v>
      </c>
      <c r="G422" s="243" t="s">
        <v>641</v>
      </c>
      <c r="H422" s="244">
        <v>1</v>
      </c>
      <c r="I422" s="245"/>
      <c r="J422" s="246">
        <f>ROUND(I422*H422,2)</f>
        <v>0</v>
      </c>
      <c r="K422" s="242" t="s">
        <v>19</v>
      </c>
      <c r="L422" s="247"/>
      <c r="M422" s="248" t="s">
        <v>19</v>
      </c>
      <c r="N422" s="249" t="s">
        <v>43</v>
      </c>
      <c r="O422" s="86"/>
      <c r="P422" s="208">
        <f>O422*H422</f>
        <v>0</v>
      </c>
      <c r="Q422" s="208">
        <v>0</v>
      </c>
      <c r="R422" s="208">
        <f>Q422*H422</f>
        <v>0</v>
      </c>
      <c r="S422" s="208">
        <v>0</v>
      </c>
      <c r="T422" s="209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0" t="s">
        <v>308</v>
      </c>
      <c r="AT422" s="210" t="s">
        <v>204</v>
      </c>
      <c r="AU422" s="210" t="s">
        <v>125</v>
      </c>
      <c r="AY422" s="19" t="s">
        <v>116</v>
      </c>
      <c r="BE422" s="211">
        <f>IF(N422="základní",J422,0)</f>
        <v>0</v>
      </c>
      <c r="BF422" s="211">
        <f>IF(N422="snížená",J422,0)</f>
        <v>0</v>
      </c>
      <c r="BG422" s="211">
        <f>IF(N422="zákl. přenesená",J422,0)</f>
        <v>0</v>
      </c>
      <c r="BH422" s="211">
        <f>IF(N422="sníž. přenesená",J422,0)</f>
        <v>0</v>
      </c>
      <c r="BI422" s="211">
        <f>IF(N422="nulová",J422,0)</f>
        <v>0</v>
      </c>
      <c r="BJ422" s="19" t="s">
        <v>125</v>
      </c>
      <c r="BK422" s="211">
        <f>ROUND(I422*H422,2)</f>
        <v>0</v>
      </c>
      <c r="BL422" s="19" t="s">
        <v>170</v>
      </c>
      <c r="BM422" s="210" t="s">
        <v>853</v>
      </c>
    </row>
    <row r="423" spans="1:65" s="2" customFormat="1" ht="16.5" customHeight="1">
      <c r="A423" s="40"/>
      <c r="B423" s="41"/>
      <c r="C423" s="199" t="s">
        <v>854</v>
      </c>
      <c r="D423" s="199" t="s">
        <v>119</v>
      </c>
      <c r="E423" s="200" t="s">
        <v>855</v>
      </c>
      <c r="F423" s="201" t="s">
        <v>856</v>
      </c>
      <c r="G423" s="202" t="s">
        <v>265</v>
      </c>
      <c r="H423" s="203">
        <v>6.3</v>
      </c>
      <c r="I423" s="204"/>
      <c r="J423" s="205">
        <f>ROUND(I423*H423,2)</f>
        <v>0</v>
      </c>
      <c r="K423" s="201" t="s">
        <v>123</v>
      </c>
      <c r="L423" s="46"/>
      <c r="M423" s="206" t="s">
        <v>19</v>
      </c>
      <c r="N423" s="207" t="s">
        <v>43</v>
      </c>
      <c r="O423" s="86"/>
      <c r="P423" s="208">
        <f>O423*H423</f>
        <v>0</v>
      </c>
      <c r="Q423" s="208">
        <v>0.00018</v>
      </c>
      <c r="R423" s="208">
        <f>Q423*H423</f>
        <v>0.001134</v>
      </c>
      <c r="S423" s="208">
        <v>0</v>
      </c>
      <c r="T423" s="209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0" t="s">
        <v>170</v>
      </c>
      <c r="AT423" s="210" t="s">
        <v>119</v>
      </c>
      <c r="AU423" s="210" t="s">
        <v>125</v>
      </c>
      <c r="AY423" s="19" t="s">
        <v>116</v>
      </c>
      <c r="BE423" s="211">
        <f>IF(N423="základní",J423,0)</f>
        <v>0</v>
      </c>
      <c r="BF423" s="211">
        <f>IF(N423="snížená",J423,0)</f>
        <v>0</v>
      </c>
      <c r="BG423" s="211">
        <f>IF(N423="zákl. přenesená",J423,0)</f>
        <v>0</v>
      </c>
      <c r="BH423" s="211">
        <f>IF(N423="sníž. přenesená",J423,0)</f>
        <v>0</v>
      </c>
      <c r="BI423" s="211">
        <f>IF(N423="nulová",J423,0)</f>
        <v>0</v>
      </c>
      <c r="BJ423" s="19" t="s">
        <v>125</v>
      </c>
      <c r="BK423" s="211">
        <f>ROUND(I423*H423,2)</f>
        <v>0</v>
      </c>
      <c r="BL423" s="19" t="s">
        <v>170</v>
      </c>
      <c r="BM423" s="210" t="s">
        <v>857</v>
      </c>
    </row>
    <row r="424" spans="1:47" s="2" customFormat="1" ht="12">
      <c r="A424" s="40"/>
      <c r="B424" s="41"/>
      <c r="C424" s="42"/>
      <c r="D424" s="212" t="s">
        <v>127</v>
      </c>
      <c r="E424" s="42"/>
      <c r="F424" s="213" t="s">
        <v>858</v>
      </c>
      <c r="G424" s="42"/>
      <c r="H424" s="42"/>
      <c r="I424" s="214"/>
      <c r="J424" s="42"/>
      <c r="K424" s="42"/>
      <c r="L424" s="46"/>
      <c r="M424" s="215"/>
      <c r="N424" s="216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127</v>
      </c>
      <c r="AU424" s="19" t="s">
        <v>125</v>
      </c>
    </row>
    <row r="425" spans="1:51" s="13" customFormat="1" ht="12">
      <c r="A425" s="13"/>
      <c r="B425" s="217"/>
      <c r="C425" s="218"/>
      <c r="D425" s="219" t="s">
        <v>129</v>
      </c>
      <c r="E425" s="220" t="s">
        <v>19</v>
      </c>
      <c r="F425" s="221" t="s">
        <v>859</v>
      </c>
      <c r="G425" s="218"/>
      <c r="H425" s="222">
        <v>1.2</v>
      </c>
      <c r="I425" s="223"/>
      <c r="J425" s="218"/>
      <c r="K425" s="218"/>
      <c r="L425" s="224"/>
      <c r="M425" s="225"/>
      <c r="N425" s="226"/>
      <c r="O425" s="226"/>
      <c r="P425" s="226"/>
      <c r="Q425" s="226"/>
      <c r="R425" s="226"/>
      <c r="S425" s="226"/>
      <c r="T425" s="227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28" t="s">
        <v>129</v>
      </c>
      <c r="AU425" s="228" t="s">
        <v>125</v>
      </c>
      <c r="AV425" s="13" t="s">
        <v>125</v>
      </c>
      <c r="AW425" s="13" t="s">
        <v>33</v>
      </c>
      <c r="AX425" s="13" t="s">
        <v>71</v>
      </c>
      <c r="AY425" s="228" t="s">
        <v>116</v>
      </c>
    </row>
    <row r="426" spans="1:51" s="13" customFormat="1" ht="12">
      <c r="A426" s="13"/>
      <c r="B426" s="217"/>
      <c r="C426" s="218"/>
      <c r="D426" s="219" t="s">
        <v>129</v>
      </c>
      <c r="E426" s="220" t="s">
        <v>19</v>
      </c>
      <c r="F426" s="221" t="s">
        <v>860</v>
      </c>
      <c r="G426" s="218"/>
      <c r="H426" s="222">
        <v>5.1</v>
      </c>
      <c r="I426" s="223"/>
      <c r="J426" s="218"/>
      <c r="K426" s="218"/>
      <c r="L426" s="224"/>
      <c r="M426" s="225"/>
      <c r="N426" s="226"/>
      <c r="O426" s="226"/>
      <c r="P426" s="226"/>
      <c r="Q426" s="226"/>
      <c r="R426" s="226"/>
      <c r="S426" s="226"/>
      <c r="T426" s="22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28" t="s">
        <v>129</v>
      </c>
      <c r="AU426" s="228" t="s">
        <v>125</v>
      </c>
      <c r="AV426" s="13" t="s">
        <v>125</v>
      </c>
      <c r="AW426" s="13" t="s">
        <v>33</v>
      </c>
      <c r="AX426" s="13" t="s">
        <v>71</v>
      </c>
      <c r="AY426" s="228" t="s">
        <v>116</v>
      </c>
    </row>
    <row r="427" spans="1:51" s="14" customFormat="1" ht="12">
      <c r="A427" s="14"/>
      <c r="B427" s="229"/>
      <c r="C427" s="230"/>
      <c r="D427" s="219" t="s">
        <v>129</v>
      </c>
      <c r="E427" s="231" t="s">
        <v>19</v>
      </c>
      <c r="F427" s="232" t="s">
        <v>157</v>
      </c>
      <c r="G427" s="230"/>
      <c r="H427" s="233">
        <v>6.3</v>
      </c>
      <c r="I427" s="234"/>
      <c r="J427" s="230"/>
      <c r="K427" s="230"/>
      <c r="L427" s="235"/>
      <c r="M427" s="236"/>
      <c r="N427" s="237"/>
      <c r="O427" s="237"/>
      <c r="P427" s="237"/>
      <c r="Q427" s="237"/>
      <c r="R427" s="237"/>
      <c r="S427" s="237"/>
      <c r="T427" s="23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39" t="s">
        <v>129</v>
      </c>
      <c r="AU427" s="239" t="s">
        <v>125</v>
      </c>
      <c r="AV427" s="14" t="s">
        <v>124</v>
      </c>
      <c r="AW427" s="14" t="s">
        <v>33</v>
      </c>
      <c r="AX427" s="14" t="s">
        <v>76</v>
      </c>
      <c r="AY427" s="239" t="s">
        <v>116</v>
      </c>
    </row>
    <row r="428" spans="1:65" s="2" customFormat="1" ht="16.5" customHeight="1">
      <c r="A428" s="40"/>
      <c r="B428" s="41"/>
      <c r="C428" s="240" t="s">
        <v>861</v>
      </c>
      <c r="D428" s="240" t="s">
        <v>204</v>
      </c>
      <c r="E428" s="241" t="s">
        <v>862</v>
      </c>
      <c r="F428" s="242" t="s">
        <v>863</v>
      </c>
      <c r="G428" s="243" t="s">
        <v>265</v>
      </c>
      <c r="H428" s="244">
        <v>6.615</v>
      </c>
      <c r="I428" s="245"/>
      <c r="J428" s="246">
        <f>ROUND(I428*H428,2)</f>
        <v>0</v>
      </c>
      <c r="K428" s="242" t="s">
        <v>123</v>
      </c>
      <c r="L428" s="247"/>
      <c r="M428" s="248" t="s">
        <v>19</v>
      </c>
      <c r="N428" s="249" t="s">
        <v>43</v>
      </c>
      <c r="O428" s="86"/>
      <c r="P428" s="208">
        <f>O428*H428</f>
        <v>0</v>
      </c>
      <c r="Q428" s="208">
        <v>0.00012</v>
      </c>
      <c r="R428" s="208">
        <f>Q428*H428</f>
        <v>0.0007938</v>
      </c>
      <c r="S428" s="208">
        <v>0</v>
      </c>
      <c r="T428" s="209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0" t="s">
        <v>308</v>
      </c>
      <c r="AT428" s="210" t="s">
        <v>204</v>
      </c>
      <c r="AU428" s="210" t="s">
        <v>125</v>
      </c>
      <c r="AY428" s="19" t="s">
        <v>116</v>
      </c>
      <c r="BE428" s="211">
        <f>IF(N428="základní",J428,0)</f>
        <v>0</v>
      </c>
      <c r="BF428" s="211">
        <f>IF(N428="snížená",J428,0)</f>
        <v>0</v>
      </c>
      <c r="BG428" s="211">
        <f>IF(N428="zákl. přenesená",J428,0)</f>
        <v>0</v>
      </c>
      <c r="BH428" s="211">
        <f>IF(N428="sníž. přenesená",J428,0)</f>
        <v>0</v>
      </c>
      <c r="BI428" s="211">
        <f>IF(N428="nulová",J428,0)</f>
        <v>0</v>
      </c>
      <c r="BJ428" s="19" t="s">
        <v>125</v>
      </c>
      <c r="BK428" s="211">
        <f>ROUND(I428*H428,2)</f>
        <v>0</v>
      </c>
      <c r="BL428" s="19" t="s">
        <v>170</v>
      </c>
      <c r="BM428" s="210" t="s">
        <v>864</v>
      </c>
    </row>
    <row r="429" spans="1:51" s="13" customFormat="1" ht="12">
      <c r="A429" s="13"/>
      <c r="B429" s="217"/>
      <c r="C429" s="218"/>
      <c r="D429" s="219" t="s">
        <v>129</v>
      </c>
      <c r="E429" s="218"/>
      <c r="F429" s="221" t="s">
        <v>865</v>
      </c>
      <c r="G429" s="218"/>
      <c r="H429" s="222">
        <v>6.615</v>
      </c>
      <c r="I429" s="223"/>
      <c r="J429" s="218"/>
      <c r="K429" s="218"/>
      <c r="L429" s="224"/>
      <c r="M429" s="225"/>
      <c r="N429" s="226"/>
      <c r="O429" s="226"/>
      <c r="P429" s="226"/>
      <c r="Q429" s="226"/>
      <c r="R429" s="226"/>
      <c r="S429" s="226"/>
      <c r="T429" s="227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28" t="s">
        <v>129</v>
      </c>
      <c r="AU429" s="228" t="s">
        <v>125</v>
      </c>
      <c r="AV429" s="13" t="s">
        <v>125</v>
      </c>
      <c r="AW429" s="13" t="s">
        <v>4</v>
      </c>
      <c r="AX429" s="13" t="s">
        <v>76</v>
      </c>
      <c r="AY429" s="228" t="s">
        <v>116</v>
      </c>
    </row>
    <row r="430" spans="1:65" s="2" customFormat="1" ht="16.5" customHeight="1">
      <c r="A430" s="40"/>
      <c r="B430" s="41"/>
      <c r="C430" s="199" t="s">
        <v>866</v>
      </c>
      <c r="D430" s="199" t="s">
        <v>119</v>
      </c>
      <c r="E430" s="200" t="s">
        <v>867</v>
      </c>
      <c r="F430" s="201" t="s">
        <v>868</v>
      </c>
      <c r="G430" s="202" t="s">
        <v>265</v>
      </c>
      <c r="H430" s="203">
        <v>16.74</v>
      </c>
      <c r="I430" s="204"/>
      <c r="J430" s="205">
        <f>ROUND(I430*H430,2)</f>
        <v>0</v>
      </c>
      <c r="K430" s="201" t="s">
        <v>123</v>
      </c>
      <c r="L430" s="46"/>
      <c r="M430" s="206" t="s">
        <v>19</v>
      </c>
      <c r="N430" s="207" t="s">
        <v>43</v>
      </c>
      <c r="O430" s="86"/>
      <c r="P430" s="208">
        <f>O430*H430</f>
        <v>0</v>
      </c>
      <c r="Q430" s="208">
        <v>3E-05</v>
      </c>
      <c r="R430" s="208">
        <f>Q430*H430</f>
        <v>0.0005022</v>
      </c>
      <c r="S430" s="208">
        <v>0</v>
      </c>
      <c r="T430" s="209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0" t="s">
        <v>170</v>
      </c>
      <c r="AT430" s="210" t="s">
        <v>119</v>
      </c>
      <c r="AU430" s="210" t="s">
        <v>125</v>
      </c>
      <c r="AY430" s="19" t="s">
        <v>116</v>
      </c>
      <c r="BE430" s="211">
        <f>IF(N430="základní",J430,0)</f>
        <v>0</v>
      </c>
      <c r="BF430" s="211">
        <f>IF(N430="snížená",J430,0)</f>
        <v>0</v>
      </c>
      <c r="BG430" s="211">
        <f>IF(N430="zákl. přenesená",J430,0)</f>
        <v>0</v>
      </c>
      <c r="BH430" s="211">
        <f>IF(N430="sníž. přenesená",J430,0)</f>
        <v>0</v>
      </c>
      <c r="BI430" s="211">
        <f>IF(N430="nulová",J430,0)</f>
        <v>0</v>
      </c>
      <c r="BJ430" s="19" t="s">
        <v>125</v>
      </c>
      <c r="BK430" s="211">
        <f>ROUND(I430*H430,2)</f>
        <v>0</v>
      </c>
      <c r="BL430" s="19" t="s">
        <v>170</v>
      </c>
      <c r="BM430" s="210" t="s">
        <v>869</v>
      </c>
    </row>
    <row r="431" spans="1:47" s="2" customFormat="1" ht="12">
      <c r="A431" s="40"/>
      <c r="B431" s="41"/>
      <c r="C431" s="42"/>
      <c r="D431" s="212" t="s">
        <v>127</v>
      </c>
      <c r="E431" s="42"/>
      <c r="F431" s="213" t="s">
        <v>870</v>
      </c>
      <c r="G431" s="42"/>
      <c r="H431" s="42"/>
      <c r="I431" s="214"/>
      <c r="J431" s="42"/>
      <c r="K431" s="42"/>
      <c r="L431" s="46"/>
      <c r="M431" s="215"/>
      <c r="N431" s="216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127</v>
      </c>
      <c r="AU431" s="19" t="s">
        <v>125</v>
      </c>
    </row>
    <row r="432" spans="1:51" s="13" customFormat="1" ht="12">
      <c r="A432" s="13"/>
      <c r="B432" s="217"/>
      <c r="C432" s="218"/>
      <c r="D432" s="219" t="s">
        <v>129</v>
      </c>
      <c r="E432" s="220" t="s">
        <v>19</v>
      </c>
      <c r="F432" s="221" t="s">
        <v>871</v>
      </c>
      <c r="G432" s="218"/>
      <c r="H432" s="222">
        <v>1.2</v>
      </c>
      <c r="I432" s="223"/>
      <c r="J432" s="218"/>
      <c r="K432" s="218"/>
      <c r="L432" s="224"/>
      <c r="M432" s="225"/>
      <c r="N432" s="226"/>
      <c r="O432" s="226"/>
      <c r="P432" s="226"/>
      <c r="Q432" s="226"/>
      <c r="R432" s="226"/>
      <c r="S432" s="226"/>
      <c r="T432" s="22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28" t="s">
        <v>129</v>
      </c>
      <c r="AU432" s="228" t="s">
        <v>125</v>
      </c>
      <c r="AV432" s="13" t="s">
        <v>125</v>
      </c>
      <c r="AW432" s="13" t="s">
        <v>33</v>
      </c>
      <c r="AX432" s="13" t="s">
        <v>71</v>
      </c>
      <c r="AY432" s="228" t="s">
        <v>116</v>
      </c>
    </row>
    <row r="433" spans="1:51" s="13" customFormat="1" ht="12">
      <c r="A433" s="13"/>
      <c r="B433" s="217"/>
      <c r="C433" s="218"/>
      <c r="D433" s="219" t="s">
        <v>129</v>
      </c>
      <c r="E433" s="220" t="s">
        <v>19</v>
      </c>
      <c r="F433" s="221" t="s">
        <v>872</v>
      </c>
      <c r="G433" s="218"/>
      <c r="H433" s="222">
        <v>15.54</v>
      </c>
      <c r="I433" s="223"/>
      <c r="J433" s="218"/>
      <c r="K433" s="218"/>
      <c r="L433" s="224"/>
      <c r="M433" s="225"/>
      <c r="N433" s="226"/>
      <c r="O433" s="226"/>
      <c r="P433" s="226"/>
      <c r="Q433" s="226"/>
      <c r="R433" s="226"/>
      <c r="S433" s="226"/>
      <c r="T433" s="227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28" t="s">
        <v>129</v>
      </c>
      <c r="AU433" s="228" t="s">
        <v>125</v>
      </c>
      <c r="AV433" s="13" t="s">
        <v>125</v>
      </c>
      <c r="AW433" s="13" t="s">
        <v>33</v>
      </c>
      <c r="AX433" s="13" t="s">
        <v>71</v>
      </c>
      <c r="AY433" s="228" t="s">
        <v>116</v>
      </c>
    </row>
    <row r="434" spans="1:51" s="14" customFormat="1" ht="12">
      <c r="A434" s="14"/>
      <c r="B434" s="229"/>
      <c r="C434" s="230"/>
      <c r="D434" s="219" t="s">
        <v>129</v>
      </c>
      <c r="E434" s="231" t="s">
        <v>19</v>
      </c>
      <c r="F434" s="232" t="s">
        <v>157</v>
      </c>
      <c r="G434" s="230"/>
      <c r="H434" s="233">
        <v>16.74</v>
      </c>
      <c r="I434" s="234"/>
      <c r="J434" s="230"/>
      <c r="K434" s="230"/>
      <c r="L434" s="235"/>
      <c r="M434" s="236"/>
      <c r="N434" s="237"/>
      <c r="O434" s="237"/>
      <c r="P434" s="237"/>
      <c r="Q434" s="237"/>
      <c r="R434" s="237"/>
      <c r="S434" s="237"/>
      <c r="T434" s="238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39" t="s">
        <v>129</v>
      </c>
      <c r="AU434" s="239" t="s">
        <v>125</v>
      </c>
      <c r="AV434" s="14" t="s">
        <v>124</v>
      </c>
      <c r="AW434" s="14" t="s">
        <v>33</v>
      </c>
      <c r="AX434" s="14" t="s">
        <v>76</v>
      </c>
      <c r="AY434" s="239" t="s">
        <v>116</v>
      </c>
    </row>
    <row r="435" spans="1:65" s="2" customFormat="1" ht="16.5" customHeight="1">
      <c r="A435" s="40"/>
      <c r="B435" s="41"/>
      <c r="C435" s="199" t="s">
        <v>873</v>
      </c>
      <c r="D435" s="199" t="s">
        <v>119</v>
      </c>
      <c r="E435" s="200" t="s">
        <v>874</v>
      </c>
      <c r="F435" s="201" t="s">
        <v>875</v>
      </c>
      <c r="G435" s="202" t="s">
        <v>133</v>
      </c>
      <c r="H435" s="203">
        <v>21.474</v>
      </c>
      <c r="I435" s="204"/>
      <c r="J435" s="205">
        <f>ROUND(I435*H435,2)</f>
        <v>0</v>
      </c>
      <c r="K435" s="201" t="s">
        <v>123</v>
      </c>
      <c r="L435" s="46"/>
      <c r="M435" s="206" t="s">
        <v>19</v>
      </c>
      <c r="N435" s="207" t="s">
        <v>43</v>
      </c>
      <c r="O435" s="86"/>
      <c r="P435" s="208">
        <f>O435*H435</f>
        <v>0</v>
      </c>
      <c r="Q435" s="208">
        <v>5E-05</v>
      </c>
      <c r="R435" s="208">
        <f>Q435*H435</f>
        <v>0.0010737000000000001</v>
      </c>
      <c r="S435" s="208">
        <v>0</v>
      </c>
      <c r="T435" s="209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0" t="s">
        <v>170</v>
      </c>
      <c r="AT435" s="210" t="s">
        <v>119</v>
      </c>
      <c r="AU435" s="210" t="s">
        <v>125</v>
      </c>
      <c r="AY435" s="19" t="s">
        <v>116</v>
      </c>
      <c r="BE435" s="211">
        <f>IF(N435="základní",J435,0)</f>
        <v>0</v>
      </c>
      <c r="BF435" s="211">
        <f>IF(N435="snížená",J435,0)</f>
        <v>0</v>
      </c>
      <c r="BG435" s="211">
        <f>IF(N435="zákl. přenesená",J435,0)</f>
        <v>0</v>
      </c>
      <c r="BH435" s="211">
        <f>IF(N435="sníž. přenesená",J435,0)</f>
        <v>0</v>
      </c>
      <c r="BI435" s="211">
        <f>IF(N435="nulová",J435,0)</f>
        <v>0</v>
      </c>
      <c r="BJ435" s="19" t="s">
        <v>125</v>
      </c>
      <c r="BK435" s="211">
        <f>ROUND(I435*H435,2)</f>
        <v>0</v>
      </c>
      <c r="BL435" s="19" t="s">
        <v>170</v>
      </c>
      <c r="BM435" s="210" t="s">
        <v>876</v>
      </c>
    </row>
    <row r="436" spans="1:47" s="2" customFormat="1" ht="12">
      <c r="A436" s="40"/>
      <c r="B436" s="41"/>
      <c r="C436" s="42"/>
      <c r="D436" s="212" t="s">
        <v>127</v>
      </c>
      <c r="E436" s="42"/>
      <c r="F436" s="213" t="s">
        <v>877</v>
      </c>
      <c r="G436" s="42"/>
      <c r="H436" s="42"/>
      <c r="I436" s="214"/>
      <c r="J436" s="42"/>
      <c r="K436" s="42"/>
      <c r="L436" s="46"/>
      <c r="M436" s="215"/>
      <c r="N436" s="216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127</v>
      </c>
      <c r="AU436" s="19" t="s">
        <v>125</v>
      </c>
    </row>
    <row r="437" spans="1:65" s="2" customFormat="1" ht="24.15" customHeight="1">
      <c r="A437" s="40"/>
      <c r="B437" s="41"/>
      <c r="C437" s="199" t="s">
        <v>878</v>
      </c>
      <c r="D437" s="199" t="s">
        <v>119</v>
      </c>
      <c r="E437" s="200" t="s">
        <v>879</v>
      </c>
      <c r="F437" s="201" t="s">
        <v>880</v>
      </c>
      <c r="G437" s="202" t="s">
        <v>143</v>
      </c>
      <c r="H437" s="203">
        <v>0.4284</v>
      </c>
      <c r="I437" s="204"/>
      <c r="J437" s="205">
        <f>ROUND(I437*H437,2)</f>
        <v>0</v>
      </c>
      <c r="K437" s="201" t="s">
        <v>123</v>
      </c>
      <c r="L437" s="46"/>
      <c r="M437" s="206" t="s">
        <v>19</v>
      </c>
      <c r="N437" s="207" t="s">
        <v>43</v>
      </c>
      <c r="O437" s="86"/>
      <c r="P437" s="208">
        <f>O437*H437</f>
        <v>0</v>
      </c>
      <c r="Q437" s="208">
        <v>0</v>
      </c>
      <c r="R437" s="208">
        <f>Q437*H437</f>
        <v>0</v>
      </c>
      <c r="S437" s="208">
        <v>0</v>
      </c>
      <c r="T437" s="209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0" t="s">
        <v>170</v>
      </c>
      <c r="AT437" s="210" t="s">
        <v>119</v>
      </c>
      <c r="AU437" s="210" t="s">
        <v>125</v>
      </c>
      <c r="AY437" s="19" t="s">
        <v>116</v>
      </c>
      <c r="BE437" s="211">
        <f>IF(N437="základní",J437,0)</f>
        <v>0</v>
      </c>
      <c r="BF437" s="211">
        <f>IF(N437="snížená",J437,0)</f>
        <v>0</v>
      </c>
      <c r="BG437" s="211">
        <f>IF(N437="zákl. přenesená",J437,0)</f>
        <v>0</v>
      </c>
      <c r="BH437" s="211">
        <f>IF(N437="sníž. přenesená",J437,0)</f>
        <v>0</v>
      </c>
      <c r="BI437" s="211">
        <f>IF(N437="nulová",J437,0)</f>
        <v>0</v>
      </c>
      <c r="BJ437" s="19" t="s">
        <v>125</v>
      </c>
      <c r="BK437" s="211">
        <f>ROUND(I437*H437,2)</f>
        <v>0</v>
      </c>
      <c r="BL437" s="19" t="s">
        <v>170</v>
      </c>
      <c r="BM437" s="210" t="s">
        <v>881</v>
      </c>
    </row>
    <row r="438" spans="1:47" s="2" customFormat="1" ht="12">
      <c r="A438" s="40"/>
      <c r="B438" s="41"/>
      <c r="C438" s="42"/>
      <c r="D438" s="212" t="s">
        <v>127</v>
      </c>
      <c r="E438" s="42"/>
      <c r="F438" s="213" t="s">
        <v>882</v>
      </c>
      <c r="G438" s="42"/>
      <c r="H438" s="42"/>
      <c r="I438" s="214"/>
      <c r="J438" s="42"/>
      <c r="K438" s="42"/>
      <c r="L438" s="46"/>
      <c r="M438" s="215"/>
      <c r="N438" s="216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127</v>
      </c>
      <c r="AU438" s="19" t="s">
        <v>125</v>
      </c>
    </row>
    <row r="439" spans="1:63" s="12" customFormat="1" ht="22.8" customHeight="1">
      <c r="A439" s="12"/>
      <c r="B439" s="183"/>
      <c r="C439" s="184"/>
      <c r="D439" s="185" t="s">
        <v>70</v>
      </c>
      <c r="E439" s="197" t="s">
        <v>883</v>
      </c>
      <c r="F439" s="197" t="s">
        <v>884</v>
      </c>
      <c r="G439" s="184"/>
      <c r="H439" s="184"/>
      <c r="I439" s="187"/>
      <c r="J439" s="198">
        <f>BK439</f>
        <v>0</v>
      </c>
      <c r="K439" s="184"/>
      <c r="L439" s="189"/>
      <c r="M439" s="190"/>
      <c r="N439" s="191"/>
      <c r="O439" s="191"/>
      <c r="P439" s="192">
        <f>SUM(P440:P470)</f>
        <v>0</v>
      </c>
      <c r="Q439" s="191"/>
      <c r="R439" s="192">
        <f>SUM(R440:R470)</f>
        <v>0.0034365600000000004</v>
      </c>
      <c r="S439" s="191"/>
      <c r="T439" s="193">
        <f>SUM(T440:T470)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194" t="s">
        <v>125</v>
      </c>
      <c r="AT439" s="195" t="s">
        <v>70</v>
      </c>
      <c r="AU439" s="195" t="s">
        <v>76</v>
      </c>
      <c r="AY439" s="194" t="s">
        <v>116</v>
      </c>
      <c r="BK439" s="196">
        <f>SUM(BK440:BK470)</f>
        <v>0</v>
      </c>
    </row>
    <row r="440" spans="1:65" s="2" customFormat="1" ht="24.15" customHeight="1">
      <c r="A440" s="40"/>
      <c r="B440" s="41"/>
      <c r="C440" s="199" t="s">
        <v>885</v>
      </c>
      <c r="D440" s="199" t="s">
        <v>119</v>
      </c>
      <c r="E440" s="200" t="s">
        <v>886</v>
      </c>
      <c r="F440" s="201" t="s">
        <v>887</v>
      </c>
      <c r="G440" s="202" t="s">
        <v>133</v>
      </c>
      <c r="H440" s="203">
        <v>3.456</v>
      </c>
      <c r="I440" s="204"/>
      <c r="J440" s="205">
        <f>ROUND(I440*H440,2)</f>
        <v>0</v>
      </c>
      <c r="K440" s="201" t="s">
        <v>123</v>
      </c>
      <c r="L440" s="46"/>
      <c r="M440" s="206" t="s">
        <v>19</v>
      </c>
      <c r="N440" s="207" t="s">
        <v>43</v>
      </c>
      <c r="O440" s="86"/>
      <c r="P440" s="208">
        <f>O440*H440</f>
        <v>0</v>
      </c>
      <c r="Q440" s="208">
        <v>8E-05</v>
      </c>
      <c r="R440" s="208">
        <f>Q440*H440</f>
        <v>0.00027648</v>
      </c>
      <c r="S440" s="208">
        <v>0</v>
      </c>
      <c r="T440" s="209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0" t="s">
        <v>170</v>
      </c>
      <c r="AT440" s="210" t="s">
        <v>119</v>
      </c>
      <c r="AU440" s="210" t="s">
        <v>125</v>
      </c>
      <c r="AY440" s="19" t="s">
        <v>116</v>
      </c>
      <c r="BE440" s="211">
        <f>IF(N440="základní",J440,0)</f>
        <v>0</v>
      </c>
      <c r="BF440" s="211">
        <f>IF(N440="snížená",J440,0)</f>
        <v>0</v>
      </c>
      <c r="BG440" s="211">
        <f>IF(N440="zákl. přenesená",J440,0)</f>
        <v>0</v>
      </c>
      <c r="BH440" s="211">
        <f>IF(N440="sníž. přenesená",J440,0)</f>
        <v>0</v>
      </c>
      <c r="BI440" s="211">
        <f>IF(N440="nulová",J440,0)</f>
        <v>0</v>
      </c>
      <c r="BJ440" s="19" t="s">
        <v>125</v>
      </c>
      <c r="BK440" s="211">
        <f>ROUND(I440*H440,2)</f>
        <v>0</v>
      </c>
      <c r="BL440" s="19" t="s">
        <v>170</v>
      </c>
      <c r="BM440" s="210" t="s">
        <v>888</v>
      </c>
    </row>
    <row r="441" spans="1:47" s="2" customFormat="1" ht="12">
      <c r="A441" s="40"/>
      <c r="B441" s="41"/>
      <c r="C441" s="42"/>
      <c r="D441" s="212" t="s">
        <v>127</v>
      </c>
      <c r="E441" s="42"/>
      <c r="F441" s="213" t="s">
        <v>889</v>
      </c>
      <c r="G441" s="42"/>
      <c r="H441" s="42"/>
      <c r="I441" s="214"/>
      <c r="J441" s="42"/>
      <c r="K441" s="42"/>
      <c r="L441" s="46"/>
      <c r="M441" s="215"/>
      <c r="N441" s="216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127</v>
      </c>
      <c r="AU441" s="19" t="s">
        <v>125</v>
      </c>
    </row>
    <row r="442" spans="1:51" s="13" customFormat="1" ht="12">
      <c r="A442" s="13"/>
      <c r="B442" s="217"/>
      <c r="C442" s="218"/>
      <c r="D442" s="219" t="s">
        <v>129</v>
      </c>
      <c r="E442" s="220" t="s">
        <v>19</v>
      </c>
      <c r="F442" s="221" t="s">
        <v>890</v>
      </c>
      <c r="G442" s="218"/>
      <c r="H442" s="222">
        <v>1.152</v>
      </c>
      <c r="I442" s="223"/>
      <c r="J442" s="218"/>
      <c r="K442" s="218"/>
      <c r="L442" s="224"/>
      <c r="M442" s="225"/>
      <c r="N442" s="226"/>
      <c r="O442" s="226"/>
      <c r="P442" s="226"/>
      <c r="Q442" s="226"/>
      <c r="R442" s="226"/>
      <c r="S442" s="226"/>
      <c r="T442" s="22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28" t="s">
        <v>129</v>
      </c>
      <c r="AU442" s="228" t="s">
        <v>125</v>
      </c>
      <c r="AV442" s="13" t="s">
        <v>125</v>
      </c>
      <c r="AW442" s="13" t="s">
        <v>33</v>
      </c>
      <c r="AX442" s="13" t="s">
        <v>71</v>
      </c>
      <c r="AY442" s="228" t="s">
        <v>116</v>
      </c>
    </row>
    <row r="443" spans="1:51" s="13" customFormat="1" ht="12">
      <c r="A443" s="13"/>
      <c r="B443" s="217"/>
      <c r="C443" s="218"/>
      <c r="D443" s="219" t="s">
        <v>129</v>
      </c>
      <c r="E443" s="220" t="s">
        <v>19</v>
      </c>
      <c r="F443" s="221" t="s">
        <v>891</v>
      </c>
      <c r="G443" s="218"/>
      <c r="H443" s="222">
        <v>1.152</v>
      </c>
      <c r="I443" s="223"/>
      <c r="J443" s="218"/>
      <c r="K443" s="218"/>
      <c r="L443" s="224"/>
      <c r="M443" s="225"/>
      <c r="N443" s="226"/>
      <c r="O443" s="226"/>
      <c r="P443" s="226"/>
      <c r="Q443" s="226"/>
      <c r="R443" s="226"/>
      <c r="S443" s="226"/>
      <c r="T443" s="22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28" t="s">
        <v>129</v>
      </c>
      <c r="AU443" s="228" t="s">
        <v>125</v>
      </c>
      <c r="AV443" s="13" t="s">
        <v>125</v>
      </c>
      <c r="AW443" s="13" t="s">
        <v>33</v>
      </c>
      <c r="AX443" s="13" t="s">
        <v>71</v>
      </c>
      <c r="AY443" s="228" t="s">
        <v>116</v>
      </c>
    </row>
    <row r="444" spans="1:51" s="13" customFormat="1" ht="12">
      <c r="A444" s="13"/>
      <c r="B444" s="217"/>
      <c r="C444" s="218"/>
      <c r="D444" s="219" t="s">
        <v>129</v>
      </c>
      <c r="E444" s="220" t="s">
        <v>19</v>
      </c>
      <c r="F444" s="221" t="s">
        <v>892</v>
      </c>
      <c r="G444" s="218"/>
      <c r="H444" s="222">
        <v>1.152</v>
      </c>
      <c r="I444" s="223"/>
      <c r="J444" s="218"/>
      <c r="K444" s="218"/>
      <c r="L444" s="224"/>
      <c r="M444" s="225"/>
      <c r="N444" s="226"/>
      <c r="O444" s="226"/>
      <c r="P444" s="226"/>
      <c r="Q444" s="226"/>
      <c r="R444" s="226"/>
      <c r="S444" s="226"/>
      <c r="T444" s="22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28" t="s">
        <v>129</v>
      </c>
      <c r="AU444" s="228" t="s">
        <v>125</v>
      </c>
      <c r="AV444" s="13" t="s">
        <v>125</v>
      </c>
      <c r="AW444" s="13" t="s">
        <v>33</v>
      </c>
      <c r="AX444" s="13" t="s">
        <v>71</v>
      </c>
      <c r="AY444" s="228" t="s">
        <v>116</v>
      </c>
    </row>
    <row r="445" spans="1:51" s="14" customFormat="1" ht="12">
      <c r="A445" s="14"/>
      <c r="B445" s="229"/>
      <c r="C445" s="230"/>
      <c r="D445" s="219" t="s">
        <v>129</v>
      </c>
      <c r="E445" s="231" t="s">
        <v>19</v>
      </c>
      <c r="F445" s="232" t="s">
        <v>157</v>
      </c>
      <c r="G445" s="230"/>
      <c r="H445" s="233">
        <v>3.456</v>
      </c>
      <c r="I445" s="234"/>
      <c r="J445" s="230"/>
      <c r="K445" s="230"/>
      <c r="L445" s="235"/>
      <c r="M445" s="236"/>
      <c r="N445" s="237"/>
      <c r="O445" s="237"/>
      <c r="P445" s="237"/>
      <c r="Q445" s="237"/>
      <c r="R445" s="237"/>
      <c r="S445" s="237"/>
      <c r="T445" s="238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39" t="s">
        <v>129</v>
      </c>
      <c r="AU445" s="239" t="s">
        <v>125</v>
      </c>
      <c r="AV445" s="14" t="s">
        <v>124</v>
      </c>
      <c r="AW445" s="14" t="s">
        <v>33</v>
      </c>
      <c r="AX445" s="14" t="s">
        <v>76</v>
      </c>
      <c r="AY445" s="239" t="s">
        <v>116</v>
      </c>
    </row>
    <row r="446" spans="1:65" s="2" customFormat="1" ht="16.5" customHeight="1">
      <c r="A446" s="40"/>
      <c r="B446" s="41"/>
      <c r="C446" s="199" t="s">
        <v>893</v>
      </c>
      <c r="D446" s="199" t="s">
        <v>119</v>
      </c>
      <c r="E446" s="200" t="s">
        <v>894</v>
      </c>
      <c r="F446" s="201" t="s">
        <v>895</v>
      </c>
      <c r="G446" s="202" t="s">
        <v>133</v>
      </c>
      <c r="H446" s="203">
        <v>3.456</v>
      </c>
      <c r="I446" s="204"/>
      <c r="J446" s="205">
        <f>ROUND(I446*H446,2)</f>
        <v>0</v>
      </c>
      <c r="K446" s="201" t="s">
        <v>123</v>
      </c>
      <c r="L446" s="46"/>
      <c r="M446" s="206" t="s">
        <v>19</v>
      </c>
      <c r="N446" s="207" t="s">
        <v>43</v>
      </c>
      <c r="O446" s="86"/>
      <c r="P446" s="208">
        <f>O446*H446</f>
        <v>0</v>
      </c>
      <c r="Q446" s="208">
        <v>0.00014</v>
      </c>
      <c r="R446" s="208">
        <f>Q446*H446</f>
        <v>0.00048384</v>
      </c>
      <c r="S446" s="208">
        <v>0</v>
      </c>
      <c r="T446" s="209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0" t="s">
        <v>170</v>
      </c>
      <c r="AT446" s="210" t="s">
        <v>119</v>
      </c>
      <c r="AU446" s="210" t="s">
        <v>125</v>
      </c>
      <c r="AY446" s="19" t="s">
        <v>116</v>
      </c>
      <c r="BE446" s="211">
        <f>IF(N446="základní",J446,0)</f>
        <v>0</v>
      </c>
      <c r="BF446" s="211">
        <f>IF(N446="snížená",J446,0)</f>
        <v>0</v>
      </c>
      <c r="BG446" s="211">
        <f>IF(N446="zákl. přenesená",J446,0)</f>
        <v>0</v>
      </c>
      <c r="BH446" s="211">
        <f>IF(N446="sníž. přenesená",J446,0)</f>
        <v>0</v>
      </c>
      <c r="BI446" s="211">
        <f>IF(N446="nulová",J446,0)</f>
        <v>0</v>
      </c>
      <c r="BJ446" s="19" t="s">
        <v>125</v>
      </c>
      <c r="BK446" s="211">
        <f>ROUND(I446*H446,2)</f>
        <v>0</v>
      </c>
      <c r="BL446" s="19" t="s">
        <v>170</v>
      </c>
      <c r="BM446" s="210" t="s">
        <v>896</v>
      </c>
    </row>
    <row r="447" spans="1:47" s="2" customFormat="1" ht="12">
      <c r="A447" s="40"/>
      <c r="B447" s="41"/>
      <c r="C447" s="42"/>
      <c r="D447" s="212" t="s">
        <v>127</v>
      </c>
      <c r="E447" s="42"/>
      <c r="F447" s="213" t="s">
        <v>897</v>
      </c>
      <c r="G447" s="42"/>
      <c r="H447" s="42"/>
      <c r="I447" s="214"/>
      <c r="J447" s="42"/>
      <c r="K447" s="42"/>
      <c r="L447" s="46"/>
      <c r="M447" s="215"/>
      <c r="N447" s="216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127</v>
      </c>
      <c r="AU447" s="19" t="s">
        <v>125</v>
      </c>
    </row>
    <row r="448" spans="1:65" s="2" customFormat="1" ht="16.5" customHeight="1">
      <c r="A448" s="40"/>
      <c r="B448" s="41"/>
      <c r="C448" s="199" t="s">
        <v>898</v>
      </c>
      <c r="D448" s="199" t="s">
        <v>119</v>
      </c>
      <c r="E448" s="200" t="s">
        <v>899</v>
      </c>
      <c r="F448" s="201" t="s">
        <v>900</v>
      </c>
      <c r="G448" s="202" t="s">
        <v>133</v>
      </c>
      <c r="H448" s="203">
        <v>3.456</v>
      </c>
      <c r="I448" s="204"/>
      <c r="J448" s="205">
        <f>ROUND(I448*H448,2)</f>
        <v>0</v>
      </c>
      <c r="K448" s="201" t="s">
        <v>123</v>
      </c>
      <c r="L448" s="46"/>
      <c r="M448" s="206" t="s">
        <v>19</v>
      </c>
      <c r="N448" s="207" t="s">
        <v>43</v>
      </c>
      <c r="O448" s="86"/>
      <c r="P448" s="208">
        <f>O448*H448</f>
        <v>0</v>
      </c>
      <c r="Q448" s="208">
        <v>0.00012</v>
      </c>
      <c r="R448" s="208">
        <f>Q448*H448</f>
        <v>0.00041472</v>
      </c>
      <c r="S448" s="208">
        <v>0</v>
      </c>
      <c r="T448" s="209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0" t="s">
        <v>170</v>
      </c>
      <c r="AT448" s="210" t="s">
        <v>119</v>
      </c>
      <c r="AU448" s="210" t="s">
        <v>125</v>
      </c>
      <c r="AY448" s="19" t="s">
        <v>116</v>
      </c>
      <c r="BE448" s="211">
        <f>IF(N448="základní",J448,0)</f>
        <v>0</v>
      </c>
      <c r="BF448" s="211">
        <f>IF(N448="snížená",J448,0)</f>
        <v>0</v>
      </c>
      <c r="BG448" s="211">
        <f>IF(N448="zákl. přenesená",J448,0)</f>
        <v>0</v>
      </c>
      <c r="BH448" s="211">
        <f>IF(N448="sníž. přenesená",J448,0)</f>
        <v>0</v>
      </c>
      <c r="BI448" s="211">
        <f>IF(N448="nulová",J448,0)</f>
        <v>0</v>
      </c>
      <c r="BJ448" s="19" t="s">
        <v>125</v>
      </c>
      <c r="BK448" s="211">
        <f>ROUND(I448*H448,2)</f>
        <v>0</v>
      </c>
      <c r="BL448" s="19" t="s">
        <v>170</v>
      </c>
      <c r="BM448" s="210" t="s">
        <v>901</v>
      </c>
    </row>
    <row r="449" spans="1:47" s="2" customFormat="1" ht="12">
      <c r="A449" s="40"/>
      <c r="B449" s="41"/>
      <c r="C449" s="42"/>
      <c r="D449" s="212" t="s">
        <v>127</v>
      </c>
      <c r="E449" s="42"/>
      <c r="F449" s="213" t="s">
        <v>902</v>
      </c>
      <c r="G449" s="42"/>
      <c r="H449" s="42"/>
      <c r="I449" s="214"/>
      <c r="J449" s="42"/>
      <c r="K449" s="42"/>
      <c r="L449" s="46"/>
      <c r="M449" s="215"/>
      <c r="N449" s="216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127</v>
      </c>
      <c r="AU449" s="19" t="s">
        <v>125</v>
      </c>
    </row>
    <row r="450" spans="1:65" s="2" customFormat="1" ht="16.5" customHeight="1">
      <c r="A450" s="40"/>
      <c r="B450" s="41"/>
      <c r="C450" s="199" t="s">
        <v>903</v>
      </c>
      <c r="D450" s="199" t="s">
        <v>119</v>
      </c>
      <c r="E450" s="200" t="s">
        <v>904</v>
      </c>
      <c r="F450" s="201" t="s">
        <v>905</v>
      </c>
      <c r="G450" s="202" t="s">
        <v>133</v>
      </c>
      <c r="H450" s="203">
        <v>3.456</v>
      </c>
      <c r="I450" s="204"/>
      <c r="J450" s="205">
        <f>ROUND(I450*H450,2)</f>
        <v>0</v>
      </c>
      <c r="K450" s="201" t="s">
        <v>123</v>
      </c>
      <c r="L450" s="46"/>
      <c r="M450" s="206" t="s">
        <v>19</v>
      </c>
      <c r="N450" s="207" t="s">
        <v>43</v>
      </c>
      <c r="O450" s="86"/>
      <c r="P450" s="208">
        <f>O450*H450</f>
        <v>0</v>
      </c>
      <c r="Q450" s="208">
        <v>0.00012</v>
      </c>
      <c r="R450" s="208">
        <f>Q450*H450</f>
        <v>0.00041472</v>
      </c>
      <c r="S450" s="208">
        <v>0</v>
      </c>
      <c r="T450" s="209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0" t="s">
        <v>170</v>
      </c>
      <c r="AT450" s="210" t="s">
        <v>119</v>
      </c>
      <c r="AU450" s="210" t="s">
        <v>125</v>
      </c>
      <c r="AY450" s="19" t="s">
        <v>116</v>
      </c>
      <c r="BE450" s="211">
        <f>IF(N450="základní",J450,0)</f>
        <v>0</v>
      </c>
      <c r="BF450" s="211">
        <f>IF(N450="snížená",J450,0)</f>
        <v>0</v>
      </c>
      <c r="BG450" s="211">
        <f>IF(N450="zákl. přenesená",J450,0)</f>
        <v>0</v>
      </c>
      <c r="BH450" s="211">
        <f>IF(N450="sníž. přenesená",J450,0)</f>
        <v>0</v>
      </c>
      <c r="BI450" s="211">
        <f>IF(N450="nulová",J450,0)</f>
        <v>0</v>
      </c>
      <c r="BJ450" s="19" t="s">
        <v>125</v>
      </c>
      <c r="BK450" s="211">
        <f>ROUND(I450*H450,2)</f>
        <v>0</v>
      </c>
      <c r="BL450" s="19" t="s">
        <v>170</v>
      </c>
      <c r="BM450" s="210" t="s">
        <v>906</v>
      </c>
    </row>
    <row r="451" spans="1:47" s="2" customFormat="1" ht="12">
      <c r="A451" s="40"/>
      <c r="B451" s="41"/>
      <c r="C451" s="42"/>
      <c r="D451" s="212" t="s">
        <v>127</v>
      </c>
      <c r="E451" s="42"/>
      <c r="F451" s="213" t="s">
        <v>907</v>
      </c>
      <c r="G451" s="42"/>
      <c r="H451" s="42"/>
      <c r="I451" s="214"/>
      <c r="J451" s="42"/>
      <c r="K451" s="42"/>
      <c r="L451" s="46"/>
      <c r="M451" s="215"/>
      <c r="N451" s="216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127</v>
      </c>
      <c r="AU451" s="19" t="s">
        <v>125</v>
      </c>
    </row>
    <row r="452" spans="1:65" s="2" customFormat="1" ht="21.75" customHeight="1">
      <c r="A452" s="40"/>
      <c r="B452" s="41"/>
      <c r="C452" s="199" t="s">
        <v>908</v>
      </c>
      <c r="D452" s="199" t="s">
        <v>119</v>
      </c>
      <c r="E452" s="200" t="s">
        <v>909</v>
      </c>
      <c r="F452" s="201" t="s">
        <v>910</v>
      </c>
      <c r="G452" s="202" t="s">
        <v>133</v>
      </c>
      <c r="H452" s="203">
        <v>2.475</v>
      </c>
      <c r="I452" s="204"/>
      <c r="J452" s="205">
        <f>ROUND(I452*H452,2)</f>
        <v>0</v>
      </c>
      <c r="K452" s="201" t="s">
        <v>123</v>
      </c>
      <c r="L452" s="46"/>
      <c r="M452" s="206" t="s">
        <v>19</v>
      </c>
      <c r="N452" s="207" t="s">
        <v>43</v>
      </c>
      <c r="O452" s="86"/>
      <c r="P452" s="208">
        <f>O452*H452</f>
        <v>0</v>
      </c>
      <c r="Q452" s="208">
        <v>0.00011</v>
      </c>
      <c r="R452" s="208">
        <f>Q452*H452</f>
        <v>0.00027225000000000003</v>
      </c>
      <c r="S452" s="208">
        <v>0</v>
      </c>
      <c r="T452" s="209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0" t="s">
        <v>170</v>
      </c>
      <c r="AT452" s="210" t="s">
        <v>119</v>
      </c>
      <c r="AU452" s="210" t="s">
        <v>125</v>
      </c>
      <c r="AY452" s="19" t="s">
        <v>116</v>
      </c>
      <c r="BE452" s="211">
        <f>IF(N452="základní",J452,0)</f>
        <v>0</v>
      </c>
      <c r="BF452" s="211">
        <f>IF(N452="snížená",J452,0)</f>
        <v>0</v>
      </c>
      <c r="BG452" s="211">
        <f>IF(N452="zákl. přenesená",J452,0)</f>
        <v>0</v>
      </c>
      <c r="BH452" s="211">
        <f>IF(N452="sníž. přenesená",J452,0)</f>
        <v>0</v>
      </c>
      <c r="BI452" s="211">
        <f>IF(N452="nulová",J452,0)</f>
        <v>0</v>
      </c>
      <c r="BJ452" s="19" t="s">
        <v>125</v>
      </c>
      <c r="BK452" s="211">
        <f>ROUND(I452*H452,2)</f>
        <v>0</v>
      </c>
      <c r="BL452" s="19" t="s">
        <v>170</v>
      </c>
      <c r="BM452" s="210" t="s">
        <v>911</v>
      </c>
    </row>
    <row r="453" spans="1:47" s="2" customFormat="1" ht="12">
      <c r="A453" s="40"/>
      <c r="B453" s="41"/>
      <c r="C453" s="42"/>
      <c r="D453" s="212" t="s">
        <v>127</v>
      </c>
      <c r="E453" s="42"/>
      <c r="F453" s="213" t="s">
        <v>912</v>
      </c>
      <c r="G453" s="42"/>
      <c r="H453" s="42"/>
      <c r="I453" s="214"/>
      <c r="J453" s="42"/>
      <c r="K453" s="42"/>
      <c r="L453" s="46"/>
      <c r="M453" s="215"/>
      <c r="N453" s="216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127</v>
      </c>
      <c r="AU453" s="19" t="s">
        <v>125</v>
      </c>
    </row>
    <row r="454" spans="1:51" s="13" customFormat="1" ht="12">
      <c r="A454" s="13"/>
      <c r="B454" s="217"/>
      <c r="C454" s="218"/>
      <c r="D454" s="219" t="s">
        <v>129</v>
      </c>
      <c r="E454" s="220" t="s">
        <v>19</v>
      </c>
      <c r="F454" s="221" t="s">
        <v>913</v>
      </c>
      <c r="G454" s="218"/>
      <c r="H454" s="222">
        <v>2.475</v>
      </c>
      <c r="I454" s="223"/>
      <c r="J454" s="218"/>
      <c r="K454" s="218"/>
      <c r="L454" s="224"/>
      <c r="M454" s="225"/>
      <c r="N454" s="226"/>
      <c r="O454" s="226"/>
      <c r="P454" s="226"/>
      <c r="Q454" s="226"/>
      <c r="R454" s="226"/>
      <c r="S454" s="226"/>
      <c r="T454" s="22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28" t="s">
        <v>129</v>
      </c>
      <c r="AU454" s="228" t="s">
        <v>125</v>
      </c>
      <c r="AV454" s="13" t="s">
        <v>125</v>
      </c>
      <c r="AW454" s="13" t="s">
        <v>33</v>
      </c>
      <c r="AX454" s="13" t="s">
        <v>71</v>
      </c>
      <c r="AY454" s="228" t="s">
        <v>116</v>
      </c>
    </row>
    <row r="455" spans="1:51" s="14" customFormat="1" ht="12">
      <c r="A455" s="14"/>
      <c r="B455" s="229"/>
      <c r="C455" s="230"/>
      <c r="D455" s="219" t="s">
        <v>129</v>
      </c>
      <c r="E455" s="231" t="s">
        <v>19</v>
      </c>
      <c r="F455" s="232" t="s">
        <v>157</v>
      </c>
      <c r="G455" s="230"/>
      <c r="H455" s="233">
        <v>2.475</v>
      </c>
      <c r="I455" s="234"/>
      <c r="J455" s="230"/>
      <c r="K455" s="230"/>
      <c r="L455" s="235"/>
      <c r="M455" s="236"/>
      <c r="N455" s="237"/>
      <c r="O455" s="237"/>
      <c r="P455" s="237"/>
      <c r="Q455" s="237"/>
      <c r="R455" s="237"/>
      <c r="S455" s="237"/>
      <c r="T455" s="238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39" t="s">
        <v>129</v>
      </c>
      <c r="AU455" s="239" t="s">
        <v>125</v>
      </c>
      <c r="AV455" s="14" t="s">
        <v>124</v>
      </c>
      <c r="AW455" s="14" t="s">
        <v>33</v>
      </c>
      <c r="AX455" s="14" t="s">
        <v>76</v>
      </c>
      <c r="AY455" s="239" t="s">
        <v>116</v>
      </c>
    </row>
    <row r="456" spans="1:65" s="2" customFormat="1" ht="24.15" customHeight="1">
      <c r="A456" s="40"/>
      <c r="B456" s="41"/>
      <c r="C456" s="199" t="s">
        <v>914</v>
      </c>
      <c r="D456" s="199" t="s">
        <v>119</v>
      </c>
      <c r="E456" s="200" t="s">
        <v>915</v>
      </c>
      <c r="F456" s="201" t="s">
        <v>916</v>
      </c>
      <c r="G456" s="202" t="s">
        <v>265</v>
      </c>
      <c r="H456" s="203">
        <v>7.68</v>
      </c>
      <c r="I456" s="204"/>
      <c r="J456" s="205">
        <f>ROUND(I456*H456,2)</f>
        <v>0</v>
      </c>
      <c r="K456" s="201" t="s">
        <v>123</v>
      </c>
      <c r="L456" s="46"/>
      <c r="M456" s="206" t="s">
        <v>19</v>
      </c>
      <c r="N456" s="207" t="s">
        <v>43</v>
      </c>
      <c r="O456" s="86"/>
      <c r="P456" s="208">
        <f>O456*H456</f>
        <v>0</v>
      </c>
      <c r="Q456" s="208">
        <v>1E-05</v>
      </c>
      <c r="R456" s="208">
        <f>Q456*H456</f>
        <v>7.680000000000001E-05</v>
      </c>
      <c r="S456" s="208">
        <v>0</v>
      </c>
      <c r="T456" s="209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0" t="s">
        <v>170</v>
      </c>
      <c r="AT456" s="210" t="s">
        <v>119</v>
      </c>
      <c r="AU456" s="210" t="s">
        <v>125</v>
      </c>
      <c r="AY456" s="19" t="s">
        <v>116</v>
      </c>
      <c r="BE456" s="211">
        <f>IF(N456="základní",J456,0)</f>
        <v>0</v>
      </c>
      <c r="BF456" s="211">
        <f>IF(N456="snížená",J456,0)</f>
        <v>0</v>
      </c>
      <c r="BG456" s="211">
        <f>IF(N456="zákl. přenesená",J456,0)</f>
        <v>0</v>
      </c>
      <c r="BH456" s="211">
        <f>IF(N456="sníž. přenesená",J456,0)</f>
        <v>0</v>
      </c>
      <c r="BI456" s="211">
        <f>IF(N456="nulová",J456,0)</f>
        <v>0</v>
      </c>
      <c r="BJ456" s="19" t="s">
        <v>125</v>
      </c>
      <c r="BK456" s="211">
        <f>ROUND(I456*H456,2)</f>
        <v>0</v>
      </c>
      <c r="BL456" s="19" t="s">
        <v>170</v>
      </c>
      <c r="BM456" s="210" t="s">
        <v>917</v>
      </c>
    </row>
    <row r="457" spans="1:47" s="2" customFormat="1" ht="12">
      <c r="A457" s="40"/>
      <c r="B457" s="41"/>
      <c r="C457" s="42"/>
      <c r="D457" s="212" t="s">
        <v>127</v>
      </c>
      <c r="E457" s="42"/>
      <c r="F457" s="213" t="s">
        <v>918</v>
      </c>
      <c r="G457" s="42"/>
      <c r="H457" s="42"/>
      <c r="I457" s="214"/>
      <c r="J457" s="42"/>
      <c r="K457" s="42"/>
      <c r="L457" s="46"/>
      <c r="M457" s="215"/>
      <c r="N457" s="216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127</v>
      </c>
      <c r="AU457" s="19" t="s">
        <v>125</v>
      </c>
    </row>
    <row r="458" spans="1:51" s="15" customFormat="1" ht="12">
      <c r="A458" s="15"/>
      <c r="B458" s="250"/>
      <c r="C458" s="251"/>
      <c r="D458" s="219" t="s">
        <v>129</v>
      </c>
      <c r="E458" s="252" t="s">
        <v>19</v>
      </c>
      <c r="F458" s="253" t="s">
        <v>919</v>
      </c>
      <c r="G458" s="251"/>
      <c r="H458" s="252" t="s">
        <v>19</v>
      </c>
      <c r="I458" s="254"/>
      <c r="J458" s="251"/>
      <c r="K458" s="251"/>
      <c r="L458" s="255"/>
      <c r="M458" s="256"/>
      <c r="N458" s="257"/>
      <c r="O458" s="257"/>
      <c r="P458" s="257"/>
      <c r="Q458" s="257"/>
      <c r="R458" s="257"/>
      <c r="S458" s="257"/>
      <c r="T458" s="258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59" t="s">
        <v>129</v>
      </c>
      <c r="AU458" s="259" t="s">
        <v>125</v>
      </c>
      <c r="AV458" s="15" t="s">
        <v>76</v>
      </c>
      <c r="AW458" s="15" t="s">
        <v>33</v>
      </c>
      <c r="AX458" s="15" t="s">
        <v>71</v>
      </c>
      <c r="AY458" s="259" t="s">
        <v>116</v>
      </c>
    </row>
    <row r="459" spans="1:51" s="13" customFormat="1" ht="12">
      <c r="A459" s="13"/>
      <c r="B459" s="217"/>
      <c r="C459" s="218"/>
      <c r="D459" s="219" t="s">
        <v>129</v>
      </c>
      <c r="E459" s="220" t="s">
        <v>19</v>
      </c>
      <c r="F459" s="221" t="s">
        <v>920</v>
      </c>
      <c r="G459" s="218"/>
      <c r="H459" s="222">
        <v>7.68</v>
      </c>
      <c r="I459" s="223"/>
      <c r="J459" s="218"/>
      <c r="K459" s="218"/>
      <c r="L459" s="224"/>
      <c r="M459" s="225"/>
      <c r="N459" s="226"/>
      <c r="O459" s="226"/>
      <c r="P459" s="226"/>
      <c r="Q459" s="226"/>
      <c r="R459" s="226"/>
      <c r="S459" s="226"/>
      <c r="T459" s="227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28" t="s">
        <v>129</v>
      </c>
      <c r="AU459" s="228" t="s">
        <v>125</v>
      </c>
      <c r="AV459" s="13" t="s">
        <v>125</v>
      </c>
      <c r="AW459" s="13" t="s">
        <v>33</v>
      </c>
      <c r="AX459" s="13" t="s">
        <v>71</v>
      </c>
      <c r="AY459" s="228" t="s">
        <v>116</v>
      </c>
    </row>
    <row r="460" spans="1:51" s="14" customFormat="1" ht="12">
      <c r="A460" s="14"/>
      <c r="B460" s="229"/>
      <c r="C460" s="230"/>
      <c r="D460" s="219" t="s">
        <v>129</v>
      </c>
      <c r="E460" s="231" t="s">
        <v>19</v>
      </c>
      <c r="F460" s="232" t="s">
        <v>157</v>
      </c>
      <c r="G460" s="230"/>
      <c r="H460" s="233">
        <v>7.68</v>
      </c>
      <c r="I460" s="234"/>
      <c r="J460" s="230"/>
      <c r="K460" s="230"/>
      <c r="L460" s="235"/>
      <c r="M460" s="236"/>
      <c r="N460" s="237"/>
      <c r="O460" s="237"/>
      <c r="P460" s="237"/>
      <c r="Q460" s="237"/>
      <c r="R460" s="237"/>
      <c r="S460" s="237"/>
      <c r="T460" s="238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39" t="s">
        <v>129</v>
      </c>
      <c r="AU460" s="239" t="s">
        <v>125</v>
      </c>
      <c r="AV460" s="14" t="s">
        <v>124</v>
      </c>
      <c r="AW460" s="14" t="s">
        <v>4</v>
      </c>
      <c r="AX460" s="14" t="s">
        <v>76</v>
      </c>
      <c r="AY460" s="239" t="s">
        <v>116</v>
      </c>
    </row>
    <row r="461" spans="1:65" s="2" customFormat="1" ht="16.5" customHeight="1">
      <c r="A461" s="40"/>
      <c r="B461" s="41"/>
      <c r="C461" s="199" t="s">
        <v>921</v>
      </c>
      <c r="D461" s="199" t="s">
        <v>119</v>
      </c>
      <c r="E461" s="200" t="s">
        <v>922</v>
      </c>
      <c r="F461" s="201" t="s">
        <v>923</v>
      </c>
      <c r="G461" s="202" t="s">
        <v>265</v>
      </c>
      <c r="H461" s="203">
        <v>7.68</v>
      </c>
      <c r="I461" s="204"/>
      <c r="J461" s="205">
        <f>ROUND(I461*H461,2)</f>
        <v>0</v>
      </c>
      <c r="K461" s="201" t="s">
        <v>123</v>
      </c>
      <c r="L461" s="46"/>
      <c r="M461" s="206" t="s">
        <v>19</v>
      </c>
      <c r="N461" s="207" t="s">
        <v>43</v>
      </c>
      <c r="O461" s="86"/>
      <c r="P461" s="208">
        <f>O461*H461</f>
        <v>0</v>
      </c>
      <c r="Q461" s="208">
        <v>2E-05</v>
      </c>
      <c r="R461" s="208">
        <f>Q461*H461</f>
        <v>0.00015360000000000002</v>
      </c>
      <c r="S461" s="208">
        <v>0</v>
      </c>
      <c r="T461" s="209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0" t="s">
        <v>170</v>
      </c>
      <c r="AT461" s="210" t="s">
        <v>119</v>
      </c>
      <c r="AU461" s="210" t="s">
        <v>125</v>
      </c>
      <c r="AY461" s="19" t="s">
        <v>116</v>
      </c>
      <c r="BE461" s="211">
        <f>IF(N461="základní",J461,0)</f>
        <v>0</v>
      </c>
      <c r="BF461" s="211">
        <f>IF(N461="snížená",J461,0)</f>
        <v>0</v>
      </c>
      <c r="BG461" s="211">
        <f>IF(N461="zákl. přenesená",J461,0)</f>
        <v>0</v>
      </c>
      <c r="BH461" s="211">
        <f>IF(N461="sníž. přenesená",J461,0)</f>
        <v>0</v>
      </c>
      <c r="BI461" s="211">
        <f>IF(N461="nulová",J461,0)</f>
        <v>0</v>
      </c>
      <c r="BJ461" s="19" t="s">
        <v>125</v>
      </c>
      <c r="BK461" s="211">
        <f>ROUND(I461*H461,2)</f>
        <v>0</v>
      </c>
      <c r="BL461" s="19" t="s">
        <v>170</v>
      </c>
      <c r="BM461" s="210" t="s">
        <v>924</v>
      </c>
    </row>
    <row r="462" spans="1:47" s="2" customFormat="1" ht="12">
      <c r="A462" s="40"/>
      <c r="B462" s="41"/>
      <c r="C462" s="42"/>
      <c r="D462" s="212" t="s">
        <v>127</v>
      </c>
      <c r="E462" s="42"/>
      <c r="F462" s="213" t="s">
        <v>925</v>
      </c>
      <c r="G462" s="42"/>
      <c r="H462" s="42"/>
      <c r="I462" s="214"/>
      <c r="J462" s="42"/>
      <c r="K462" s="42"/>
      <c r="L462" s="46"/>
      <c r="M462" s="215"/>
      <c r="N462" s="216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127</v>
      </c>
      <c r="AU462" s="19" t="s">
        <v>125</v>
      </c>
    </row>
    <row r="463" spans="1:65" s="2" customFormat="1" ht="16.5" customHeight="1">
      <c r="A463" s="40"/>
      <c r="B463" s="41"/>
      <c r="C463" s="199" t="s">
        <v>926</v>
      </c>
      <c r="D463" s="199" t="s">
        <v>119</v>
      </c>
      <c r="E463" s="200" t="s">
        <v>927</v>
      </c>
      <c r="F463" s="201" t="s">
        <v>928</v>
      </c>
      <c r="G463" s="202" t="s">
        <v>133</v>
      </c>
      <c r="H463" s="203">
        <v>2.475</v>
      </c>
      <c r="I463" s="204"/>
      <c r="J463" s="205">
        <f>ROUND(I463*H463,2)</f>
        <v>0</v>
      </c>
      <c r="K463" s="201" t="s">
        <v>123</v>
      </c>
      <c r="L463" s="46"/>
      <c r="M463" s="206" t="s">
        <v>19</v>
      </c>
      <c r="N463" s="207" t="s">
        <v>43</v>
      </c>
      <c r="O463" s="86"/>
      <c r="P463" s="208">
        <f>O463*H463</f>
        <v>0</v>
      </c>
      <c r="Q463" s="208">
        <v>0.00041</v>
      </c>
      <c r="R463" s="208">
        <f>Q463*H463</f>
        <v>0.00101475</v>
      </c>
      <c r="S463" s="208">
        <v>0</v>
      </c>
      <c r="T463" s="209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0" t="s">
        <v>170</v>
      </c>
      <c r="AT463" s="210" t="s">
        <v>119</v>
      </c>
      <c r="AU463" s="210" t="s">
        <v>125</v>
      </c>
      <c r="AY463" s="19" t="s">
        <v>116</v>
      </c>
      <c r="BE463" s="211">
        <f>IF(N463="základní",J463,0)</f>
        <v>0</v>
      </c>
      <c r="BF463" s="211">
        <f>IF(N463="snížená",J463,0)</f>
        <v>0</v>
      </c>
      <c r="BG463" s="211">
        <f>IF(N463="zákl. přenesená",J463,0)</f>
        <v>0</v>
      </c>
      <c r="BH463" s="211">
        <f>IF(N463="sníž. přenesená",J463,0)</f>
        <v>0</v>
      </c>
      <c r="BI463" s="211">
        <f>IF(N463="nulová",J463,0)</f>
        <v>0</v>
      </c>
      <c r="BJ463" s="19" t="s">
        <v>125</v>
      </c>
      <c r="BK463" s="211">
        <f>ROUND(I463*H463,2)</f>
        <v>0</v>
      </c>
      <c r="BL463" s="19" t="s">
        <v>170</v>
      </c>
      <c r="BM463" s="210" t="s">
        <v>929</v>
      </c>
    </row>
    <row r="464" spans="1:47" s="2" customFormat="1" ht="12">
      <c r="A464" s="40"/>
      <c r="B464" s="41"/>
      <c r="C464" s="42"/>
      <c r="D464" s="212" t="s">
        <v>127</v>
      </c>
      <c r="E464" s="42"/>
      <c r="F464" s="213" t="s">
        <v>930</v>
      </c>
      <c r="G464" s="42"/>
      <c r="H464" s="42"/>
      <c r="I464" s="214"/>
      <c r="J464" s="42"/>
      <c r="K464" s="42"/>
      <c r="L464" s="46"/>
      <c r="M464" s="215"/>
      <c r="N464" s="216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127</v>
      </c>
      <c r="AU464" s="19" t="s">
        <v>125</v>
      </c>
    </row>
    <row r="465" spans="1:65" s="2" customFormat="1" ht="21.75" customHeight="1">
      <c r="A465" s="40"/>
      <c r="B465" s="41"/>
      <c r="C465" s="199" t="s">
        <v>931</v>
      </c>
      <c r="D465" s="199" t="s">
        <v>119</v>
      </c>
      <c r="E465" s="200" t="s">
        <v>932</v>
      </c>
      <c r="F465" s="201" t="s">
        <v>933</v>
      </c>
      <c r="G465" s="202" t="s">
        <v>265</v>
      </c>
      <c r="H465" s="203">
        <v>7.68</v>
      </c>
      <c r="I465" s="204"/>
      <c r="J465" s="205">
        <f>ROUND(I465*H465,2)</f>
        <v>0</v>
      </c>
      <c r="K465" s="201" t="s">
        <v>123</v>
      </c>
      <c r="L465" s="46"/>
      <c r="M465" s="206" t="s">
        <v>19</v>
      </c>
      <c r="N465" s="207" t="s">
        <v>43</v>
      </c>
      <c r="O465" s="86"/>
      <c r="P465" s="208">
        <f>O465*H465</f>
        <v>0</v>
      </c>
      <c r="Q465" s="208">
        <v>3E-05</v>
      </c>
      <c r="R465" s="208">
        <f>Q465*H465</f>
        <v>0.0002304</v>
      </c>
      <c r="S465" s="208">
        <v>0</v>
      </c>
      <c r="T465" s="209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10" t="s">
        <v>170</v>
      </c>
      <c r="AT465" s="210" t="s">
        <v>119</v>
      </c>
      <c r="AU465" s="210" t="s">
        <v>125</v>
      </c>
      <c r="AY465" s="19" t="s">
        <v>116</v>
      </c>
      <c r="BE465" s="211">
        <f>IF(N465="základní",J465,0)</f>
        <v>0</v>
      </c>
      <c r="BF465" s="211">
        <f>IF(N465="snížená",J465,0)</f>
        <v>0</v>
      </c>
      <c r="BG465" s="211">
        <f>IF(N465="zákl. přenesená",J465,0)</f>
        <v>0</v>
      </c>
      <c r="BH465" s="211">
        <f>IF(N465="sníž. přenesená",J465,0)</f>
        <v>0</v>
      </c>
      <c r="BI465" s="211">
        <f>IF(N465="nulová",J465,0)</f>
        <v>0</v>
      </c>
      <c r="BJ465" s="19" t="s">
        <v>125</v>
      </c>
      <c r="BK465" s="211">
        <f>ROUND(I465*H465,2)</f>
        <v>0</v>
      </c>
      <c r="BL465" s="19" t="s">
        <v>170</v>
      </c>
      <c r="BM465" s="210" t="s">
        <v>934</v>
      </c>
    </row>
    <row r="466" spans="1:47" s="2" customFormat="1" ht="12">
      <c r="A466" s="40"/>
      <c r="B466" s="41"/>
      <c r="C466" s="42"/>
      <c r="D466" s="212" t="s">
        <v>127</v>
      </c>
      <c r="E466" s="42"/>
      <c r="F466" s="213" t="s">
        <v>935</v>
      </c>
      <c r="G466" s="42"/>
      <c r="H466" s="42"/>
      <c r="I466" s="214"/>
      <c r="J466" s="42"/>
      <c r="K466" s="42"/>
      <c r="L466" s="46"/>
      <c r="M466" s="215"/>
      <c r="N466" s="216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127</v>
      </c>
      <c r="AU466" s="19" t="s">
        <v>125</v>
      </c>
    </row>
    <row r="467" spans="1:65" s="2" customFormat="1" ht="24.15" customHeight="1">
      <c r="A467" s="40"/>
      <c r="B467" s="41"/>
      <c r="C467" s="199" t="s">
        <v>936</v>
      </c>
      <c r="D467" s="199" t="s">
        <v>119</v>
      </c>
      <c r="E467" s="200" t="s">
        <v>937</v>
      </c>
      <c r="F467" s="201" t="s">
        <v>938</v>
      </c>
      <c r="G467" s="202" t="s">
        <v>133</v>
      </c>
      <c r="H467" s="203">
        <v>2.475</v>
      </c>
      <c r="I467" s="204"/>
      <c r="J467" s="205">
        <f>ROUND(I467*H467,2)</f>
        <v>0</v>
      </c>
      <c r="K467" s="201" t="s">
        <v>123</v>
      </c>
      <c r="L467" s="46"/>
      <c r="M467" s="206" t="s">
        <v>19</v>
      </c>
      <c r="N467" s="207" t="s">
        <v>43</v>
      </c>
      <c r="O467" s="86"/>
      <c r="P467" s="208">
        <f>O467*H467</f>
        <v>0</v>
      </c>
      <c r="Q467" s="208">
        <v>4E-05</v>
      </c>
      <c r="R467" s="208">
        <f>Q467*H467</f>
        <v>9.900000000000001E-05</v>
      </c>
      <c r="S467" s="208">
        <v>0</v>
      </c>
      <c r="T467" s="209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0" t="s">
        <v>170</v>
      </c>
      <c r="AT467" s="210" t="s">
        <v>119</v>
      </c>
      <c r="AU467" s="210" t="s">
        <v>125</v>
      </c>
      <c r="AY467" s="19" t="s">
        <v>116</v>
      </c>
      <c r="BE467" s="211">
        <f>IF(N467="základní",J467,0)</f>
        <v>0</v>
      </c>
      <c r="BF467" s="211">
        <f>IF(N467="snížená",J467,0)</f>
        <v>0</v>
      </c>
      <c r="BG467" s="211">
        <f>IF(N467="zákl. přenesená",J467,0)</f>
        <v>0</v>
      </c>
      <c r="BH467" s="211">
        <f>IF(N467="sníž. přenesená",J467,0)</f>
        <v>0</v>
      </c>
      <c r="BI467" s="211">
        <f>IF(N467="nulová",J467,0)</f>
        <v>0</v>
      </c>
      <c r="BJ467" s="19" t="s">
        <v>125</v>
      </c>
      <c r="BK467" s="211">
        <f>ROUND(I467*H467,2)</f>
        <v>0</v>
      </c>
      <c r="BL467" s="19" t="s">
        <v>170</v>
      </c>
      <c r="BM467" s="210" t="s">
        <v>939</v>
      </c>
    </row>
    <row r="468" spans="1:47" s="2" customFormat="1" ht="12">
      <c r="A468" s="40"/>
      <c r="B468" s="41"/>
      <c r="C468" s="42"/>
      <c r="D468" s="212" t="s">
        <v>127</v>
      </c>
      <c r="E468" s="42"/>
      <c r="F468" s="213" t="s">
        <v>940</v>
      </c>
      <c r="G468" s="42"/>
      <c r="H468" s="42"/>
      <c r="I468" s="214"/>
      <c r="J468" s="42"/>
      <c r="K468" s="42"/>
      <c r="L468" s="46"/>
      <c r="M468" s="215"/>
      <c r="N468" s="216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127</v>
      </c>
      <c r="AU468" s="19" t="s">
        <v>125</v>
      </c>
    </row>
    <row r="469" spans="1:65" s="2" customFormat="1" ht="24.15" customHeight="1">
      <c r="A469" s="40"/>
      <c r="B469" s="41"/>
      <c r="C469" s="199" t="s">
        <v>941</v>
      </c>
      <c r="D469" s="199" t="s">
        <v>119</v>
      </c>
      <c r="E469" s="200" t="s">
        <v>942</v>
      </c>
      <c r="F469" s="201" t="s">
        <v>943</v>
      </c>
      <c r="G469" s="202" t="s">
        <v>265</v>
      </c>
      <c r="H469" s="203">
        <v>7.68</v>
      </c>
      <c r="I469" s="204"/>
      <c r="J469" s="205">
        <f>ROUND(I469*H469,2)</f>
        <v>0</v>
      </c>
      <c r="K469" s="201" t="s">
        <v>123</v>
      </c>
      <c r="L469" s="46"/>
      <c r="M469" s="206" t="s">
        <v>19</v>
      </c>
      <c r="N469" s="207" t="s">
        <v>43</v>
      </c>
      <c r="O469" s="86"/>
      <c r="P469" s="208">
        <f>O469*H469</f>
        <v>0</v>
      </c>
      <c r="Q469" s="208">
        <v>0</v>
      </c>
      <c r="R469" s="208">
        <f>Q469*H469</f>
        <v>0</v>
      </c>
      <c r="S469" s="208">
        <v>0</v>
      </c>
      <c r="T469" s="209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0" t="s">
        <v>170</v>
      </c>
      <c r="AT469" s="210" t="s">
        <v>119</v>
      </c>
      <c r="AU469" s="210" t="s">
        <v>125</v>
      </c>
      <c r="AY469" s="19" t="s">
        <v>116</v>
      </c>
      <c r="BE469" s="211">
        <f>IF(N469="základní",J469,0)</f>
        <v>0</v>
      </c>
      <c r="BF469" s="211">
        <f>IF(N469="snížená",J469,0)</f>
        <v>0</v>
      </c>
      <c r="BG469" s="211">
        <f>IF(N469="zákl. přenesená",J469,0)</f>
        <v>0</v>
      </c>
      <c r="BH469" s="211">
        <f>IF(N469="sníž. přenesená",J469,0)</f>
        <v>0</v>
      </c>
      <c r="BI469" s="211">
        <f>IF(N469="nulová",J469,0)</f>
        <v>0</v>
      </c>
      <c r="BJ469" s="19" t="s">
        <v>125</v>
      </c>
      <c r="BK469" s="211">
        <f>ROUND(I469*H469,2)</f>
        <v>0</v>
      </c>
      <c r="BL469" s="19" t="s">
        <v>170</v>
      </c>
      <c r="BM469" s="210" t="s">
        <v>944</v>
      </c>
    </row>
    <row r="470" spans="1:47" s="2" customFormat="1" ht="12">
      <c r="A470" s="40"/>
      <c r="B470" s="41"/>
      <c r="C470" s="42"/>
      <c r="D470" s="212" t="s">
        <v>127</v>
      </c>
      <c r="E470" s="42"/>
      <c r="F470" s="213" t="s">
        <v>945</v>
      </c>
      <c r="G470" s="42"/>
      <c r="H470" s="42"/>
      <c r="I470" s="214"/>
      <c r="J470" s="42"/>
      <c r="K470" s="42"/>
      <c r="L470" s="46"/>
      <c r="M470" s="215"/>
      <c r="N470" s="216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127</v>
      </c>
      <c r="AU470" s="19" t="s">
        <v>125</v>
      </c>
    </row>
    <row r="471" spans="1:63" s="12" customFormat="1" ht="22.8" customHeight="1">
      <c r="A471" s="12"/>
      <c r="B471" s="183"/>
      <c r="C471" s="184"/>
      <c r="D471" s="185" t="s">
        <v>70</v>
      </c>
      <c r="E471" s="197" t="s">
        <v>946</v>
      </c>
      <c r="F471" s="197" t="s">
        <v>947</v>
      </c>
      <c r="G471" s="184"/>
      <c r="H471" s="184"/>
      <c r="I471" s="187"/>
      <c r="J471" s="198">
        <f>BK471</f>
        <v>0</v>
      </c>
      <c r="K471" s="184"/>
      <c r="L471" s="189"/>
      <c r="M471" s="190"/>
      <c r="N471" s="191"/>
      <c r="O471" s="191"/>
      <c r="P471" s="192">
        <f>SUM(P472:P491)</f>
        <v>0</v>
      </c>
      <c r="Q471" s="191"/>
      <c r="R471" s="192">
        <f>SUM(R472:R491)</f>
        <v>0.1465577</v>
      </c>
      <c r="S471" s="191"/>
      <c r="T471" s="193">
        <f>SUM(T472:T491)</f>
        <v>0.030132000000000003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194" t="s">
        <v>125</v>
      </c>
      <c r="AT471" s="195" t="s">
        <v>70</v>
      </c>
      <c r="AU471" s="195" t="s">
        <v>76</v>
      </c>
      <c r="AY471" s="194" t="s">
        <v>116</v>
      </c>
      <c r="BK471" s="196">
        <f>SUM(BK472:BK491)</f>
        <v>0</v>
      </c>
    </row>
    <row r="472" spans="1:65" s="2" customFormat="1" ht="16.5" customHeight="1">
      <c r="A472" s="40"/>
      <c r="B472" s="41"/>
      <c r="C472" s="199" t="s">
        <v>948</v>
      </c>
      <c r="D472" s="199" t="s">
        <v>119</v>
      </c>
      <c r="E472" s="200" t="s">
        <v>949</v>
      </c>
      <c r="F472" s="201" t="s">
        <v>950</v>
      </c>
      <c r="G472" s="202" t="s">
        <v>133</v>
      </c>
      <c r="H472" s="203">
        <v>97.2</v>
      </c>
      <c r="I472" s="204"/>
      <c r="J472" s="205">
        <f>ROUND(I472*H472,2)</f>
        <v>0</v>
      </c>
      <c r="K472" s="201" t="s">
        <v>123</v>
      </c>
      <c r="L472" s="46"/>
      <c r="M472" s="206" t="s">
        <v>19</v>
      </c>
      <c r="N472" s="207" t="s">
        <v>43</v>
      </c>
      <c r="O472" s="86"/>
      <c r="P472" s="208">
        <f>O472*H472</f>
        <v>0</v>
      </c>
      <c r="Q472" s="208">
        <v>0.001</v>
      </c>
      <c r="R472" s="208">
        <f>Q472*H472</f>
        <v>0.09720000000000001</v>
      </c>
      <c r="S472" s="208">
        <v>0.00031</v>
      </c>
      <c r="T472" s="209">
        <f>S472*H472</f>
        <v>0.030132000000000003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0" t="s">
        <v>170</v>
      </c>
      <c r="AT472" s="210" t="s">
        <v>119</v>
      </c>
      <c r="AU472" s="210" t="s">
        <v>125</v>
      </c>
      <c r="AY472" s="19" t="s">
        <v>116</v>
      </c>
      <c r="BE472" s="211">
        <f>IF(N472="základní",J472,0)</f>
        <v>0</v>
      </c>
      <c r="BF472" s="211">
        <f>IF(N472="snížená",J472,0)</f>
        <v>0</v>
      </c>
      <c r="BG472" s="211">
        <f>IF(N472="zákl. přenesená",J472,0)</f>
        <v>0</v>
      </c>
      <c r="BH472" s="211">
        <f>IF(N472="sníž. přenesená",J472,0)</f>
        <v>0</v>
      </c>
      <c r="BI472" s="211">
        <f>IF(N472="nulová",J472,0)</f>
        <v>0</v>
      </c>
      <c r="BJ472" s="19" t="s">
        <v>125</v>
      </c>
      <c r="BK472" s="211">
        <f>ROUND(I472*H472,2)</f>
        <v>0</v>
      </c>
      <c r="BL472" s="19" t="s">
        <v>170</v>
      </c>
      <c r="BM472" s="210" t="s">
        <v>951</v>
      </c>
    </row>
    <row r="473" spans="1:47" s="2" customFormat="1" ht="12">
      <c r="A473" s="40"/>
      <c r="B473" s="41"/>
      <c r="C473" s="42"/>
      <c r="D473" s="212" t="s">
        <v>127</v>
      </c>
      <c r="E473" s="42"/>
      <c r="F473" s="213" t="s">
        <v>952</v>
      </c>
      <c r="G473" s="42"/>
      <c r="H473" s="42"/>
      <c r="I473" s="214"/>
      <c r="J473" s="42"/>
      <c r="K473" s="42"/>
      <c r="L473" s="46"/>
      <c r="M473" s="215"/>
      <c r="N473" s="216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127</v>
      </c>
      <c r="AU473" s="19" t="s">
        <v>125</v>
      </c>
    </row>
    <row r="474" spans="1:51" s="13" customFormat="1" ht="12">
      <c r="A474" s="13"/>
      <c r="B474" s="217"/>
      <c r="C474" s="218"/>
      <c r="D474" s="219" t="s">
        <v>129</v>
      </c>
      <c r="E474" s="220" t="s">
        <v>19</v>
      </c>
      <c r="F474" s="221" t="s">
        <v>953</v>
      </c>
      <c r="G474" s="218"/>
      <c r="H474" s="222">
        <v>14.04</v>
      </c>
      <c r="I474" s="223"/>
      <c r="J474" s="218"/>
      <c r="K474" s="218"/>
      <c r="L474" s="224"/>
      <c r="M474" s="225"/>
      <c r="N474" s="226"/>
      <c r="O474" s="226"/>
      <c r="P474" s="226"/>
      <c r="Q474" s="226"/>
      <c r="R474" s="226"/>
      <c r="S474" s="226"/>
      <c r="T474" s="227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28" t="s">
        <v>129</v>
      </c>
      <c r="AU474" s="228" t="s">
        <v>125</v>
      </c>
      <c r="AV474" s="13" t="s">
        <v>125</v>
      </c>
      <c r="AW474" s="13" t="s">
        <v>33</v>
      </c>
      <c r="AX474" s="13" t="s">
        <v>71</v>
      </c>
      <c r="AY474" s="228" t="s">
        <v>116</v>
      </c>
    </row>
    <row r="475" spans="1:51" s="13" customFormat="1" ht="12">
      <c r="A475" s="13"/>
      <c r="B475" s="217"/>
      <c r="C475" s="218"/>
      <c r="D475" s="219" t="s">
        <v>129</v>
      </c>
      <c r="E475" s="220" t="s">
        <v>19</v>
      </c>
      <c r="F475" s="221" t="s">
        <v>954</v>
      </c>
      <c r="G475" s="218"/>
      <c r="H475" s="222">
        <v>80.16</v>
      </c>
      <c r="I475" s="223"/>
      <c r="J475" s="218"/>
      <c r="K475" s="218"/>
      <c r="L475" s="224"/>
      <c r="M475" s="225"/>
      <c r="N475" s="226"/>
      <c r="O475" s="226"/>
      <c r="P475" s="226"/>
      <c r="Q475" s="226"/>
      <c r="R475" s="226"/>
      <c r="S475" s="226"/>
      <c r="T475" s="227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28" t="s">
        <v>129</v>
      </c>
      <c r="AU475" s="228" t="s">
        <v>125</v>
      </c>
      <c r="AV475" s="13" t="s">
        <v>125</v>
      </c>
      <c r="AW475" s="13" t="s">
        <v>33</v>
      </c>
      <c r="AX475" s="13" t="s">
        <v>71</v>
      </c>
      <c r="AY475" s="228" t="s">
        <v>116</v>
      </c>
    </row>
    <row r="476" spans="1:51" s="13" customFormat="1" ht="12">
      <c r="A476" s="13"/>
      <c r="B476" s="217"/>
      <c r="C476" s="218"/>
      <c r="D476" s="219" t="s">
        <v>129</v>
      </c>
      <c r="E476" s="220" t="s">
        <v>19</v>
      </c>
      <c r="F476" s="221" t="s">
        <v>955</v>
      </c>
      <c r="G476" s="218"/>
      <c r="H476" s="222">
        <v>0</v>
      </c>
      <c r="I476" s="223"/>
      <c r="J476" s="218"/>
      <c r="K476" s="218"/>
      <c r="L476" s="224"/>
      <c r="M476" s="225"/>
      <c r="N476" s="226"/>
      <c r="O476" s="226"/>
      <c r="P476" s="226"/>
      <c r="Q476" s="226"/>
      <c r="R476" s="226"/>
      <c r="S476" s="226"/>
      <c r="T476" s="227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28" t="s">
        <v>129</v>
      </c>
      <c r="AU476" s="228" t="s">
        <v>125</v>
      </c>
      <c r="AV476" s="13" t="s">
        <v>125</v>
      </c>
      <c r="AW476" s="13" t="s">
        <v>4</v>
      </c>
      <c r="AX476" s="13" t="s">
        <v>71</v>
      </c>
      <c r="AY476" s="228" t="s">
        <v>116</v>
      </c>
    </row>
    <row r="477" spans="1:51" s="13" customFormat="1" ht="12">
      <c r="A477" s="13"/>
      <c r="B477" s="217"/>
      <c r="C477" s="218"/>
      <c r="D477" s="219" t="s">
        <v>129</v>
      </c>
      <c r="E477" s="220" t="s">
        <v>19</v>
      </c>
      <c r="F477" s="221" t="s">
        <v>956</v>
      </c>
      <c r="G477" s="218"/>
      <c r="H477" s="222">
        <v>0</v>
      </c>
      <c r="I477" s="223"/>
      <c r="J477" s="218"/>
      <c r="K477" s="218"/>
      <c r="L477" s="224"/>
      <c r="M477" s="225"/>
      <c r="N477" s="226"/>
      <c r="O477" s="226"/>
      <c r="P477" s="226"/>
      <c r="Q477" s="226"/>
      <c r="R477" s="226"/>
      <c r="S477" s="226"/>
      <c r="T477" s="227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28" t="s">
        <v>129</v>
      </c>
      <c r="AU477" s="228" t="s">
        <v>125</v>
      </c>
      <c r="AV477" s="13" t="s">
        <v>125</v>
      </c>
      <c r="AW477" s="13" t="s">
        <v>4</v>
      </c>
      <c r="AX477" s="13" t="s">
        <v>71</v>
      </c>
      <c r="AY477" s="228" t="s">
        <v>116</v>
      </c>
    </row>
    <row r="478" spans="1:51" s="13" customFormat="1" ht="12">
      <c r="A478" s="13"/>
      <c r="B478" s="217"/>
      <c r="C478" s="218"/>
      <c r="D478" s="219" t="s">
        <v>129</v>
      </c>
      <c r="E478" s="220" t="s">
        <v>19</v>
      </c>
      <c r="F478" s="221" t="s">
        <v>957</v>
      </c>
      <c r="G478" s="218"/>
      <c r="H478" s="222">
        <v>3</v>
      </c>
      <c r="I478" s="223"/>
      <c r="J478" s="218"/>
      <c r="K478" s="218"/>
      <c r="L478" s="224"/>
      <c r="M478" s="225"/>
      <c r="N478" s="226"/>
      <c r="O478" s="226"/>
      <c r="P478" s="226"/>
      <c r="Q478" s="226"/>
      <c r="R478" s="226"/>
      <c r="S478" s="226"/>
      <c r="T478" s="227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28" t="s">
        <v>129</v>
      </c>
      <c r="AU478" s="228" t="s">
        <v>125</v>
      </c>
      <c r="AV478" s="13" t="s">
        <v>125</v>
      </c>
      <c r="AW478" s="13" t="s">
        <v>33</v>
      </c>
      <c r="AX478" s="13" t="s">
        <v>71</v>
      </c>
      <c r="AY478" s="228" t="s">
        <v>116</v>
      </c>
    </row>
    <row r="479" spans="1:51" s="14" customFormat="1" ht="12">
      <c r="A479" s="14"/>
      <c r="B479" s="229"/>
      <c r="C479" s="230"/>
      <c r="D479" s="219" t="s">
        <v>129</v>
      </c>
      <c r="E479" s="231" t="s">
        <v>19</v>
      </c>
      <c r="F479" s="232" t="s">
        <v>157</v>
      </c>
      <c r="G479" s="230"/>
      <c r="H479" s="233">
        <v>97.19999999999999</v>
      </c>
      <c r="I479" s="234"/>
      <c r="J479" s="230"/>
      <c r="K479" s="230"/>
      <c r="L479" s="235"/>
      <c r="M479" s="236"/>
      <c r="N479" s="237"/>
      <c r="O479" s="237"/>
      <c r="P479" s="237"/>
      <c r="Q479" s="237"/>
      <c r="R479" s="237"/>
      <c r="S479" s="237"/>
      <c r="T479" s="238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39" t="s">
        <v>129</v>
      </c>
      <c r="AU479" s="239" t="s">
        <v>125</v>
      </c>
      <c r="AV479" s="14" t="s">
        <v>124</v>
      </c>
      <c r="AW479" s="14" t="s">
        <v>33</v>
      </c>
      <c r="AX479" s="14" t="s">
        <v>76</v>
      </c>
      <c r="AY479" s="239" t="s">
        <v>116</v>
      </c>
    </row>
    <row r="480" spans="1:65" s="2" customFormat="1" ht="16.5" customHeight="1">
      <c r="A480" s="40"/>
      <c r="B480" s="41"/>
      <c r="C480" s="199" t="s">
        <v>958</v>
      </c>
      <c r="D480" s="199" t="s">
        <v>119</v>
      </c>
      <c r="E480" s="200" t="s">
        <v>959</v>
      </c>
      <c r="F480" s="201" t="s">
        <v>960</v>
      </c>
      <c r="G480" s="202" t="s">
        <v>133</v>
      </c>
      <c r="H480" s="203">
        <v>97.2</v>
      </c>
      <c r="I480" s="204"/>
      <c r="J480" s="205">
        <f>ROUND(I480*H480,2)</f>
        <v>0</v>
      </c>
      <c r="K480" s="201" t="s">
        <v>123</v>
      </c>
      <c r="L480" s="46"/>
      <c r="M480" s="206" t="s">
        <v>19</v>
      </c>
      <c r="N480" s="207" t="s">
        <v>43</v>
      </c>
      <c r="O480" s="86"/>
      <c r="P480" s="208">
        <f>O480*H480</f>
        <v>0</v>
      </c>
      <c r="Q480" s="208">
        <v>0</v>
      </c>
      <c r="R480" s="208">
        <f>Q480*H480</f>
        <v>0</v>
      </c>
      <c r="S480" s="208">
        <v>0</v>
      </c>
      <c r="T480" s="209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0" t="s">
        <v>170</v>
      </c>
      <c r="AT480" s="210" t="s">
        <v>119</v>
      </c>
      <c r="AU480" s="210" t="s">
        <v>125</v>
      </c>
      <c r="AY480" s="19" t="s">
        <v>116</v>
      </c>
      <c r="BE480" s="211">
        <f>IF(N480="základní",J480,0)</f>
        <v>0</v>
      </c>
      <c r="BF480" s="211">
        <f>IF(N480="snížená",J480,0)</f>
        <v>0</v>
      </c>
      <c r="BG480" s="211">
        <f>IF(N480="zákl. přenesená",J480,0)</f>
        <v>0</v>
      </c>
      <c r="BH480" s="211">
        <f>IF(N480="sníž. přenesená",J480,0)</f>
        <v>0</v>
      </c>
      <c r="BI480" s="211">
        <f>IF(N480="nulová",J480,0)</f>
        <v>0</v>
      </c>
      <c r="BJ480" s="19" t="s">
        <v>125</v>
      </c>
      <c r="BK480" s="211">
        <f>ROUND(I480*H480,2)</f>
        <v>0</v>
      </c>
      <c r="BL480" s="19" t="s">
        <v>170</v>
      </c>
      <c r="BM480" s="210" t="s">
        <v>961</v>
      </c>
    </row>
    <row r="481" spans="1:47" s="2" customFormat="1" ht="12">
      <c r="A481" s="40"/>
      <c r="B481" s="41"/>
      <c r="C481" s="42"/>
      <c r="D481" s="212" t="s">
        <v>127</v>
      </c>
      <c r="E481" s="42"/>
      <c r="F481" s="213" t="s">
        <v>962</v>
      </c>
      <c r="G481" s="42"/>
      <c r="H481" s="42"/>
      <c r="I481" s="214"/>
      <c r="J481" s="42"/>
      <c r="K481" s="42"/>
      <c r="L481" s="46"/>
      <c r="M481" s="215"/>
      <c r="N481" s="216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127</v>
      </c>
      <c r="AU481" s="19" t="s">
        <v>125</v>
      </c>
    </row>
    <row r="482" spans="1:65" s="2" customFormat="1" ht="16.5" customHeight="1">
      <c r="A482" s="40"/>
      <c r="B482" s="41"/>
      <c r="C482" s="199" t="s">
        <v>963</v>
      </c>
      <c r="D482" s="199" t="s">
        <v>119</v>
      </c>
      <c r="E482" s="200" t="s">
        <v>964</v>
      </c>
      <c r="F482" s="201" t="s">
        <v>965</v>
      </c>
      <c r="G482" s="202" t="s">
        <v>133</v>
      </c>
      <c r="H482" s="203">
        <v>100.73</v>
      </c>
      <c r="I482" s="204"/>
      <c r="J482" s="205">
        <f>ROUND(I482*H482,2)</f>
        <v>0</v>
      </c>
      <c r="K482" s="201" t="s">
        <v>123</v>
      </c>
      <c r="L482" s="46"/>
      <c r="M482" s="206" t="s">
        <v>19</v>
      </c>
      <c r="N482" s="207" t="s">
        <v>43</v>
      </c>
      <c r="O482" s="86"/>
      <c r="P482" s="208">
        <f>O482*H482</f>
        <v>0</v>
      </c>
      <c r="Q482" s="208">
        <v>0.0002</v>
      </c>
      <c r="R482" s="208">
        <f>Q482*H482</f>
        <v>0.020146</v>
      </c>
      <c r="S482" s="208">
        <v>0</v>
      </c>
      <c r="T482" s="209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10" t="s">
        <v>170</v>
      </c>
      <c r="AT482" s="210" t="s">
        <v>119</v>
      </c>
      <c r="AU482" s="210" t="s">
        <v>125</v>
      </c>
      <c r="AY482" s="19" t="s">
        <v>116</v>
      </c>
      <c r="BE482" s="211">
        <f>IF(N482="základní",J482,0)</f>
        <v>0</v>
      </c>
      <c r="BF482" s="211">
        <f>IF(N482="snížená",J482,0)</f>
        <v>0</v>
      </c>
      <c r="BG482" s="211">
        <f>IF(N482="zákl. přenesená",J482,0)</f>
        <v>0</v>
      </c>
      <c r="BH482" s="211">
        <f>IF(N482="sníž. přenesená",J482,0)</f>
        <v>0</v>
      </c>
      <c r="BI482" s="211">
        <f>IF(N482="nulová",J482,0)</f>
        <v>0</v>
      </c>
      <c r="BJ482" s="19" t="s">
        <v>125</v>
      </c>
      <c r="BK482" s="211">
        <f>ROUND(I482*H482,2)</f>
        <v>0</v>
      </c>
      <c r="BL482" s="19" t="s">
        <v>170</v>
      </c>
      <c r="BM482" s="210" t="s">
        <v>966</v>
      </c>
    </row>
    <row r="483" spans="1:47" s="2" customFormat="1" ht="12">
      <c r="A483" s="40"/>
      <c r="B483" s="41"/>
      <c r="C483" s="42"/>
      <c r="D483" s="212" t="s">
        <v>127</v>
      </c>
      <c r="E483" s="42"/>
      <c r="F483" s="213" t="s">
        <v>967</v>
      </c>
      <c r="G483" s="42"/>
      <c r="H483" s="42"/>
      <c r="I483" s="214"/>
      <c r="J483" s="42"/>
      <c r="K483" s="42"/>
      <c r="L483" s="46"/>
      <c r="M483" s="215"/>
      <c r="N483" s="216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127</v>
      </c>
      <c r="AU483" s="19" t="s">
        <v>125</v>
      </c>
    </row>
    <row r="484" spans="1:51" s="13" customFormat="1" ht="12">
      <c r="A484" s="13"/>
      <c r="B484" s="217"/>
      <c r="C484" s="218"/>
      <c r="D484" s="219" t="s">
        <v>129</v>
      </c>
      <c r="E484" s="220" t="s">
        <v>19</v>
      </c>
      <c r="F484" s="221" t="s">
        <v>953</v>
      </c>
      <c r="G484" s="218"/>
      <c r="H484" s="222">
        <v>14.04</v>
      </c>
      <c r="I484" s="223"/>
      <c r="J484" s="218"/>
      <c r="K484" s="218"/>
      <c r="L484" s="224"/>
      <c r="M484" s="225"/>
      <c r="N484" s="226"/>
      <c r="O484" s="226"/>
      <c r="P484" s="226"/>
      <c r="Q484" s="226"/>
      <c r="R484" s="226"/>
      <c r="S484" s="226"/>
      <c r="T484" s="227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28" t="s">
        <v>129</v>
      </c>
      <c r="AU484" s="228" t="s">
        <v>125</v>
      </c>
      <c r="AV484" s="13" t="s">
        <v>125</v>
      </c>
      <c r="AW484" s="13" t="s">
        <v>33</v>
      </c>
      <c r="AX484" s="13" t="s">
        <v>71</v>
      </c>
      <c r="AY484" s="228" t="s">
        <v>116</v>
      </c>
    </row>
    <row r="485" spans="1:51" s="13" customFormat="1" ht="12">
      <c r="A485" s="13"/>
      <c r="B485" s="217"/>
      <c r="C485" s="218"/>
      <c r="D485" s="219" t="s">
        <v>129</v>
      </c>
      <c r="E485" s="220" t="s">
        <v>19</v>
      </c>
      <c r="F485" s="221" t="s">
        <v>954</v>
      </c>
      <c r="G485" s="218"/>
      <c r="H485" s="222">
        <v>80.16</v>
      </c>
      <c r="I485" s="223"/>
      <c r="J485" s="218"/>
      <c r="K485" s="218"/>
      <c r="L485" s="224"/>
      <c r="M485" s="225"/>
      <c r="N485" s="226"/>
      <c r="O485" s="226"/>
      <c r="P485" s="226"/>
      <c r="Q485" s="226"/>
      <c r="R485" s="226"/>
      <c r="S485" s="226"/>
      <c r="T485" s="227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28" t="s">
        <v>129</v>
      </c>
      <c r="AU485" s="228" t="s">
        <v>125</v>
      </c>
      <c r="AV485" s="13" t="s">
        <v>125</v>
      </c>
      <c r="AW485" s="13" t="s">
        <v>33</v>
      </c>
      <c r="AX485" s="13" t="s">
        <v>71</v>
      </c>
      <c r="AY485" s="228" t="s">
        <v>116</v>
      </c>
    </row>
    <row r="486" spans="1:51" s="13" customFormat="1" ht="12">
      <c r="A486" s="13"/>
      <c r="B486" s="217"/>
      <c r="C486" s="218"/>
      <c r="D486" s="219" t="s">
        <v>129</v>
      </c>
      <c r="E486" s="220" t="s">
        <v>19</v>
      </c>
      <c r="F486" s="221" t="s">
        <v>955</v>
      </c>
      <c r="G486" s="218"/>
      <c r="H486" s="222">
        <v>0</v>
      </c>
      <c r="I486" s="223"/>
      <c r="J486" s="218"/>
      <c r="K486" s="218"/>
      <c r="L486" s="224"/>
      <c r="M486" s="225"/>
      <c r="N486" s="226"/>
      <c r="O486" s="226"/>
      <c r="P486" s="226"/>
      <c r="Q486" s="226"/>
      <c r="R486" s="226"/>
      <c r="S486" s="226"/>
      <c r="T486" s="227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28" t="s">
        <v>129</v>
      </c>
      <c r="AU486" s="228" t="s">
        <v>125</v>
      </c>
      <c r="AV486" s="13" t="s">
        <v>125</v>
      </c>
      <c r="AW486" s="13" t="s">
        <v>4</v>
      </c>
      <c r="AX486" s="13" t="s">
        <v>71</v>
      </c>
      <c r="AY486" s="228" t="s">
        <v>116</v>
      </c>
    </row>
    <row r="487" spans="1:51" s="13" customFormat="1" ht="12">
      <c r="A487" s="13"/>
      <c r="B487" s="217"/>
      <c r="C487" s="218"/>
      <c r="D487" s="219" t="s">
        <v>129</v>
      </c>
      <c r="E487" s="220" t="s">
        <v>19</v>
      </c>
      <c r="F487" s="221" t="s">
        <v>216</v>
      </c>
      <c r="G487" s="218"/>
      <c r="H487" s="222">
        <v>3.53</v>
      </c>
      <c r="I487" s="223"/>
      <c r="J487" s="218"/>
      <c r="K487" s="218"/>
      <c r="L487" s="224"/>
      <c r="M487" s="225"/>
      <c r="N487" s="226"/>
      <c r="O487" s="226"/>
      <c r="P487" s="226"/>
      <c r="Q487" s="226"/>
      <c r="R487" s="226"/>
      <c r="S487" s="226"/>
      <c r="T487" s="22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28" t="s">
        <v>129</v>
      </c>
      <c r="AU487" s="228" t="s">
        <v>125</v>
      </c>
      <c r="AV487" s="13" t="s">
        <v>125</v>
      </c>
      <c r="AW487" s="13" t="s">
        <v>33</v>
      </c>
      <c r="AX487" s="13" t="s">
        <v>71</v>
      </c>
      <c r="AY487" s="228" t="s">
        <v>116</v>
      </c>
    </row>
    <row r="488" spans="1:51" s="13" customFormat="1" ht="12">
      <c r="A488" s="13"/>
      <c r="B488" s="217"/>
      <c r="C488" s="218"/>
      <c r="D488" s="219" t="s">
        <v>129</v>
      </c>
      <c r="E488" s="220" t="s">
        <v>19</v>
      </c>
      <c r="F488" s="221" t="s">
        <v>957</v>
      </c>
      <c r="G488" s="218"/>
      <c r="H488" s="222">
        <v>3</v>
      </c>
      <c r="I488" s="223"/>
      <c r="J488" s="218"/>
      <c r="K488" s="218"/>
      <c r="L488" s="224"/>
      <c r="M488" s="225"/>
      <c r="N488" s="226"/>
      <c r="O488" s="226"/>
      <c r="P488" s="226"/>
      <c r="Q488" s="226"/>
      <c r="R488" s="226"/>
      <c r="S488" s="226"/>
      <c r="T488" s="227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28" t="s">
        <v>129</v>
      </c>
      <c r="AU488" s="228" t="s">
        <v>125</v>
      </c>
      <c r="AV488" s="13" t="s">
        <v>125</v>
      </c>
      <c r="AW488" s="13" t="s">
        <v>33</v>
      </c>
      <c r="AX488" s="13" t="s">
        <v>71</v>
      </c>
      <c r="AY488" s="228" t="s">
        <v>116</v>
      </c>
    </row>
    <row r="489" spans="1:51" s="14" customFormat="1" ht="12">
      <c r="A489" s="14"/>
      <c r="B489" s="229"/>
      <c r="C489" s="230"/>
      <c r="D489" s="219" t="s">
        <v>129</v>
      </c>
      <c r="E489" s="231" t="s">
        <v>19</v>
      </c>
      <c r="F489" s="232" t="s">
        <v>157</v>
      </c>
      <c r="G489" s="230"/>
      <c r="H489" s="233">
        <v>100.73</v>
      </c>
      <c r="I489" s="234"/>
      <c r="J489" s="230"/>
      <c r="K489" s="230"/>
      <c r="L489" s="235"/>
      <c r="M489" s="236"/>
      <c r="N489" s="237"/>
      <c r="O489" s="237"/>
      <c r="P489" s="237"/>
      <c r="Q489" s="237"/>
      <c r="R489" s="237"/>
      <c r="S489" s="237"/>
      <c r="T489" s="238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39" t="s">
        <v>129</v>
      </c>
      <c r="AU489" s="239" t="s">
        <v>125</v>
      </c>
      <c r="AV489" s="14" t="s">
        <v>124</v>
      </c>
      <c r="AW489" s="14" t="s">
        <v>33</v>
      </c>
      <c r="AX489" s="14" t="s">
        <v>76</v>
      </c>
      <c r="AY489" s="239" t="s">
        <v>116</v>
      </c>
    </row>
    <row r="490" spans="1:65" s="2" customFormat="1" ht="24.15" customHeight="1">
      <c r="A490" s="40"/>
      <c r="B490" s="41"/>
      <c r="C490" s="199" t="s">
        <v>968</v>
      </c>
      <c r="D490" s="199" t="s">
        <v>119</v>
      </c>
      <c r="E490" s="200" t="s">
        <v>969</v>
      </c>
      <c r="F490" s="201" t="s">
        <v>970</v>
      </c>
      <c r="G490" s="202" t="s">
        <v>133</v>
      </c>
      <c r="H490" s="203">
        <v>100.73</v>
      </c>
      <c r="I490" s="204"/>
      <c r="J490" s="205">
        <f>ROUND(I490*H490,2)</f>
        <v>0</v>
      </c>
      <c r="K490" s="201" t="s">
        <v>123</v>
      </c>
      <c r="L490" s="46"/>
      <c r="M490" s="206" t="s">
        <v>19</v>
      </c>
      <c r="N490" s="207" t="s">
        <v>43</v>
      </c>
      <c r="O490" s="86"/>
      <c r="P490" s="208">
        <f>O490*H490</f>
        <v>0</v>
      </c>
      <c r="Q490" s="208">
        <v>0.00029</v>
      </c>
      <c r="R490" s="208">
        <f>Q490*H490</f>
        <v>0.0292117</v>
      </c>
      <c r="S490" s="208">
        <v>0</v>
      </c>
      <c r="T490" s="209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0" t="s">
        <v>170</v>
      </c>
      <c r="AT490" s="210" t="s">
        <v>119</v>
      </c>
      <c r="AU490" s="210" t="s">
        <v>125</v>
      </c>
      <c r="AY490" s="19" t="s">
        <v>116</v>
      </c>
      <c r="BE490" s="211">
        <f>IF(N490="základní",J490,0)</f>
        <v>0</v>
      </c>
      <c r="BF490" s="211">
        <f>IF(N490="snížená",J490,0)</f>
        <v>0</v>
      </c>
      <c r="BG490" s="211">
        <f>IF(N490="zákl. přenesená",J490,0)</f>
        <v>0</v>
      </c>
      <c r="BH490" s="211">
        <f>IF(N490="sníž. přenesená",J490,0)</f>
        <v>0</v>
      </c>
      <c r="BI490" s="211">
        <f>IF(N490="nulová",J490,0)</f>
        <v>0</v>
      </c>
      <c r="BJ490" s="19" t="s">
        <v>125</v>
      </c>
      <c r="BK490" s="211">
        <f>ROUND(I490*H490,2)</f>
        <v>0</v>
      </c>
      <c r="BL490" s="19" t="s">
        <v>170</v>
      </c>
      <c r="BM490" s="210" t="s">
        <v>971</v>
      </c>
    </row>
    <row r="491" spans="1:47" s="2" customFormat="1" ht="12">
      <c r="A491" s="40"/>
      <c r="B491" s="41"/>
      <c r="C491" s="42"/>
      <c r="D491" s="212" t="s">
        <v>127</v>
      </c>
      <c r="E491" s="42"/>
      <c r="F491" s="213" t="s">
        <v>972</v>
      </c>
      <c r="G491" s="42"/>
      <c r="H491" s="42"/>
      <c r="I491" s="214"/>
      <c r="J491" s="42"/>
      <c r="K491" s="42"/>
      <c r="L491" s="46"/>
      <c r="M491" s="260"/>
      <c r="N491" s="261"/>
      <c r="O491" s="262"/>
      <c r="P491" s="262"/>
      <c r="Q491" s="262"/>
      <c r="R491" s="262"/>
      <c r="S491" s="262"/>
      <c r="T491" s="263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127</v>
      </c>
      <c r="AU491" s="19" t="s">
        <v>125</v>
      </c>
    </row>
    <row r="492" spans="1:31" s="2" customFormat="1" ht="6.95" customHeight="1">
      <c r="A492" s="40"/>
      <c r="B492" s="61"/>
      <c r="C492" s="62"/>
      <c r="D492" s="62"/>
      <c r="E492" s="62"/>
      <c r="F492" s="62"/>
      <c r="G492" s="62"/>
      <c r="H492" s="62"/>
      <c r="I492" s="62"/>
      <c r="J492" s="62"/>
      <c r="K492" s="62"/>
      <c r="L492" s="46"/>
      <c r="M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</row>
  </sheetData>
  <sheetProtection password="CCD6" sheet="1" objects="1" scenarios="1" formatColumns="0" formatRows="0" autoFilter="0"/>
  <autoFilter ref="C90:K491"/>
  <mergeCells count="6">
    <mergeCell ref="E7:H7"/>
    <mergeCell ref="E16:H16"/>
    <mergeCell ref="E25:H25"/>
    <mergeCell ref="E46:H46"/>
    <mergeCell ref="E83:H83"/>
    <mergeCell ref="L2:V2"/>
  </mergeCells>
  <hyperlinks>
    <hyperlink ref="F95" r:id="rId1" display="https://podminky.urs.cz/item/CS_URS_2024_01/311321511"/>
    <hyperlink ref="F98" r:id="rId2" display="https://podminky.urs.cz/item/CS_URS_2024_01/311351121"/>
    <hyperlink ref="F101" r:id="rId3" display="https://podminky.urs.cz/item/CS_URS_2024_01/311351122"/>
    <hyperlink ref="F103" r:id="rId4" display="https://podminky.urs.cz/item/CS_URS_2024_01/311361821"/>
    <hyperlink ref="F107" r:id="rId5" display="https://podminky.urs.cz/item/CS_URS_2024_01/611131121"/>
    <hyperlink ref="F113" r:id="rId6" display="https://podminky.urs.cz/item/CS_URS_2024_01/611142001"/>
    <hyperlink ref="F115" r:id="rId7" display="https://podminky.urs.cz/item/CS_URS_2024_01/611321131"/>
    <hyperlink ref="F117" r:id="rId8" display="https://podminky.urs.cz/item/CS_URS_2024_01/612131121"/>
    <hyperlink ref="F123" r:id="rId9" display="https://podminky.urs.cz/item/CS_URS_2024_01/612142001"/>
    <hyperlink ref="F125" r:id="rId10" display="https://podminky.urs.cz/item/CS_URS_2024_01/612321131"/>
    <hyperlink ref="F127" r:id="rId11" display="https://podminky.urs.cz/item/CS_URS_2024_01/612325302"/>
    <hyperlink ref="F130" r:id="rId12" display="https://podminky.urs.cz/item/CS_URS_2024_01/631311115"/>
    <hyperlink ref="F133" r:id="rId13" display="https://podminky.urs.cz/item/CS_URS_2024_01/642942111"/>
    <hyperlink ref="F140" r:id="rId14" display="https://podminky.urs.cz/item/CS_URS_2024_01/952901111"/>
    <hyperlink ref="F146" r:id="rId15" display="https://podminky.urs.cz/item/CS_URS_2024_01/962084121"/>
    <hyperlink ref="F149" r:id="rId16" display="https://podminky.urs.cz/item/CS_URS_2024_01/968072455"/>
    <hyperlink ref="F155" r:id="rId17" display="https://podminky.urs.cz/item/CS_URS_2024_01/997013212"/>
    <hyperlink ref="F157" r:id="rId18" display="https://podminky.urs.cz/item/CS_URS_2024_01/997013501"/>
    <hyperlink ref="F159" r:id="rId19" display="https://podminky.urs.cz/item/CS_URS_2024_01/997013509"/>
    <hyperlink ref="F162" r:id="rId20" display="https://podminky.urs.cz/item/CS_URS_2024_01/997013631"/>
    <hyperlink ref="F165" r:id="rId21" display="https://podminky.urs.cz/item/CS_URS_2024_01/998018002"/>
    <hyperlink ref="F169" r:id="rId22" display="https://podminky.urs.cz/item/CS_URS_2024_01/721171803"/>
    <hyperlink ref="F171" r:id="rId23" display="https://podminky.urs.cz/item/CS_URS_2024_01/721171905"/>
    <hyperlink ref="F173" r:id="rId24" display="https://podminky.urs.cz/item/CS_URS_2024_01/721174043"/>
    <hyperlink ref="F175" r:id="rId25" display="https://podminky.urs.cz/item/CS_URS_2024_01/721174044"/>
    <hyperlink ref="F177" r:id="rId26" display="https://podminky.urs.cz/item/CS_URS_2024_01/721174045"/>
    <hyperlink ref="F179" r:id="rId27" display="https://podminky.urs.cz/item/CS_URS_2024_01/721194105"/>
    <hyperlink ref="F181" r:id="rId28" display="https://podminky.urs.cz/item/CS_URS_2024_01/721194107"/>
    <hyperlink ref="F183" r:id="rId29" display="https://podminky.urs.cz/item/CS_URS_2024_01/721194109"/>
    <hyperlink ref="F185" r:id="rId30" display="https://podminky.urs.cz/item/CS_URS_2024_01/721212121"/>
    <hyperlink ref="F187" r:id="rId31" display="https://podminky.urs.cz/item/CS_URS_2024_01/721290111"/>
    <hyperlink ref="F189" r:id="rId32" display="https://podminky.urs.cz/item/CS_URS_2024_01/998721102"/>
    <hyperlink ref="F192" r:id="rId33" display="https://podminky.urs.cz/item/CS_URS_2024_01/722170801"/>
    <hyperlink ref="F194" r:id="rId34" display="https://podminky.urs.cz/item/CS_URS_2024_01/722174002"/>
    <hyperlink ref="F196" r:id="rId35" display="https://podminky.urs.cz/item/CS_URS_2024_01/722174022"/>
    <hyperlink ref="F198" r:id="rId36" display="https://podminky.urs.cz/item/CS_URS_2024_01/722190401"/>
    <hyperlink ref="F200" r:id="rId37" display="https://podminky.urs.cz/item/CS_URS_2024_01/722220861"/>
    <hyperlink ref="F202" r:id="rId38" display="https://podminky.urs.cz/item/CS_URS_2024_01/722290246"/>
    <hyperlink ref="F204" r:id="rId39" display="https://podminky.urs.cz/item/CS_URS_2024_01/998722102"/>
    <hyperlink ref="F207" r:id="rId40" display="https://podminky.urs.cz/item/CS_URS_2024_01/725110814"/>
    <hyperlink ref="F209" r:id="rId41" display="https://podminky.urs.cz/item/CS_URS_2024_01/725119122"/>
    <hyperlink ref="F212" r:id="rId42" display="https://podminky.urs.cz/item/CS_URS_2024_01/725210821"/>
    <hyperlink ref="F214" r:id="rId43" display="https://podminky.urs.cz/item/CS_URS_2024_01/725219102"/>
    <hyperlink ref="F217" r:id="rId44" display="https://podminky.urs.cz/item/CS_URS_2024_01/725220842"/>
    <hyperlink ref="F219" r:id="rId45" display="https://podminky.urs.cz/item/CS_URS_2024_01/725244313"/>
    <hyperlink ref="F221" r:id="rId46" display="https://podminky.urs.cz/item/CS_URS_2024_01/725291668"/>
    <hyperlink ref="F225" r:id="rId47" display="https://podminky.urs.cz/item/CS_URS_2024_01/725813111"/>
    <hyperlink ref="F227" r:id="rId48" display="https://podminky.urs.cz/item/CS_URS_2024_01/725813112"/>
    <hyperlink ref="F229" r:id="rId49" display="https://podminky.urs.cz/item/CS_URS_2024_01/725820801"/>
    <hyperlink ref="F231" r:id="rId50" display="https://podminky.urs.cz/item/CS_URS_2024_01/725820802"/>
    <hyperlink ref="F233" r:id="rId51" display="https://podminky.urs.cz/item/CS_URS_2024_01/725829131"/>
    <hyperlink ref="F236" r:id="rId52" display="https://podminky.urs.cz/item/CS_URS_2024_01/725849411"/>
    <hyperlink ref="F240" r:id="rId53" display="https://podminky.urs.cz/item/CS_URS_2024_01/725862113"/>
    <hyperlink ref="F242" r:id="rId54" display="https://podminky.urs.cz/item/CS_URS_2024_01/998725102"/>
    <hyperlink ref="F245" r:id="rId55" display="https://podminky.urs.cz/item/CS_URS_2024_01/763111331"/>
    <hyperlink ref="F248" r:id="rId56" display="https://podminky.urs.cz/item/CS_URS_2024_01/763111712"/>
    <hyperlink ref="F250" r:id="rId57" display="https://podminky.urs.cz/item/CS_URS_2024_01/763111717"/>
    <hyperlink ref="F252" r:id="rId58" display="https://podminky.urs.cz/item/CS_URS_2024_01/763111719"/>
    <hyperlink ref="F254" r:id="rId59" display="https://podminky.urs.cz/item/CS_URS_2024_01/763111751"/>
    <hyperlink ref="F257" r:id="rId60" display="https://podminky.urs.cz/item/CS_URS_2024_01/763111762"/>
    <hyperlink ref="F259" r:id="rId61" display="https://podminky.urs.cz/item/CS_URS_2024_01/763121422"/>
    <hyperlink ref="F262" r:id="rId62" display="https://podminky.urs.cz/item/CS_URS_2024_01/763121711"/>
    <hyperlink ref="F265" r:id="rId63" display="https://podminky.urs.cz/item/CS_URS_2024_01/763121714"/>
    <hyperlink ref="F267" r:id="rId64" display="https://podminky.urs.cz/item/CS_URS_2024_01/763121751"/>
    <hyperlink ref="F269" r:id="rId65" display="https://podminky.urs.cz/item/CS_URS_2024_01/763131451"/>
    <hyperlink ref="F272" r:id="rId66" display="https://podminky.urs.cz/item/CS_URS_2024_01/763131711"/>
    <hyperlink ref="F275" r:id="rId67" display="https://podminky.urs.cz/item/CS_URS_2024_01/763131714"/>
    <hyperlink ref="F277" r:id="rId68" display="https://podminky.urs.cz/item/CS_URS_2024_01/763172324"/>
    <hyperlink ref="F280" r:id="rId69" display="https://podminky.urs.cz/item/CS_URS_2024_01/763181311"/>
    <hyperlink ref="F283" r:id="rId70" display="https://podminky.urs.cz/item/CS_URS_2024_01/763181411"/>
    <hyperlink ref="F285" r:id="rId71" display="https://podminky.urs.cz/item/CS_URS_2024_01/998763101"/>
    <hyperlink ref="F288" r:id="rId72" display="https://podminky.urs.cz/item/CS_URS_2024_01/766491851"/>
    <hyperlink ref="F292" r:id="rId73" display="https://podminky.urs.cz/item/CS_URS_2024_01/766660001"/>
    <hyperlink ref="F297" r:id="rId74" display="https://podminky.urs.cz/item/CS_URS_2024_01/766660021"/>
    <hyperlink ref="F304" r:id="rId75" display="https://podminky.urs.cz/item/CS_URS_2024_01/766691914"/>
    <hyperlink ref="F306" r:id="rId76" display="https://podminky.urs.cz/item/CS_URS_2024_01/766695212"/>
    <hyperlink ref="F309" r:id="rId77" display="https://podminky.urs.cz/item/CS_URS_2024_01/766812830"/>
    <hyperlink ref="F311" r:id="rId78" display="https://podminky.urs.cz/item/CS_URS_2024_01/766825811"/>
    <hyperlink ref="F313" r:id="rId79" display="https://podminky.urs.cz/item/CS_URS_2024_01/766825821"/>
    <hyperlink ref="F319" r:id="rId80" display="https://podminky.urs.cz/item/CS_URS_2024_01/998766102"/>
    <hyperlink ref="F322" r:id="rId81" display="https://podminky.urs.cz/item/CS_URS_2024_01/771111011"/>
    <hyperlink ref="F325" r:id="rId82" display="https://podminky.urs.cz/item/CS_URS_2024_01/771121011"/>
    <hyperlink ref="F327" r:id="rId83" display="https://podminky.urs.cz/item/CS_URS_2024_01/771151022"/>
    <hyperlink ref="F329" r:id="rId84" display="https://podminky.urs.cz/item/CS_URS_2024_01/771474113"/>
    <hyperlink ref="F332" r:id="rId85" display="https://podminky.urs.cz/item/CS_URS_2024_01/771474114"/>
    <hyperlink ref="F340" r:id="rId86" display="https://podminky.urs.cz/item/CS_URS_2024_01/771574416"/>
    <hyperlink ref="F344" r:id="rId87" display="https://podminky.urs.cz/item/CS_URS_2024_01/771591112"/>
    <hyperlink ref="F347" r:id="rId88" display="https://podminky.urs.cz/item/CS_URS_2024_01/771591264"/>
    <hyperlink ref="F350" r:id="rId89" display="https://podminky.urs.cz/item/CS_URS_2024_01/771592011"/>
    <hyperlink ref="F352" r:id="rId90" display="https://podminky.urs.cz/item/CS_URS_2024_01/998771102"/>
    <hyperlink ref="F356" r:id="rId91" display="https://podminky.urs.cz/item/CS_URS_2024_01/776111116"/>
    <hyperlink ref="F363" r:id="rId92" display="https://podminky.urs.cz/item/CS_URS_2024_01/776111311"/>
    <hyperlink ref="F370" r:id="rId93" display="https://podminky.urs.cz/item/CS_URS_2024_01/776121112"/>
    <hyperlink ref="F372" r:id="rId94" display="https://podminky.urs.cz/item/CS_URS_2024_01/776141121"/>
    <hyperlink ref="F374" r:id="rId95" display="https://podminky.urs.cz/item/CS_URS_2024_01/776201811"/>
    <hyperlink ref="F376" r:id="rId96" display="https://podminky.urs.cz/item/CS_URS_2024_01/776221111"/>
    <hyperlink ref="F379" r:id="rId97" display="https://podminky.urs.cz/item/CS_URS_2024_01/776223112"/>
    <hyperlink ref="F382" r:id="rId98" display="https://podminky.urs.cz/item/CS_URS_2024_01/776410811"/>
    <hyperlink ref="F389" r:id="rId99" display="https://podminky.urs.cz/item/CS_URS_2024_01/776421111"/>
    <hyperlink ref="F397" r:id="rId100" display="https://podminky.urs.cz/item/CS_URS_2024_01/776421312"/>
    <hyperlink ref="F403" r:id="rId101" display="https://podminky.urs.cz/item/CS_URS_2024_01/998776102"/>
    <hyperlink ref="F406" r:id="rId102" display="https://podminky.urs.cz/item/CS_URS_2024_01/781121011"/>
    <hyperlink ref="F411" r:id="rId103" display="https://podminky.urs.cz/item/CS_URS_2024_01/781131112"/>
    <hyperlink ref="F414" r:id="rId104" display="https://podminky.urs.cz/item/CS_URS_2024_01/781131232"/>
    <hyperlink ref="F417" r:id="rId105" display="https://podminky.urs.cz/item/CS_URS_2024_01/781474113"/>
    <hyperlink ref="F421" r:id="rId106" display="https://podminky.urs.cz/item/CS_URS_2024_01/781491021"/>
    <hyperlink ref="F424" r:id="rId107" display="https://podminky.urs.cz/item/CS_URS_2024_01/781492251"/>
    <hyperlink ref="F431" r:id="rId108" display="https://podminky.urs.cz/item/CS_URS_2024_01/781495115"/>
    <hyperlink ref="F436" r:id="rId109" display="https://podminky.urs.cz/item/CS_URS_2024_01/781495211"/>
    <hyperlink ref="F438" r:id="rId110" display="https://podminky.urs.cz/item/CS_URS_2024_01/998781102"/>
    <hyperlink ref="F441" r:id="rId111" display="https://podminky.urs.cz/item/CS_URS_2024_01/783301311"/>
    <hyperlink ref="F447" r:id="rId112" display="https://podminky.urs.cz/item/CS_URS_2024_01/783314101"/>
    <hyperlink ref="F449" r:id="rId113" display="https://podminky.urs.cz/item/CS_URS_2024_01/783315101"/>
    <hyperlink ref="F451" r:id="rId114" display="https://podminky.urs.cz/item/CS_URS_2024_01/783317101"/>
    <hyperlink ref="F453" r:id="rId115" display="https://podminky.urs.cz/item/CS_URS_2024_01/783601307"/>
    <hyperlink ref="F457" r:id="rId116" display="https://podminky.urs.cz/item/CS_URS_2024_01/783601715"/>
    <hyperlink ref="F462" r:id="rId117" display="https://podminky.urs.cz/item/CS_URS_2024_01/783615551"/>
    <hyperlink ref="F464" r:id="rId118" display="https://podminky.urs.cz/item/CS_URS_2024_01/783617117"/>
    <hyperlink ref="F466" r:id="rId119" display="https://podminky.urs.cz/item/CS_URS_2024_01/783617611"/>
    <hyperlink ref="F468" r:id="rId120" display="https://podminky.urs.cz/item/CS_URS_2024_01/783622111"/>
    <hyperlink ref="F470" r:id="rId121" display="https://podminky.urs.cz/item/CS_URS_2024_01/783622331"/>
    <hyperlink ref="F473" r:id="rId122" display="https://podminky.urs.cz/item/CS_URS_2024_01/784121001"/>
    <hyperlink ref="F481" r:id="rId123" display="https://podminky.urs.cz/item/CS_URS_2024_01/784121011"/>
    <hyperlink ref="F483" r:id="rId124" display="https://podminky.urs.cz/item/CS_URS_2024_01/784181121"/>
    <hyperlink ref="F491" r:id="rId125" display="https://podminky.urs.cz/item/CS_URS_2024_01/78422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6" customFormat="1" ht="45" customHeight="1">
      <c r="B3" s="268"/>
      <c r="C3" s="269" t="s">
        <v>973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974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975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976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977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978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979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980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981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982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983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75</v>
      </c>
      <c r="F18" s="275" t="s">
        <v>984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985</v>
      </c>
      <c r="F19" s="275" t="s">
        <v>986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987</v>
      </c>
      <c r="F20" s="275" t="s">
        <v>988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989</v>
      </c>
      <c r="F21" s="275" t="s">
        <v>990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991</v>
      </c>
      <c r="F22" s="275" t="s">
        <v>992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993</v>
      </c>
      <c r="F23" s="275" t="s">
        <v>994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995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996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997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998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999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1000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1001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1002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1003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102</v>
      </c>
      <c r="F36" s="275"/>
      <c r="G36" s="275" t="s">
        <v>1004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1005</v>
      </c>
      <c r="F37" s="275"/>
      <c r="G37" s="275" t="s">
        <v>1006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52</v>
      </c>
      <c r="F38" s="275"/>
      <c r="G38" s="275" t="s">
        <v>1007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53</v>
      </c>
      <c r="F39" s="275"/>
      <c r="G39" s="275" t="s">
        <v>1008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103</v>
      </c>
      <c r="F40" s="275"/>
      <c r="G40" s="275" t="s">
        <v>1009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104</v>
      </c>
      <c r="F41" s="275"/>
      <c r="G41" s="275" t="s">
        <v>1010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1011</v>
      </c>
      <c r="F42" s="275"/>
      <c r="G42" s="275" t="s">
        <v>1012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1013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1014</v>
      </c>
      <c r="F44" s="275"/>
      <c r="G44" s="275" t="s">
        <v>1015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106</v>
      </c>
      <c r="F45" s="275"/>
      <c r="G45" s="275" t="s">
        <v>1016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1017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1018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1019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1020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1021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1022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1023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1024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1025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1026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1027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1028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1029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1030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1031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1032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1033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1034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1035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1036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1037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1038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1039</v>
      </c>
      <c r="D76" s="293"/>
      <c r="E76" s="293"/>
      <c r="F76" s="293" t="s">
        <v>1040</v>
      </c>
      <c r="G76" s="294"/>
      <c r="H76" s="293" t="s">
        <v>53</v>
      </c>
      <c r="I76" s="293" t="s">
        <v>56</v>
      </c>
      <c r="J76" s="293" t="s">
        <v>1041</v>
      </c>
      <c r="K76" s="292"/>
    </row>
    <row r="77" spans="2:11" s="1" customFormat="1" ht="17.25" customHeight="1">
      <c r="B77" s="290"/>
      <c r="C77" s="295" t="s">
        <v>1042</v>
      </c>
      <c r="D77" s="295"/>
      <c r="E77" s="295"/>
      <c r="F77" s="296" t="s">
        <v>1043</v>
      </c>
      <c r="G77" s="297"/>
      <c r="H77" s="295"/>
      <c r="I77" s="295"/>
      <c r="J77" s="295" t="s">
        <v>1044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52</v>
      </c>
      <c r="D79" s="300"/>
      <c r="E79" s="300"/>
      <c r="F79" s="301" t="s">
        <v>1045</v>
      </c>
      <c r="G79" s="302"/>
      <c r="H79" s="278" t="s">
        <v>1046</v>
      </c>
      <c r="I79" s="278" t="s">
        <v>1047</v>
      </c>
      <c r="J79" s="278">
        <v>20</v>
      </c>
      <c r="K79" s="292"/>
    </row>
    <row r="80" spans="2:11" s="1" customFormat="1" ht="15" customHeight="1">
      <c r="B80" s="290"/>
      <c r="C80" s="278" t="s">
        <v>1048</v>
      </c>
      <c r="D80" s="278"/>
      <c r="E80" s="278"/>
      <c r="F80" s="301" t="s">
        <v>1045</v>
      </c>
      <c r="G80" s="302"/>
      <c r="H80" s="278" t="s">
        <v>1049</v>
      </c>
      <c r="I80" s="278" t="s">
        <v>1047</v>
      </c>
      <c r="J80" s="278">
        <v>120</v>
      </c>
      <c r="K80" s="292"/>
    </row>
    <row r="81" spans="2:11" s="1" customFormat="1" ht="15" customHeight="1">
      <c r="B81" s="303"/>
      <c r="C81" s="278" t="s">
        <v>1050</v>
      </c>
      <c r="D81" s="278"/>
      <c r="E81" s="278"/>
      <c r="F81" s="301" t="s">
        <v>1051</v>
      </c>
      <c r="G81" s="302"/>
      <c r="H81" s="278" t="s">
        <v>1052</v>
      </c>
      <c r="I81" s="278" t="s">
        <v>1047</v>
      </c>
      <c r="J81" s="278">
        <v>50</v>
      </c>
      <c r="K81" s="292"/>
    </row>
    <row r="82" spans="2:11" s="1" customFormat="1" ht="15" customHeight="1">
      <c r="B82" s="303"/>
      <c r="C82" s="278" t="s">
        <v>1053</v>
      </c>
      <c r="D82" s="278"/>
      <c r="E82" s="278"/>
      <c r="F82" s="301" t="s">
        <v>1045</v>
      </c>
      <c r="G82" s="302"/>
      <c r="H82" s="278" t="s">
        <v>1054</v>
      </c>
      <c r="I82" s="278" t="s">
        <v>1055</v>
      </c>
      <c r="J82" s="278"/>
      <c r="K82" s="292"/>
    </row>
    <row r="83" spans="2:11" s="1" customFormat="1" ht="15" customHeight="1">
      <c r="B83" s="303"/>
      <c r="C83" s="304" t="s">
        <v>1056</v>
      </c>
      <c r="D83" s="304"/>
      <c r="E83" s="304"/>
      <c r="F83" s="305" t="s">
        <v>1051</v>
      </c>
      <c r="G83" s="304"/>
      <c r="H83" s="304" t="s">
        <v>1057</v>
      </c>
      <c r="I83" s="304" t="s">
        <v>1047</v>
      </c>
      <c r="J83" s="304">
        <v>15</v>
      </c>
      <c r="K83" s="292"/>
    </row>
    <row r="84" spans="2:11" s="1" customFormat="1" ht="15" customHeight="1">
      <c r="B84" s="303"/>
      <c r="C84" s="304" t="s">
        <v>1058</v>
      </c>
      <c r="D84" s="304"/>
      <c r="E84" s="304"/>
      <c r="F84" s="305" t="s">
        <v>1051</v>
      </c>
      <c r="G84" s="304"/>
      <c r="H84" s="304" t="s">
        <v>1059</v>
      </c>
      <c r="I84" s="304" t="s">
        <v>1047</v>
      </c>
      <c r="J84" s="304">
        <v>15</v>
      </c>
      <c r="K84" s="292"/>
    </row>
    <row r="85" spans="2:11" s="1" customFormat="1" ht="15" customHeight="1">
      <c r="B85" s="303"/>
      <c r="C85" s="304" t="s">
        <v>1060</v>
      </c>
      <c r="D85" s="304"/>
      <c r="E85" s="304"/>
      <c r="F85" s="305" t="s">
        <v>1051</v>
      </c>
      <c r="G85" s="304"/>
      <c r="H85" s="304" t="s">
        <v>1061</v>
      </c>
      <c r="I85" s="304" t="s">
        <v>1047</v>
      </c>
      <c r="J85" s="304">
        <v>20</v>
      </c>
      <c r="K85" s="292"/>
    </row>
    <row r="86" spans="2:11" s="1" customFormat="1" ht="15" customHeight="1">
      <c r="B86" s="303"/>
      <c r="C86" s="304" t="s">
        <v>1062</v>
      </c>
      <c r="D86" s="304"/>
      <c r="E86" s="304"/>
      <c r="F86" s="305" t="s">
        <v>1051</v>
      </c>
      <c r="G86" s="304"/>
      <c r="H86" s="304" t="s">
        <v>1063</v>
      </c>
      <c r="I86" s="304" t="s">
        <v>1047</v>
      </c>
      <c r="J86" s="304">
        <v>20</v>
      </c>
      <c r="K86" s="292"/>
    </row>
    <row r="87" spans="2:11" s="1" customFormat="1" ht="15" customHeight="1">
      <c r="B87" s="303"/>
      <c r="C87" s="278" t="s">
        <v>1064</v>
      </c>
      <c r="D87" s="278"/>
      <c r="E87" s="278"/>
      <c r="F87" s="301" t="s">
        <v>1051</v>
      </c>
      <c r="G87" s="302"/>
      <c r="H87" s="278" t="s">
        <v>1065</v>
      </c>
      <c r="I87" s="278" t="s">
        <v>1047</v>
      </c>
      <c r="J87" s="278">
        <v>50</v>
      </c>
      <c r="K87" s="292"/>
    </row>
    <row r="88" spans="2:11" s="1" customFormat="1" ht="15" customHeight="1">
      <c r="B88" s="303"/>
      <c r="C88" s="278" t="s">
        <v>1066</v>
      </c>
      <c r="D88" s="278"/>
      <c r="E88" s="278"/>
      <c r="F88" s="301" t="s">
        <v>1051</v>
      </c>
      <c r="G88" s="302"/>
      <c r="H88" s="278" t="s">
        <v>1067</v>
      </c>
      <c r="I88" s="278" t="s">
        <v>1047</v>
      </c>
      <c r="J88" s="278">
        <v>20</v>
      </c>
      <c r="K88" s="292"/>
    </row>
    <row r="89" spans="2:11" s="1" customFormat="1" ht="15" customHeight="1">
      <c r="B89" s="303"/>
      <c r="C89" s="278" t="s">
        <v>1068</v>
      </c>
      <c r="D89" s="278"/>
      <c r="E89" s="278"/>
      <c r="F89" s="301" t="s">
        <v>1051</v>
      </c>
      <c r="G89" s="302"/>
      <c r="H89" s="278" t="s">
        <v>1069</v>
      </c>
      <c r="I89" s="278" t="s">
        <v>1047</v>
      </c>
      <c r="J89" s="278">
        <v>20</v>
      </c>
      <c r="K89" s="292"/>
    </row>
    <row r="90" spans="2:11" s="1" customFormat="1" ht="15" customHeight="1">
      <c r="B90" s="303"/>
      <c r="C90" s="278" t="s">
        <v>1070</v>
      </c>
      <c r="D90" s="278"/>
      <c r="E90" s="278"/>
      <c r="F90" s="301" t="s">
        <v>1051</v>
      </c>
      <c r="G90" s="302"/>
      <c r="H90" s="278" t="s">
        <v>1071</v>
      </c>
      <c r="I90" s="278" t="s">
        <v>1047</v>
      </c>
      <c r="J90" s="278">
        <v>50</v>
      </c>
      <c r="K90" s="292"/>
    </row>
    <row r="91" spans="2:11" s="1" customFormat="1" ht="15" customHeight="1">
      <c r="B91" s="303"/>
      <c r="C91" s="278" t="s">
        <v>1072</v>
      </c>
      <c r="D91" s="278"/>
      <c r="E91" s="278"/>
      <c r="F91" s="301" t="s">
        <v>1051</v>
      </c>
      <c r="G91" s="302"/>
      <c r="H91" s="278" t="s">
        <v>1072</v>
      </c>
      <c r="I91" s="278" t="s">
        <v>1047</v>
      </c>
      <c r="J91" s="278">
        <v>50</v>
      </c>
      <c r="K91" s="292"/>
    </row>
    <row r="92" spans="2:11" s="1" customFormat="1" ht="15" customHeight="1">
      <c r="B92" s="303"/>
      <c r="C92" s="278" t="s">
        <v>1073</v>
      </c>
      <c r="D92" s="278"/>
      <c r="E92" s="278"/>
      <c r="F92" s="301" t="s">
        <v>1051</v>
      </c>
      <c r="G92" s="302"/>
      <c r="H92" s="278" t="s">
        <v>1074</v>
      </c>
      <c r="I92" s="278" t="s">
        <v>1047</v>
      </c>
      <c r="J92" s="278">
        <v>255</v>
      </c>
      <c r="K92" s="292"/>
    </row>
    <row r="93" spans="2:11" s="1" customFormat="1" ht="15" customHeight="1">
      <c r="B93" s="303"/>
      <c r="C93" s="278" t="s">
        <v>1075</v>
      </c>
      <c r="D93" s="278"/>
      <c r="E93" s="278"/>
      <c r="F93" s="301" t="s">
        <v>1045</v>
      </c>
      <c r="G93" s="302"/>
      <c r="H93" s="278" t="s">
        <v>1076</v>
      </c>
      <c r="I93" s="278" t="s">
        <v>1077</v>
      </c>
      <c r="J93" s="278"/>
      <c r="K93" s="292"/>
    </row>
    <row r="94" spans="2:11" s="1" customFormat="1" ht="15" customHeight="1">
      <c r="B94" s="303"/>
      <c r="C94" s="278" t="s">
        <v>1078</v>
      </c>
      <c r="D94" s="278"/>
      <c r="E94" s="278"/>
      <c r="F94" s="301" t="s">
        <v>1045</v>
      </c>
      <c r="G94" s="302"/>
      <c r="H94" s="278" t="s">
        <v>1079</v>
      </c>
      <c r="I94" s="278" t="s">
        <v>1080</v>
      </c>
      <c r="J94" s="278"/>
      <c r="K94" s="292"/>
    </row>
    <row r="95" spans="2:11" s="1" customFormat="1" ht="15" customHeight="1">
      <c r="B95" s="303"/>
      <c r="C95" s="278" t="s">
        <v>1081</v>
      </c>
      <c r="D95" s="278"/>
      <c r="E95" s="278"/>
      <c r="F95" s="301" t="s">
        <v>1045</v>
      </c>
      <c r="G95" s="302"/>
      <c r="H95" s="278" t="s">
        <v>1081</v>
      </c>
      <c r="I95" s="278" t="s">
        <v>1080</v>
      </c>
      <c r="J95" s="278"/>
      <c r="K95" s="292"/>
    </row>
    <row r="96" spans="2:11" s="1" customFormat="1" ht="15" customHeight="1">
      <c r="B96" s="303"/>
      <c r="C96" s="278" t="s">
        <v>37</v>
      </c>
      <c r="D96" s="278"/>
      <c r="E96" s="278"/>
      <c r="F96" s="301" t="s">
        <v>1045</v>
      </c>
      <c r="G96" s="302"/>
      <c r="H96" s="278" t="s">
        <v>1082</v>
      </c>
      <c r="I96" s="278" t="s">
        <v>1080</v>
      </c>
      <c r="J96" s="278"/>
      <c r="K96" s="292"/>
    </row>
    <row r="97" spans="2:11" s="1" customFormat="1" ht="15" customHeight="1">
      <c r="B97" s="303"/>
      <c r="C97" s="278" t="s">
        <v>47</v>
      </c>
      <c r="D97" s="278"/>
      <c r="E97" s="278"/>
      <c r="F97" s="301" t="s">
        <v>1045</v>
      </c>
      <c r="G97" s="302"/>
      <c r="H97" s="278" t="s">
        <v>1083</v>
      </c>
      <c r="I97" s="278" t="s">
        <v>1080</v>
      </c>
      <c r="J97" s="278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1084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1039</v>
      </c>
      <c r="D103" s="293"/>
      <c r="E103" s="293"/>
      <c r="F103" s="293" t="s">
        <v>1040</v>
      </c>
      <c r="G103" s="294"/>
      <c r="H103" s="293" t="s">
        <v>53</v>
      </c>
      <c r="I103" s="293" t="s">
        <v>56</v>
      </c>
      <c r="J103" s="293" t="s">
        <v>1041</v>
      </c>
      <c r="K103" s="292"/>
    </row>
    <row r="104" spans="2:11" s="1" customFormat="1" ht="17.25" customHeight="1">
      <c r="B104" s="290"/>
      <c r="C104" s="295" t="s">
        <v>1042</v>
      </c>
      <c r="D104" s="295"/>
      <c r="E104" s="295"/>
      <c r="F104" s="296" t="s">
        <v>1043</v>
      </c>
      <c r="G104" s="297"/>
      <c r="H104" s="295"/>
      <c r="I104" s="295"/>
      <c r="J104" s="295" t="s">
        <v>1044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0"/>
      <c r="C106" s="278" t="s">
        <v>52</v>
      </c>
      <c r="D106" s="300"/>
      <c r="E106" s="300"/>
      <c r="F106" s="301" t="s">
        <v>1045</v>
      </c>
      <c r="G106" s="278"/>
      <c r="H106" s="278" t="s">
        <v>1085</v>
      </c>
      <c r="I106" s="278" t="s">
        <v>1047</v>
      </c>
      <c r="J106" s="278">
        <v>20</v>
      </c>
      <c r="K106" s="292"/>
    </row>
    <row r="107" spans="2:11" s="1" customFormat="1" ht="15" customHeight="1">
      <c r="B107" s="290"/>
      <c r="C107" s="278" t="s">
        <v>1048</v>
      </c>
      <c r="D107" s="278"/>
      <c r="E107" s="278"/>
      <c r="F107" s="301" t="s">
        <v>1045</v>
      </c>
      <c r="G107" s="278"/>
      <c r="H107" s="278" t="s">
        <v>1085</v>
      </c>
      <c r="I107" s="278" t="s">
        <v>1047</v>
      </c>
      <c r="J107" s="278">
        <v>120</v>
      </c>
      <c r="K107" s="292"/>
    </row>
    <row r="108" spans="2:11" s="1" customFormat="1" ht="15" customHeight="1">
      <c r="B108" s="303"/>
      <c r="C108" s="278" t="s">
        <v>1050</v>
      </c>
      <c r="D108" s="278"/>
      <c r="E108" s="278"/>
      <c r="F108" s="301" t="s">
        <v>1051</v>
      </c>
      <c r="G108" s="278"/>
      <c r="H108" s="278" t="s">
        <v>1085</v>
      </c>
      <c r="I108" s="278" t="s">
        <v>1047</v>
      </c>
      <c r="J108" s="278">
        <v>50</v>
      </c>
      <c r="K108" s="292"/>
    </row>
    <row r="109" spans="2:11" s="1" customFormat="1" ht="15" customHeight="1">
      <c r="B109" s="303"/>
      <c r="C109" s="278" t="s">
        <v>1053</v>
      </c>
      <c r="D109" s="278"/>
      <c r="E109" s="278"/>
      <c r="F109" s="301" t="s">
        <v>1045</v>
      </c>
      <c r="G109" s="278"/>
      <c r="H109" s="278" t="s">
        <v>1085</v>
      </c>
      <c r="I109" s="278" t="s">
        <v>1055</v>
      </c>
      <c r="J109" s="278"/>
      <c r="K109" s="292"/>
    </row>
    <row r="110" spans="2:11" s="1" customFormat="1" ht="15" customHeight="1">
      <c r="B110" s="303"/>
      <c r="C110" s="278" t="s">
        <v>1064</v>
      </c>
      <c r="D110" s="278"/>
      <c r="E110" s="278"/>
      <c r="F110" s="301" t="s">
        <v>1051</v>
      </c>
      <c r="G110" s="278"/>
      <c r="H110" s="278" t="s">
        <v>1085</v>
      </c>
      <c r="I110" s="278" t="s">
        <v>1047</v>
      </c>
      <c r="J110" s="278">
        <v>50</v>
      </c>
      <c r="K110" s="292"/>
    </row>
    <row r="111" spans="2:11" s="1" customFormat="1" ht="15" customHeight="1">
      <c r="B111" s="303"/>
      <c r="C111" s="278" t="s">
        <v>1072</v>
      </c>
      <c r="D111" s="278"/>
      <c r="E111" s="278"/>
      <c r="F111" s="301" t="s">
        <v>1051</v>
      </c>
      <c r="G111" s="278"/>
      <c r="H111" s="278" t="s">
        <v>1085</v>
      </c>
      <c r="I111" s="278" t="s">
        <v>1047</v>
      </c>
      <c r="J111" s="278">
        <v>50</v>
      </c>
      <c r="K111" s="292"/>
    </row>
    <row r="112" spans="2:11" s="1" customFormat="1" ht="15" customHeight="1">
      <c r="B112" s="303"/>
      <c r="C112" s="278" t="s">
        <v>1070</v>
      </c>
      <c r="D112" s="278"/>
      <c r="E112" s="278"/>
      <c r="F112" s="301" t="s">
        <v>1051</v>
      </c>
      <c r="G112" s="278"/>
      <c r="H112" s="278" t="s">
        <v>1085</v>
      </c>
      <c r="I112" s="278" t="s">
        <v>1047</v>
      </c>
      <c r="J112" s="278">
        <v>50</v>
      </c>
      <c r="K112" s="292"/>
    </row>
    <row r="113" spans="2:11" s="1" customFormat="1" ht="15" customHeight="1">
      <c r="B113" s="303"/>
      <c r="C113" s="278" t="s">
        <v>52</v>
      </c>
      <c r="D113" s="278"/>
      <c r="E113" s="278"/>
      <c r="F113" s="301" t="s">
        <v>1045</v>
      </c>
      <c r="G113" s="278"/>
      <c r="H113" s="278" t="s">
        <v>1086</v>
      </c>
      <c r="I113" s="278" t="s">
        <v>1047</v>
      </c>
      <c r="J113" s="278">
        <v>20</v>
      </c>
      <c r="K113" s="292"/>
    </row>
    <row r="114" spans="2:11" s="1" customFormat="1" ht="15" customHeight="1">
      <c r="B114" s="303"/>
      <c r="C114" s="278" t="s">
        <v>1087</v>
      </c>
      <c r="D114" s="278"/>
      <c r="E114" s="278"/>
      <c r="F114" s="301" t="s">
        <v>1045</v>
      </c>
      <c r="G114" s="278"/>
      <c r="H114" s="278" t="s">
        <v>1088</v>
      </c>
      <c r="I114" s="278" t="s">
        <v>1047</v>
      </c>
      <c r="J114" s="278">
        <v>120</v>
      </c>
      <c r="K114" s="292"/>
    </row>
    <row r="115" spans="2:11" s="1" customFormat="1" ht="15" customHeight="1">
      <c r="B115" s="303"/>
      <c r="C115" s="278" t="s">
        <v>37</v>
      </c>
      <c r="D115" s="278"/>
      <c r="E115" s="278"/>
      <c r="F115" s="301" t="s">
        <v>1045</v>
      </c>
      <c r="G115" s="278"/>
      <c r="H115" s="278" t="s">
        <v>1089</v>
      </c>
      <c r="I115" s="278" t="s">
        <v>1080</v>
      </c>
      <c r="J115" s="278"/>
      <c r="K115" s="292"/>
    </row>
    <row r="116" spans="2:11" s="1" customFormat="1" ht="15" customHeight="1">
      <c r="B116" s="303"/>
      <c r="C116" s="278" t="s">
        <v>47</v>
      </c>
      <c r="D116" s="278"/>
      <c r="E116" s="278"/>
      <c r="F116" s="301" t="s">
        <v>1045</v>
      </c>
      <c r="G116" s="278"/>
      <c r="H116" s="278" t="s">
        <v>1090</v>
      </c>
      <c r="I116" s="278" t="s">
        <v>1080</v>
      </c>
      <c r="J116" s="278"/>
      <c r="K116" s="292"/>
    </row>
    <row r="117" spans="2:11" s="1" customFormat="1" ht="15" customHeight="1">
      <c r="B117" s="303"/>
      <c r="C117" s="278" t="s">
        <v>56</v>
      </c>
      <c r="D117" s="278"/>
      <c r="E117" s="278"/>
      <c r="F117" s="301" t="s">
        <v>1045</v>
      </c>
      <c r="G117" s="278"/>
      <c r="H117" s="278" t="s">
        <v>1091</v>
      </c>
      <c r="I117" s="278" t="s">
        <v>1092</v>
      </c>
      <c r="J117" s="278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69" t="s">
        <v>1093</v>
      </c>
      <c r="D122" s="269"/>
      <c r="E122" s="269"/>
      <c r="F122" s="269"/>
      <c r="G122" s="269"/>
      <c r="H122" s="269"/>
      <c r="I122" s="269"/>
      <c r="J122" s="269"/>
      <c r="K122" s="320"/>
    </row>
    <row r="123" spans="2:11" s="1" customFormat="1" ht="17.25" customHeight="1">
      <c r="B123" s="321"/>
      <c r="C123" s="293" t="s">
        <v>1039</v>
      </c>
      <c r="D123" s="293"/>
      <c r="E123" s="293"/>
      <c r="F123" s="293" t="s">
        <v>1040</v>
      </c>
      <c r="G123" s="294"/>
      <c r="H123" s="293" t="s">
        <v>53</v>
      </c>
      <c r="I123" s="293" t="s">
        <v>56</v>
      </c>
      <c r="J123" s="293" t="s">
        <v>1041</v>
      </c>
      <c r="K123" s="322"/>
    </row>
    <row r="124" spans="2:11" s="1" customFormat="1" ht="17.25" customHeight="1">
      <c r="B124" s="321"/>
      <c r="C124" s="295" t="s">
        <v>1042</v>
      </c>
      <c r="D124" s="295"/>
      <c r="E124" s="295"/>
      <c r="F124" s="296" t="s">
        <v>1043</v>
      </c>
      <c r="G124" s="297"/>
      <c r="H124" s="295"/>
      <c r="I124" s="295"/>
      <c r="J124" s="295" t="s">
        <v>1044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78" t="s">
        <v>1048</v>
      </c>
      <c r="D126" s="300"/>
      <c r="E126" s="300"/>
      <c r="F126" s="301" t="s">
        <v>1045</v>
      </c>
      <c r="G126" s="278"/>
      <c r="H126" s="278" t="s">
        <v>1085</v>
      </c>
      <c r="I126" s="278" t="s">
        <v>1047</v>
      </c>
      <c r="J126" s="278">
        <v>120</v>
      </c>
      <c r="K126" s="326"/>
    </row>
    <row r="127" spans="2:11" s="1" customFormat="1" ht="15" customHeight="1">
      <c r="B127" s="323"/>
      <c r="C127" s="278" t="s">
        <v>1094</v>
      </c>
      <c r="D127" s="278"/>
      <c r="E127" s="278"/>
      <c r="F127" s="301" t="s">
        <v>1045</v>
      </c>
      <c r="G127" s="278"/>
      <c r="H127" s="278" t="s">
        <v>1095</v>
      </c>
      <c r="I127" s="278" t="s">
        <v>1047</v>
      </c>
      <c r="J127" s="278" t="s">
        <v>1096</v>
      </c>
      <c r="K127" s="326"/>
    </row>
    <row r="128" spans="2:11" s="1" customFormat="1" ht="15" customHeight="1">
      <c r="B128" s="323"/>
      <c r="C128" s="278" t="s">
        <v>993</v>
      </c>
      <c r="D128" s="278"/>
      <c r="E128" s="278"/>
      <c r="F128" s="301" t="s">
        <v>1045</v>
      </c>
      <c r="G128" s="278"/>
      <c r="H128" s="278" t="s">
        <v>1097</v>
      </c>
      <c r="I128" s="278" t="s">
        <v>1047</v>
      </c>
      <c r="J128" s="278" t="s">
        <v>1096</v>
      </c>
      <c r="K128" s="326"/>
    </row>
    <row r="129" spans="2:11" s="1" customFormat="1" ht="15" customHeight="1">
      <c r="B129" s="323"/>
      <c r="C129" s="278" t="s">
        <v>1056</v>
      </c>
      <c r="D129" s="278"/>
      <c r="E129" s="278"/>
      <c r="F129" s="301" t="s">
        <v>1051</v>
      </c>
      <c r="G129" s="278"/>
      <c r="H129" s="278" t="s">
        <v>1057</v>
      </c>
      <c r="I129" s="278" t="s">
        <v>1047</v>
      </c>
      <c r="J129" s="278">
        <v>15</v>
      </c>
      <c r="K129" s="326"/>
    </row>
    <row r="130" spans="2:11" s="1" customFormat="1" ht="15" customHeight="1">
      <c r="B130" s="323"/>
      <c r="C130" s="304" t="s">
        <v>1058</v>
      </c>
      <c r="D130" s="304"/>
      <c r="E130" s="304"/>
      <c r="F130" s="305" t="s">
        <v>1051</v>
      </c>
      <c r="G130" s="304"/>
      <c r="H130" s="304" t="s">
        <v>1059</v>
      </c>
      <c r="I130" s="304" t="s">
        <v>1047</v>
      </c>
      <c r="J130" s="304">
        <v>15</v>
      </c>
      <c r="K130" s="326"/>
    </row>
    <row r="131" spans="2:11" s="1" customFormat="1" ht="15" customHeight="1">
      <c r="B131" s="323"/>
      <c r="C131" s="304" t="s">
        <v>1060</v>
      </c>
      <c r="D131" s="304"/>
      <c r="E131" s="304"/>
      <c r="F131" s="305" t="s">
        <v>1051</v>
      </c>
      <c r="G131" s="304"/>
      <c r="H131" s="304" t="s">
        <v>1061</v>
      </c>
      <c r="I131" s="304" t="s">
        <v>1047</v>
      </c>
      <c r="J131" s="304">
        <v>20</v>
      </c>
      <c r="K131" s="326"/>
    </row>
    <row r="132" spans="2:11" s="1" customFormat="1" ht="15" customHeight="1">
      <c r="B132" s="323"/>
      <c r="C132" s="304" t="s">
        <v>1062</v>
      </c>
      <c r="D132" s="304"/>
      <c r="E132" s="304"/>
      <c r="F132" s="305" t="s">
        <v>1051</v>
      </c>
      <c r="G132" s="304"/>
      <c r="H132" s="304" t="s">
        <v>1063</v>
      </c>
      <c r="I132" s="304" t="s">
        <v>1047</v>
      </c>
      <c r="J132" s="304">
        <v>20</v>
      </c>
      <c r="K132" s="326"/>
    </row>
    <row r="133" spans="2:11" s="1" customFormat="1" ht="15" customHeight="1">
      <c r="B133" s="323"/>
      <c r="C133" s="278" t="s">
        <v>1050</v>
      </c>
      <c r="D133" s="278"/>
      <c r="E133" s="278"/>
      <c r="F133" s="301" t="s">
        <v>1051</v>
      </c>
      <c r="G133" s="278"/>
      <c r="H133" s="278" t="s">
        <v>1085</v>
      </c>
      <c r="I133" s="278" t="s">
        <v>1047</v>
      </c>
      <c r="J133" s="278">
        <v>50</v>
      </c>
      <c r="K133" s="326"/>
    </row>
    <row r="134" spans="2:11" s="1" customFormat="1" ht="15" customHeight="1">
      <c r="B134" s="323"/>
      <c r="C134" s="278" t="s">
        <v>1064</v>
      </c>
      <c r="D134" s="278"/>
      <c r="E134" s="278"/>
      <c r="F134" s="301" t="s">
        <v>1051</v>
      </c>
      <c r="G134" s="278"/>
      <c r="H134" s="278" t="s">
        <v>1085</v>
      </c>
      <c r="I134" s="278" t="s">
        <v>1047</v>
      </c>
      <c r="J134" s="278">
        <v>50</v>
      </c>
      <c r="K134" s="326"/>
    </row>
    <row r="135" spans="2:11" s="1" customFormat="1" ht="15" customHeight="1">
      <c r="B135" s="323"/>
      <c r="C135" s="278" t="s">
        <v>1070</v>
      </c>
      <c r="D135" s="278"/>
      <c r="E135" s="278"/>
      <c r="F135" s="301" t="s">
        <v>1051</v>
      </c>
      <c r="G135" s="278"/>
      <c r="H135" s="278" t="s">
        <v>1085</v>
      </c>
      <c r="I135" s="278" t="s">
        <v>1047</v>
      </c>
      <c r="J135" s="278">
        <v>50</v>
      </c>
      <c r="K135" s="326"/>
    </row>
    <row r="136" spans="2:11" s="1" customFormat="1" ht="15" customHeight="1">
      <c r="B136" s="323"/>
      <c r="C136" s="278" t="s">
        <v>1072</v>
      </c>
      <c r="D136" s="278"/>
      <c r="E136" s="278"/>
      <c r="F136" s="301" t="s">
        <v>1051</v>
      </c>
      <c r="G136" s="278"/>
      <c r="H136" s="278" t="s">
        <v>1085</v>
      </c>
      <c r="I136" s="278" t="s">
        <v>1047</v>
      </c>
      <c r="J136" s="278">
        <v>50</v>
      </c>
      <c r="K136" s="326"/>
    </row>
    <row r="137" spans="2:11" s="1" customFormat="1" ht="15" customHeight="1">
      <c r="B137" s="323"/>
      <c r="C137" s="278" t="s">
        <v>1073</v>
      </c>
      <c r="D137" s="278"/>
      <c r="E137" s="278"/>
      <c r="F137" s="301" t="s">
        <v>1051</v>
      </c>
      <c r="G137" s="278"/>
      <c r="H137" s="278" t="s">
        <v>1098</v>
      </c>
      <c r="I137" s="278" t="s">
        <v>1047</v>
      </c>
      <c r="J137" s="278">
        <v>255</v>
      </c>
      <c r="K137" s="326"/>
    </row>
    <row r="138" spans="2:11" s="1" customFormat="1" ht="15" customHeight="1">
      <c r="B138" s="323"/>
      <c r="C138" s="278" t="s">
        <v>1075</v>
      </c>
      <c r="D138" s="278"/>
      <c r="E138" s="278"/>
      <c r="F138" s="301" t="s">
        <v>1045</v>
      </c>
      <c r="G138" s="278"/>
      <c r="H138" s="278" t="s">
        <v>1099</v>
      </c>
      <c r="I138" s="278" t="s">
        <v>1077</v>
      </c>
      <c r="J138" s="278"/>
      <c r="K138" s="326"/>
    </row>
    <row r="139" spans="2:11" s="1" customFormat="1" ht="15" customHeight="1">
      <c r="B139" s="323"/>
      <c r="C139" s="278" t="s">
        <v>1078</v>
      </c>
      <c r="D139" s="278"/>
      <c r="E139" s="278"/>
      <c r="F139" s="301" t="s">
        <v>1045</v>
      </c>
      <c r="G139" s="278"/>
      <c r="H139" s="278" t="s">
        <v>1100</v>
      </c>
      <c r="I139" s="278" t="s">
        <v>1080</v>
      </c>
      <c r="J139" s="278"/>
      <c r="K139" s="326"/>
    </row>
    <row r="140" spans="2:11" s="1" customFormat="1" ht="15" customHeight="1">
      <c r="B140" s="323"/>
      <c r="C140" s="278" t="s">
        <v>1081</v>
      </c>
      <c r="D140" s="278"/>
      <c r="E140" s="278"/>
      <c r="F140" s="301" t="s">
        <v>1045</v>
      </c>
      <c r="G140" s="278"/>
      <c r="H140" s="278" t="s">
        <v>1081</v>
      </c>
      <c r="I140" s="278" t="s">
        <v>1080</v>
      </c>
      <c r="J140" s="278"/>
      <c r="K140" s="326"/>
    </row>
    <row r="141" spans="2:11" s="1" customFormat="1" ht="15" customHeight="1">
      <c r="B141" s="323"/>
      <c r="C141" s="278" t="s">
        <v>37</v>
      </c>
      <c r="D141" s="278"/>
      <c r="E141" s="278"/>
      <c r="F141" s="301" t="s">
        <v>1045</v>
      </c>
      <c r="G141" s="278"/>
      <c r="H141" s="278" t="s">
        <v>1101</v>
      </c>
      <c r="I141" s="278" t="s">
        <v>1080</v>
      </c>
      <c r="J141" s="278"/>
      <c r="K141" s="326"/>
    </row>
    <row r="142" spans="2:11" s="1" customFormat="1" ht="15" customHeight="1">
      <c r="B142" s="323"/>
      <c r="C142" s="278" t="s">
        <v>1102</v>
      </c>
      <c r="D142" s="278"/>
      <c r="E142" s="278"/>
      <c r="F142" s="301" t="s">
        <v>1045</v>
      </c>
      <c r="G142" s="278"/>
      <c r="H142" s="278" t="s">
        <v>1103</v>
      </c>
      <c r="I142" s="278" t="s">
        <v>1080</v>
      </c>
      <c r="J142" s="278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1104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1039</v>
      </c>
      <c r="D148" s="293"/>
      <c r="E148" s="293"/>
      <c r="F148" s="293" t="s">
        <v>1040</v>
      </c>
      <c r="G148" s="294"/>
      <c r="H148" s="293" t="s">
        <v>53</v>
      </c>
      <c r="I148" s="293" t="s">
        <v>56</v>
      </c>
      <c r="J148" s="293" t="s">
        <v>1041</v>
      </c>
      <c r="K148" s="292"/>
    </row>
    <row r="149" spans="2:11" s="1" customFormat="1" ht="17.25" customHeight="1">
      <c r="B149" s="290"/>
      <c r="C149" s="295" t="s">
        <v>1042</v>
      </c>
      <c r="D149" s="295"/>
      <c r="E149" s="295"/>
      <c r="F149" s="296" t="s">
        <v>1043</v>
      </c>
      <c r="G149" s="297"/>
      <c r="H149" s="295"/>
      <c r="I149" s="295"/>
      <c r="J149" s="295" t="s">
        <v>1044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1048</v>
      </c>
      <c r="D151" s="278"/>
      <c r="E151" s="278"/>
      <c r="F151" s="331" t="s">
        <v>1045</v>
      </c>
      <c r="G151" s="278"/>
      <c r="H151" s="330" t="s">
        <v>1085</v>
      </c>
      <c r="I151" s="330" t="s">
        <v>1047</v>
      </c>
      <c r="J151" s="330">
        <v>120</v>
      </c>
      <c r="K151" s="326"/>
    </row>
    <row r="152" spans="2:11" s="1" customFormat="1" ht="15" customHeight="1">
      <c r="B152" s="303"/>
      <c r="C152" s="330" t="s">
        <v>1094</v>
      </c>
      <c r="D152" s="278"/>
      <c r="E152" s="278"/>
      <c r="F152" s="331" t="s">
        <v>1045</v>
      </c>
      <c r="G152" s="278"/>
      <c r="H152" s="330" t="s">
        <v>1105</v>
      </c>
      <c r="I152" s="330" t="s">
        <v>1047</v>
      </c>
      <c r="J152" s="330" t="s">
        <v>1096</v>
      </c>
      <c r="K152" s="326"/>
    </row>
    <row r="153" spans="2:11" s="1" customFormat="1" ht="15" customHeight="1">
      <c r="B153" s="303"/>
      <c r="C153" s="330" t="s">
        <v>993</v>
      </c>
      <c r="D153" s="278"/>
      <c r="E153" s="278"/>
      <c r="F153" s="331" t="s">
        <v>1045</v>
      </c>
      <c r="G153" s="278"/>
      <c r="H153" s="330" t="s">
        <v>1106</v>
      </c>
      <c r="I153" s="330" t="s">
        <v>1047</v>
      </c>
      <c r="J153" s="330" t="s">
        <v>1096</v>
      </c>
      <c r="K153" s="326"/>
    </row>
    <row r="154" spans="2:11" s="1" customFormat="1" ht="15" customHeight="1">
      <c r="B154" s="303"/>
      <c r="C154" s="330" t="s">
        <v>1050</v>
      </c>
      <c r="D154" s="278"/>
      <c r="E154" s="278"/>
      <c r="F154" s="331" t="s">
        <v>1051</v>
      </c>
      <c r="G154" s="278"/>
      <c r="H154" s="330" t="s">
        <v>1085</v>
      </c>
      <c r="I154" s="330" t="s">
        <v>1047</v>
      </c>
      <c r="J154" s="330">
        <v>50</v>
      </c>
      <c r="K154" s="326"/>
    </row>
    <row r="155" spans="2:11" s="1" customFormat="1" ht="15" customHeight="1">
      <c r="B155" s="303"/>
      <c r="C155" s="330" t="s">
        <v>1053</v>
      </c>
      <c r="D155" s="278"/>
      <c r="E155" s="278"/>
      <c r="F155" s="331" t="s">
        <v>1045</v>
      </c>
      <c r="G155" s="278"/>
      <c r="H155" s="330" t="s">
        <v>1085</v>
      </c>
      <c r="I155" s="330" t="s">
        <v>1055</v>
      </c>
      <c r="J155" s="330"/>
      <c r="K155" s="326"/>
    </row>
    <row r="156" spans="2:11" s="1" customFormat="1" ht="15" customHeight="1">
      <c r="B156" s="303"/>
      <c r="C156" s="330" t="s">
        <v>1064</v>
      </c>
      <c r="D156" s="278"/>
      <c r="E156" s="278"/>
      <c r="F156" s="331" t="s">
        <v>1051</v>
      </c>
      <c r="G156" s="278"/>
      <c r="H156" s="330" t="s">
        <v>1085</v>
      </c>
      <c r="I156" s="330" t="s">
        <v>1047</v>
      </c>
      <c r="J156" s="330">
        <v>50</v>
      </c>
      <c r="K156" s="326"/>
    </row>
    <row r="157" spans="2:11" s="1" customFormat="1" ht="15" customHeight="1">
      <c r="B157" s="303"/>
      <c r="C157" s="330" t="s">
        <v>1072</v>
      </c>
      <c r="D157" s="278"/>
      <c r="E157" s="278"/>
      <c r="F157" s="331" t="s">
        <v>1051</v>
      </c>
      <c r="G157" s="278"/>
      <c r="H157" s="330" t="s">
        <v>1085</v>
      </c>
      <c r="I157" s="330" t="s">
        <v>1047</v>
      </c>
      <c r="J157" s="330">
        <v>50</v>
      </c>
      <c r="K157" s="326"/>
    </row>
    <row r="158" spans="2:11" s="1" customFormat="1" ht="15" customHeight="1">
      <c r="B158" s="303"/>
      <c r="C158" s="330" t="s">
        <v>1070</v>
      </c>
      <c r="D158" s="278"/>
      <c r="E158" s="278"/>
      <c r="F158" s="331" t="s">
        <v>1051</v>
      </c>
      <c r="G158" s="278"/>
      <c r="H158" s="330" t="s">
        <v>1085</v>
      </c>
      <c r="I158" s="330" t="s">
        <v>1047</v>
      </c>
      <c r="J158" s="330">
        <v>50</v>
      </c>
      <c r="K158" s="326"/>
    </row>
    <row r="159" spans="2:11" s="1" customFormat="1" ht="15" customHeight="1">
      <c r="B159" s="303"/>
      <c r="C159" s="330" t="s">
        <v>80</v>
      </c>
      <c r="D159" s="278"/>
      <c r="E159" s="278"/>
      <c r="F159" s="331" t="s">
        <v>1045</v>
      </c>
      <c r="G159" s="278"/>
      <c r="H159" s="330" t="s">
        <v>1107</v>
      </c>
      <c r="I159" s="330" t="s">
        <v>1047</v>
      </c>
      <c r="J159" s="330" t="s">
        <v>1108</v>
      </c>
      <c r="K159" s="326"/>
    </row>
    <row r="160" spans="2:11" s="1" customFormat="1" ht="15" customHeight="1">
      <c r="B160" s="303"/>
      <c r="C160" s="330" t="s">
        <v>1109</v>
      </c>
      <c r="D160" s="278"/>
      <c r="E160" s="278"/>
      <c r="F160" s="331" t="s">
        <v>1045</v>
      </c>
      <c r="G160" s="278"/>
      <c r="H160" s="330" t="s">
        <v>1110</v>
      </c>
      <c r="I160" s="330" t="s">
        <v>1080</v>
      </c>
      <c r="J160" s="330"/>
      <c r="K160" s="326"/>
    </row>
    <row r="161" spans="2:11" s="1" customFormat="1" ht="15" customHeight="1">
      <c r="B161" s="332"/>
      <c r="C161" s="312"/>
      <c r="D161" s="312"/>
      <c r="E161" s="312"/>
      <c r="F161" s="312"/>
      <c r="G161" s="312"/>
      <c r="H161" s="312"/>
      <c r="I161" s="312"/>
      <c r="J161" s="312"/>
      <c r="K161" s="333"/>
    </row>
    <row r="162" spans="2:11" s="1" customFormat="1" ht="18.75" customHeight="1">
      <c r="B162" s="314"/>
      <c r="C162" s="324"/>
      <c r="D162" s="324"/>
      <c r="E162" s="324"/>
      <c r="F162" s="334"/>
      <c r="G162" s="324"/>
      <c r="H162" s="324"/>
      <c r="I162" s="324"/>
      <c r="J162" s="324"/>
      <c r="K162" s="314"/>
    </row>
    <row r="163" spans="2:11" s="1" customFormat="1" ht="18.75" customHeight="1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269" t="s">
        <v>1111</v>
      </c>
      <c r="D165" s="269"/>
      <c r="E165" s="269"/>
      <c r="F165" s="269"/>
      <c r="G165" s="269"/>
      <c r="H165" s="269"/>
      <c r="I165" s="269"/>
      <c r="J165" s="269"/>
      <c r="K165" s="270"/>
    </row>
    <row r="166" spans="2:11" s="1" customFormat="1" ht="17.25" customHeight="1">
      <c r="B166" s="268"/>
      <c r="C166" s="293" t="s">
        <v>1039</v>
      </c>
      <c r="D166" s="293"/>
      <c r="E166" s="293"/>
      <c r="F166" s="293" t="s">
        <v>1040</v>
      </c>
      <c r="G166" s="335"/>
      <c r="H166" s="336" t="s">
        <v>53</v>
      </c>
      <c r="I166" s="336" t="s">
        <v>56</v>
      </c>
      <c r="J166" s="293" t="s">
        <v>1041</v>
      </c>
      <c r="K166" s="270"/>
    </row>
    <row r="167" spans="2:11" s="1" customFormat="1" ht="17.25" customHeight="1">
      <c r="B167" s="271"/>
      <c r="C167" s="295" t="s">
        <v>1042</v>
      </c>
      <c r="D167" s="295"/>
      <c r="E167" s="295"/>
      <c r="F167" s="296" t="s">
        <v>1043</v>
      </c>
      <c r="G167" s="337"/>
      <c r="H167" s="338"/>
      <c r="I167" s="338"/>
      <c r="J167" s="295" t="s">
        <v>1044</v>
      </c>
      <c r="K167" s="273"/>
    </row>
    <row r="168" spans="2:11" s="1" customFormat="1" ht="5.25" customHeight="1">
      <c r="B168" s="303"/>
      <c r="C168" s="298"/>
      <c r="D168" s="298"/>
      <c r="E168" s="298"/>
      <c r="F168" s="298"/>
      <c r="G168" s="299"/>
      <c r="H168" s="298"/>
      <c r="I168" s="298"/>
      <c r="J168" s="298"/>
      <c r="K168" s="326"/>
    </row>
    <row r="169" spans="2:11" s="1" customFormat="1" ht="15" customHeight="1">
      <c r="B169" s="303"/>
      <c r="C169" s="278" t="s">
        <v>1048</v>
      </c>
      <c r="D169" s="278"/>
      <c r="E169" s="278"/>
      <c r="F169" s="301" t="s">
        <v>1045</v>
      </c>
      <c r="G169" s="278"/>
      <c r="H169" s="278" t="s">
        <v>1085</v>
      </c>
      <c r="I169" s="278" t="s">
        <v>1047</v>
      </c>
      <c r="J169" s="278">
        <v>120</v>
      </c>
      <c r="K169" s="326"/>
    </row>
    <row r="170" spans="2:11" s="1" customFormat="1" ht="15" customHeight="1">
      <c r="B170" s="303"/>
      <c r="C170" s="278" t="s">
        <v>1094</v>
      </c>
      <c r="D170" s="278"/>
      <c r="E170" s="278"/>
      <c r="F170" s="301" t="s">
        <v>1045</v>
      </c>
      <c r="G170" s="278"/>
      <c r="H170" s="278" t="s">
        <v>1095</v>
      </c>
      <c r="I170" s="278" t="s">
        <v>1047</v>
      </c>
      <c r="J170" s="278" t="s">
        <v>1096</v>
      </c>
      <c r="K170" s="326"/>
    </row>
    <row r="171" spans="2:11" s="1" customFormat="1" ht="15" customHeight="1">
      <c r="B171" s="303"/>
      <c r="C171" s="278" t="s">
        <v>993</v>
      </c>
      <c r="D171" s="278"/>
      <c r="E171" s="278"/>
      <c r="F171" s="301" t="s">
        <v>1045</v>
      </c>
      <c r="G171" s="278"/>
      <c r="H171" s="278" t="s">
        <v>1112</v>
      </c>
      <c r="I171" s="278" t="s">
        <v>1047</v>
      </c>
      <c r="J171" s="278" t="s">
        <v>1096</v>
      </c>
      <c r="K171" s="326"/>
    </row>
    <row r="172" spans="2:11" s="1" customFormat="1" ht="15" customHeight="1">
      <c r="B172" s="303"/>
      <c r="C172" s="278" t="s">
        <v>1050</v>
      </c>
      <c r="D172" s="278"/>
      <c r="E172" s="278"/>
      <c r="F172" s="301" t="s">
        <v>1051</v>
      </c>
      <c r="G172" s="278"/>
      <c r="H172" s="278" t="s">
        <v>1112</v>
      </c>
      <c r="I172" s="278" t="s">
        <v>1047</v>
      </c>
      <c r="J172" s="278">
        <v>50</v>
      </c>
      <c r="K172" s="326"/>
    </row>
    <row r="173" spans="2:11" s="1" customFormat="1" ht="15" customHeight="1">
      <c r="B173" s="303"/>
      <c r="C173" s="278" t="s">
        <v>1053</v>
      </c>
      <c r="D173" s="278"/>
      <c r="E173" s="278"/>
      <c r="F173" s="301" t="s">
        <v>1045</v>
      </c>
      <c r="G173" s="278"/>
      <c r="H173" s="278" t="s">
        <v>1112</v>
      </c>
      <c r="I173" s="278" t="s">
        <v>1055</v>
      </c>
      <c r="J173" s="278"/>
      <c r="K173" s="326"/>
    </row>
    <row r="174" spans="2:11" s="1" customFormat="1" ht="15" customHeight="1">
      <c r="B174" s="303"/>
      <c r="C174" s="278" t="s">
        <v>1064</v>
      </c>
      <c r="D174" s="278"/>
      <c r="E174" s="278"/>
      <c r="F174" s="301" t="s">
        <v>1051</v>
      </c>
      <c r="G174" s="278"/>
      <c r="H174" s="278" t="s">
        <v>1112</v>
      </c>
      <c r="I174" s="278" t="s">
        <v>1047</v>
      </c>
      <c r="J174" s="278">
        <v>50</v>
      </c>
      <c r="K174" s="326"/>
    </row>
    <row r="175" spans="2:11" s="1" customFormat="1" ht="15" customHeight="1">
      <c r="B175" s="303"/>
      <c r="C175" s="278" t="s">
        <v>1072</v>
      </c>
      <c r="D175" s="278"/>
      <c r="E175" s="278"/>
      <c r="F175" s="301" t="s">
        <v>1051</v>
      </c>
      <c r="G175" s="278"/>
      <c r="H175" s="278" t="s">
        <v>1112</v>
      </c>
      <c r="I175" s="278" t="s">
        <v>1047</v>
      </c>
      <c r="J175" s="278">
        <v>50</v>
      </c>
      <c r="K175" s="326"/>
    </row>
    <row r="176" spans="2:11" s="1" customFormat="1" ht="15" customHeight="1">
      <c r="B176" s="303"/>
      <c r="C176" s="278" t="s">
        <v>1070</v>
      </c>
      <c r="D176" s="278"/>
      <c r="E176" s="278"/>
      <c r="F176" s="301" t="s">
        <v>1051</v>
      </c>
      <c r="G176" s="278"/>
      <c r="H176" s="278" t="s">
        <v>1112</v>
      </c>
      <c r="I176" s="278" t="s">
        <v>1047</v>
      </c>
      <c r="J176" s="278">
        <v>50</v>
      </c>
      <c r="K176" s="326"/>
    </row>
    <row r="177" spans="2:11" s="1" customFormat="1" ht="15" customHeight="1">
      <c r="B177" s="303"/>
      <c r="C177" s="278" t="s">
        <v>102</v>
      </c>
      <c r="D177" s="278"/>
      <c r="E177" s="278"/>
      <c r="F177" s="301" t="s">
        <v>1045</v>
      </c>
      <c r="G177" s="278"/>
      <c r="H177" s="278" t="s">
        <v>1113</v>
      </c>
      <c r="I177" s="278" t="s">
        <v>1114</v>
      </c>
      <c r="J177" s="278"/>
      <c r="K177" s="326"/>
    </row>
    <row r="178" spans="2:11" s="1" customFormat="1" ht="15" customHeight="1">
      <c r="B178" s="303"/>
      <c r="C178" s="278" t="s">
        <v>56</v>
      </c>
      <c r="D178" s="278"/>
      <c r="E178" s="278"/>
      <c r="F178" s="301" t="s">
        <v>1045</v>
      </c>
      <c r="G178" s="278"/>
      <c r="H178" s="278" t="s">
        <v>1115</v>
      </c>
      <c r="I178" s="278" t="s">
        <v>1116</v>
      </c>
      <c r="J178" s="278">
        <v>1</v>
      </c>
      <c r="K178" s="326"/>
    </row>
    <row r="179" spans="2:11" s="1" customFormat="1" ht="15" customHeight="1">
      <c r="B179" s="303"/>
      <c r="C179" s="278" t="s">
        <v>52</v>
      </c>
      <c r="D179" s="278"/>
      <c r="E179" s="278"/>
      <c r="F179" s="301" t="s">
        <v>1045</v>
      </c>
      <c r="G179" s="278"/>
      <c r="H179" s="278" t="s">
        <v>1117</v>
      </c>
      <c r="I179" s="278" t="s">
        <v>1047</v>
      </c>
      <c r="J179" s="278">
        <v>20</v>
      </c>
      <c r="K179" s="326"/>
    </row>
    <row r="180" spans="2:11" s="1" customFormat="1" ht="15" customHeight="1">
      <c r="B180" s="303"/>
      <c r="C180" s="278" t="s">
        <v>53</v>
      </c>
      <c r="D180" s="278"/>
      <c r="E180" s="278"/>
      <c r="F180" s="301" t="s">
        <v>1045</v>
      </c>
      <c r="G180" s="278"/>
      <c r="H180" s="278" t="s">
        <v>1118</v>
      </c>
      <c r="I180" s="278" t="s">
        <v>1047</v>
      </c>
      <c r="J180" s="278">
        <v>255</v>
      </c>
      <c r="K180" s="326"/>
    </row>
    <row r="181" spans="2:11" s="1" customFormat="1" ht="15" customHeight="1">
      <c r="B181" s="303"/>
      <c r="C181" s="278" t="s">
        <v>103</v>
      </c>
      <c r="D181" s="278"/>
      <c r="E181" s="278"/>
      <c r="F181" s="301" t="s">
        <v>1045</v>
      </c>
      <c r="G181" s="278"/>
      <c r="H181" s="278" t="s">
        <v>1009</v>
      </c>
      <c r="I181" s="278" t="s">
        <v>1047</v>
      </c>
      <c r="J181" s="278">
        <v>10</v>
      </c>
      <c r="K181" s="326"/>
    </row>
    <row r="182" spans="2:11" s="1" customFormat="1" ht="15" customHeight="1">
      <c r="B182" s="303"/>
      <c r="C182" s="278" t="s">
        <v>104</v>
      </c>
      <c r="D182" s="278"/>
      <c r="E182" s="278"/>
      <c r="F182" s="301" t="s">
        <v>1045</v>
      </c>
      <c r="G182" s="278"/>
      <c r="H182" s="278" t="s">
        <v>1119</v>
      </c>
      <c r="I182" s="278" t="s">
        <v>1080</v>
      </c>
      <c r="J182" s="278"/>
      <c r="K182" s="326"/>
    </row>
    <row r="183" spans="2:11" s="1" customFormat="1" ht="15" customHeight="1">
      <c r="B183" s="303"/>
      <c r="C183" s="278" t="s">
        <v>1120</v>
      </c>
      <c r="D183" s="278"/>
      <c r="E183" s="278"/>
      <c r="F183" s="301" t="s">
        <v>1045</v>
      </c>
      <c r="G183" s="278"/>
      <c r="H183" s="278" t="s">
        <v>1121</v>
      </c>
      <c r="I183" s="278" t="s">
        <v>1080</v>
      </c>
      <c r="J183" s="278"/>
      <c r="K183" s="326"/>
    </row>
    <row r="184" spans="2:11" s="1" customFormat="1" ht="15" customHeight="1">
      <c r="B184" s="303"/>
      <c r="C184" s="278" t="s">
        <v>1109</v>
      </c>
      <c r="D184" s="278"/>
      <c r="E184" s="278"/>
      <c r="F184" s="301" t="s">
        <v>1045</v>
      </c>
      <c r="G184" s="278"/>
      <c r="H184" s="278" t="s">
        <v>1122</v>
      </c>
      <c r="I184" s="278" t="s">
        <v>1080</v>
      </c>
      <c r="J184" s="278"/>
      <c r="K184" s="326"/>
    </row>
    <row r="185" spans="2:11" s="1" customFormat="1" ht="15" customHeight="1">
      <c r="B185" s="303"/>
      <c r="C185" s="278" t="s">
        <v>106</v>
      </c>
      <c r="D185" s="278"/>
      <c r="E185" s="278"/>
      <c r="F185" s="301" t="s">
        <v>1051</v>
      </c>
      <c r="G185" s="278"/>
      <c r="H185" s="278" t="s">
        <v>1123</v>
      </c>
      <c r="I185" s="278" t="s">
        <v>1047</v>
      </c>
      <c r="J185" s="278">
        <v>50</v>
      </c>
      <c r="K185" s="326"/>
    </row>
    <row r="186" spans="2:11" s="1" customFormat="1" ht="15" customHeight="1">
      <c r="B186" s="303"/>
      <c r="C186" s="278" t="s">
        <v>1124</v>
      </c>
      <c r="D186" s="278"/>
      <c r="E186" s="278"/>
      <c r="F186" s="301" t="s">
        <v>1051</v>
      </c>
      <c r="G186" s="278"/>
      <c r="H186" s="278" t="s">
        <v>1125</v>
      </c>
      <c r="I186" s="278" t="s">
        <v>1126</v>
      </c>
      <c r="J186" s="278"/>
      <c r="K186" s="326"/>
    </row>
    <row r="187" spans="2:11" s="1" customFormat="1" ht="15" customHeight="1">
      <c r="B187" s="303"/>
      <c r="C187" s="278" t="s">
        <v>1127</v>
      </c>
      <c r="D187" s="278"/>
      <c r="E187" s="278"/>
      <c r="F187" s="301" t="s">
        <v>1051</v>
      </c>
      <c r="G187" s="278"/>
      <c r="H187" s="278" t="s">
        <v>1128</v>
      </c>
      <c r="I187" s="278" t="s">
        <v>1126</v>
      </c>
      <c r="J187" s="278"/>
      <c r="K187" s="326"/>
    </row>
    <row r="188" spans="2:11" s="1" customFormat="1" ht="15" customHeight="1">
      <c r="B188" s="303"/>
      <c r="C188" s="278" t="s">
        <v>1129</v>
      </c>
      <c r="D188" s="278"/>
      <c r="E188" s="278"/>
      <c r="F188" s="301" t="s">
        <v>1051</v>
      </c>
      <c r="G188" s="278"/>
      <c r="H188" s="278" t="s">
        <v>1130</v>
      </c>
      <c r="I188" s="278" t="s">
        <v>1126</v>
      </c>
      <c r="J188" s="278"/>
      <c r="K188" s="326"/>
    </row>
    <row r="189" spans="2:11" s="1" customFormat="1" ht="15" customHeight="1">
      <c r="B189" s="303"/>
      <c r="C189" s="339" t="s">
        <v>1131</v>
      </c>
      <c r="D189" s="278"/>
      <c r="E189" s="278"/>
      <c r="F189" s="301" t="s">
        <v>1051</v>
      </c>
      <c r="G189" s="278"/>
      <c r="H189" s="278" t="s">
        <v>1132</v>
      </c>
      <c r="I189" s="278" t="s">
        <v>1133</v>
      </c>
      <c r="J189" s="340" t="s">
        <v>1134</v>
      </c>
      <c r="K189" s="326"/>
    </row>
    <row r="190" spans="2:11" s="17" customFormat="1" ht="15" customHeight="1">
      <c r="B190" s="341"/>
      <c r="C190" s="342" t="s">
        <v>1135</v>
      </c>
      <c r="D190" s="343"/>
      <c r="E190" s="343"/>
      <c r="F190" s="344" t="s">
        <v>1051</v>
      </c>
      <c r="G190" s="343"/>
      <c r="H190" s="343" t="s">
        <v>1136</v>
      </c>
      <c r="I190" s="343" t="s">
        <v>1133</v>
      </c>
      <c r="J190" s="345" t="s">
        <v>1134</v>
      </c>
      <c r="K190" s="346"/>
    </row>
    <row r="191" spans="2:11" s="1" customFormat="1" ht="15" customHeight="1">
      <c r="B191" s="303"/>
      <c r="C191" s="339" t="s">
        <v>41</v>
      </c>
      <c r="D191" s="278"/>
      <c r="E191" s="278"/>
      <c r="F191" s="301" t="s">
        <v>1045</v>
      </c>
      <c r="G191" s="278"/>
      <c r="H191" s="275" t="s">
        <v>1137</v>
      </c>
      <c r="I191" s="278" t="s">
        <v>1138</v>
      </c>
      <c r="J191" s="278"/>
      <c r="K191" s="326"/>
    </row>
    <row r="192" spans="2:11" s="1" customFormat="1" ht="15" customHeight="1">
      <c r="B192" s="303"/>
      <c r="C192" s="339" t="s">
        <v>1139</v>
      </c>
      <c r="D192" s="278"/>
      <c r="E192" s="278"/>
      <c r="F192" s="301" t="s">
        <v>1045</v>
      </c>
      <c r="G192" s="278"/>
      <c r="H192" s="278" t="s">
        <v>1140</v>
      </c>
      <c r="I192" s="278" t="s">
        <v>1080</v>
      </c>
      <c r="J192" s="278"/>
      <c r="K192" s="326"/>
    </row>
    <row r="193" spans="2:11" s="1" customFormat="1" ht="15" customHeight="1">
      <c r="B193" s="303"/>
      <c r="C193" s="339" t="s">
        <v>1141</v>
      </c>
      <c r="D193" s="278"/>
      <c r="E193" s="278"/>
      <c r="F193" s="301" t="s">
        <v>1045</v>
      </c>
      <c r="G193" s="278"/>
      <c r="H193" s="278" t="s">
        <v>1142</v>
      </c>
      <c r="I193" s="278" t="s">
        <v>1080</v>
      </c>
      <c r="J193" s="278"/>
      <c r="K193" s="326"/>
    </row>
    <row r="194" spans="2:11" s="1" customFormat="1" ht="15" customHeight="1">
      <c r="B194" s="303"/>
      <c r="C194" s="339" t="s">
        <v>1143</v>
      </c>
      <c r="D194" s="278"/>
      <c r="E194" s="278"/>
      <c r="F194" s="301" t="s">
        <v>1051</v>
      </c>
      <c r="G194" s="278"/>
      <c r="H194" s="278" t="s">
        <v>1144</v>
      </c>
      <c r="I194" s="278" t="s">
        <v>1080</v>
      </c>
      <c r="J194" s="278"/>
      <c r="K194" s="326"/>
    </row>
    <row r="195" spans="2:11" s="1" customFormat="1" ht="15" customHeight="1">
      <c r="B195" s="332"/>
      <c r="C195" s="347"/>
      <c r="D195" s="312"/>
      <c r="E195" s="312"/>
      <c r="F195" s="312"/>
      <c r="G195" s="312"/>
      <c r="H195" s="312"/>
      <c r="I195" s="312"/>
      <c r="J195" s="312"/>
      <c r="K195" s="333"/>
    </row>
    <row r="196" spans="2:11" s="1" customFormat="1" ht="18.75" customHeight="1">
      <c r="B196" s="314"/>
      <c r="C196" s="324"/>
      <c r="D196" s="324"/>
      <c r="E196" s="324"/>
      <c r="F196" s="334"/>
      <c r="G196" s="324"/>
      <c r="H196" s="324"/>
      <c r="I196" s="324"/>
      <c r="J196" s="324"/>
      <c r="K196" s="314"/>
    </row>
    <row r="197" spans="2:11" s="1" customFormat="1" ht="18.75" customHeight="1">
      <c r="B197" s="314"/>
      <c r="C197" s="324"/>
      <c r="D197" s="324"/>
      <c r="E197" s="324"/>
      <c r="F197" s="334"/>
      <c r="G197" s="324"/>
      <c r="H197" s="324"/>
      <c r="I197" s="324"/>
      <c r="J197" s="324"/>
      <c r="K197" s="314"/>
    </row>
    <row r="198" spans="2:11" s="1" customFormat="1" ht="18.75" customHeight="1">
      <c r="B198" s="286"/>
      <c r="C198" s="286"/>
      <c r="D198" s="286"/>
      <c r="E198" s="286"/>
      <c r="F198" s="286"/>
      <c r="G198" s="286"/>
      <c r="H198" s="286"/>
      <c r="I198" s="286"/>
      <c r="J198" s="286"/>
      <c r="K198" s="286"/>
    </row>
    <row r="199" spans="2:11" s="1" customFormat="1" ht="13.5">
      <c r="B199" s="265"/>
      <c r="C199" s="266"/>
      <c r="D199" s="266"/>
      <c r="E199" s="266"/>
      <c r="F199" s="266"/>
      <c r="G199" s="266"/>
      <c r="H199" s="266"/>
      <c r="I199" s="266"/>
      <c r="J199" s="266"/>
      <c r="K199" s="267"/>
    </row>
    <row r="200" spans="2:11" s="1" customFormat="1" ht="21">
      <c r="B200" s="268"/>
      <c r="C200" s="269" t="s">
        <v>1145</v>
      </c>
      <c r="D200" s="269"/>
      <c r="E200" s="269"/>
      <c r="F200" s="269"/>
      <c r="G200" s="269"/>
      <c r="H200" s="269"/>
      <c r="I200" s="269"/>
      <c r="J200" s="269"/>
      <c r="K200" s="270"/>
    </row>
    <row r="201" spans="2:11" s="1" customFormat="1" ht="25.5" customHeight="1">
      <c r="B201" s="268"/>
      <c r="C201" s="348" t="s">
        <v>1146</v>
      </c>
      <c r="D201" s="348"/>
      <c r="E201" s="348"/>
      <c r="F201" s="348" t="s">
        <v>1147</v>
      </c>
      <c r="G201" s="349"/>
      <c r="H201" s="348" t="s">
        <v>1148</v>
      </c>
      <c r="I201" s="348"/>
      <c r="J201" s="348"/>
      <c r="K201" s="270"/>
    </row>
    <row r="202" spans="2:11" s="1" customFormat="1" ht="5.25" customHeight="1">
      <c r="B202" s="303"/>
      <c r="C202" s="298"/>
      <c r="D202" s="298"/>
      <c r="E202" s="298"/>
      <c r="F202" s="298"/>
      <c r="G202" s="324"/>
      <c r="H202" s="298"/>
      <c r="I202" s="298"/>
      <c r="J202" s="298"/>
      <c r="K202" s="326"/>
    </row>
    <row r="203" spans="2:11" s="1" customFormat="1" ht="15" customHeight="1">
      <c r="B203" s="303"/>
      <c r="C203" s="278" t="s">
        <v>1138</v>
      </c>
      <c r="D203" s="278"/>
      <c r="E203" s="278"/>
      <c r="F203" s="301" t="s">
        <v>42</v>
      </c>
      <c r="G203" s="278"/>
      <c r="H203" s="278" t="s">
        <v>1149</v>
      </c>
      <c r="I203" s="278"/>
      <c r="J203" s="278"/>
      <c r="K203" s="326"/>
    </row>
    <row r="204" spans="2:11" s="1" customFormat="1" ht="15" customHeight="1">
      <c r="B204" s="303"/>
      <c r="C204" s="278"/>
      <c r="D204" s="278"/>
      <c r="E204" s="278"/>
      <c r="F204" s="301" t="s">
        <v>43</v>
      </c>
      <c r="G204" s="278"/>
      <c r="H204" s="278" t="s">
        <v>1150</v>
      </c>
      <c r="I204" s="278"/>
      <c r="J204" s="278"/>
      <c r="K204" s="326"/>
    </row>
    <row r="205" spans="2:11" s="1" customFormat="1" ht="15" customHeight="1">
      <c r="B205" s="303"/>
      <c r="C205" s="278"/>
      <c r="D205" s="278"/>
      <c r="E205" s="278"/>
      <c r="F205" s="301" t="s">
        <v>46</v>
      </c>
      <c r="G205" s="278"/>
      <c r="H205" s="278" t="s">
        <v>1151</v>
      </c>
      <c r="I205" s="278"/>
      <c r="J205" s="278"/>
      <c r="K205" s="326"/>
    </row>
    <row r="206" spans="2:11" s="1" customFormat="1" ht="15" customHeight="1">
      <c r="B206" s="303"/>
      <c r="C206" s="278"/>
      <c r="D206" s="278"/>
      <c r="E206" s="278"/>
      <c r="F206" s="301" t="s">
        <v>44</v>
      </c>
      <c r="G206" s="278"/>
      <c r="H206" s="278" t="s">
        <v>1152</v>
      </c>
      <c r="I206" s="278"/>
      <c r="J206" s="278"/>
      <c r="K206" s="326"/>
    </row>
    <row r="207" spans="2:11" s="1" customFormat="1" ht="15" customHeight="1">
      <c r="B207" s="303"/>
      <c r="C207" s="278"/>
      <c r="D207" s="278"/>
      <c r="E207" s="278"/>
      <c r="F207" s="301" t="s">
        <v>45</v>
      </c>
      <c r="G207" s="278"/>
      <c r="H207" s="278" t="s">
        <v>1153</v>
      </c>
      <c r="I207" s="278"/>
      <c r="J207" s="278"/>
      <c r="K207" s="326"/>
    </row>
    <row r="208" spans="2:11" s="1" customFormat="1" ht="15" customHeight="1">
      <c r="B208" s="303"/>
      <c r="C208" s="278"/>
      <c r="D208" s="278"/>
      <c r="E208" s="278"/>
      <c r="F208" s="301"/>
      <c r="G208" s="278"/>
      <c r="H208" s="278"/>
      <c r="I208" s="278"/>
      <c r="J208" s="278"/>
      <c r="K208" s="326"/>
    </row>
    <row r="209" spans="2:11" s="1" customFormat="1" ht="15" customHeight="1">
      <c r="B209" s="303"/>
      <c r="C209" s="278" t="s">
        <v>1092</v>
      </c>
      <c r="D209" s="278"/>
      <c r="E209" s="278"/>
      <c r="F209" s="301" t="s">
        <v>75</v>
      </c>
      <c r="G209" s="278"/>
      <c r="H209" s="278" t="s">
        <v>1154</v>
      </c>
      <c r="I209" s="278"/>
      <c r="J209" s="278"/>
      <c r="K209" s="326"/>
    </row>
    <row r="210" spans="2:11" s="1" customFormat="1" ht="15" customHeight="1">
      <c r="B210" s="303"/>
      <c r="C210" s="278"/>
      <c r="D210" s="278"/>
      <c r="E210" s="278"/>
      <c r="F210" s="301" t="s">
        <v>987</v>
      </c>
      <c r="G210" s="278"/>
      <c r="H210" s="278" t="s">
        <v>988</v>
      </c>
      <c r="I210" s="278"/>
      <c r="J210" s="278"/>
      <c r="K210" s="326"/>
    </row>
    <row r="211" spans="2:11" s="1" customFormat="1" ht="15" customHeight="1">
      <c r="B211" s="303"/>
      <c r="C211" s="278"/>
      <c r="D211" s="278"/>
      <c r="E211" s="278"/>
      <c r="F211" s="301" t="s">
        <v>985</v>
      </c>
      <c r="G211" s="278"/>
      <c r="H211" s="278" t="s">
        <v>1155</v>
      </c>
      <c r="I211" s="278"/>
      <c r="J211" s="278"/>
      <c r="K211" s="326"/>
    </row>
    <row r="212" spans="2:11" s="1" customFormat="1" ht="15" customHeight="1">
      <c r="B212" s="350"/>
      <c r="C212" s="278"/>
      <c r="D212" s="278"/>
      <c r="E212" s="278"/>
      <c r="F212" s="301" t="s">
        <v>989</v>
      </c>
      <c r="G212" s="339"/>
      <c r="H212" s="330" t="s">
        <v>990</v>
      </c>
      <c r="I212" s="330"/>
      <c r="J212" s="330"/>
      <c r="K212" s="351"/>
    </row>
    <row r="213" spans="2:11" s="1" customFormat="1" ht="15" customHeight="1">
      <c r="B213" s="350"/>
      <c r="C213" s="278"/>
      <c r="D213" s="278"/>
      <c r="E213" s="278"/>
      <c r="F213" s="301" t="s">
        <v>991</v>
      </c>
      <c r="G213" s="339"/>
      <c r="H213" s="330" t="s">
        <v>1156</v>
      </c>
      <c r="I213" s="330"/>
      <c r="J213" s="330"/>
      <c r="K213" s="351"/>
    </row>
    <row r="214" spans="2:11" s="1" customFormat="1" ht="15" customHeight="1">
      <c r="B214" s="350"/>
      <c r="C214" s="278"/>
      <c r="D214" s="278"/>
      <c r="E214" s="278"/>
      <c r="F214" s="301"/>
      <c r="G214" s="339"/>
      <c r="H214" s="330"/>
      <c r="I214" s="330"/>
      <c r="J214" s="330"/>
      <c r="K214" s="351"/>
    </row>
    <row r="215" spans="2:11" s="1" customFormat="1" ht="15" customHeight="1">
      <c r="B215" s="350"/>
      <c r="C215" s="278" t="s">
        <v>1116</v>
      </c>
      <c r="D215" s="278"/>
      <c r="E215" s="278"/>
      <c r="F215" s="301">
        <v>1</v>
      </c>
      <c r="G215" s="339"/>
      <c r="H215" s="330" t="s">
        <v>1157</v>
      </c>
      <c r="I215" s="330"/>
      <c r="J215" s="330"/>
      <c r="K215" s="351"/>
    </row>
    <row r="216" spans="2:11" s="1" customFormat="1" ht="15" customHeight="1">
      <c r="B216" s="350"/>
      <c r="C216" s="278"/>
      <c r="D216" s="278"/>
      <c r="E216" s="278"/>
      <c r="F216" s="301">
        <v>2</v>
      </c>
      <c r="G216" s="339"/>
      <c r="H216" s="330" t="s">
        <v>1158</v>
      </c>
      <c r="I216" s="330"/>
      <c r="J216" s="330"/>
      <c r="K216" s="351"/>
    </row>
    <row r="217" spans="2:11" s="1" customFormat="1" ht="15" customHeight="1">
      <c r="B217" s="350"/>
      <c r="C217" s="278"/>
      <c r="D217" s="278"/>
      <c r="E217" s="278"/>
      <c r="F217" s="301">
        <v>3</v>
      </c>
      <c r="G217" s="339"/>
      <c r="H217" s="330" t="s">
        <v>1159</v>
      </c>
      <c r="I217" s="330"/>
      <c r="J217" s="330"/>
      <c r="K217" s="351"/>
    </row>
    <row r="218" spans="2:11" s="1" customFormat="1" ht="15" customHeight="1">
      <c r="B218" s="350"/>
      <c r="C218" s="278"/>
      <c r="D218" s="278"/>
      <c r="E218" s="278"/>
      <c r="F218" s="301">
        <v>4</v>
      </c>
      <c r="G218" s="339"/>
      <c r="H218" s="330" t="s">
        <v>1160</v>
      </c>
      <c r="I218" s="330"/>
      <c r="J218" s="330"/>
      <c r="K218" s="351"/>
    </row>
    <row r="219" spans="2:11" s="1" customFormat="1" ht="12.75" customHeight="1">
      <c r="B219" s="352"/>
      <c r="C219" s="353"/>
      <c r="D219" s="353"/>
      <c r="E219" s="353"/>
      <c r="F219" s="353"/>
      <c r="G219" s="353"/>
      <c r="H219" s="353"/>
      <c r="I219" s="353"/>
      <c r="J219" s="353"/>
      <c r="K219" s="35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Baturný</dc:creator>
  <cp:keywords/>
  <dc:description/>
  <cp:lastModifiedBy>Martin Baturný</cp:lastModifiedBy>
  <dcterms:created xsi:type="dcterms:W3CDTF">2024-01-21T21:24:48Z</dcterms:created>
  <dcterms:modified xsi:type="dcterms:W3CDTF">2024-01-21T21:24:52Z</dcterms:modified>
  <cp:category/>
  <cp:version/>
  <cp:contentType/>
  <cp:contentStatus/>
</cp:coreProperties>
</file>