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880" windowHeight="9465" activeTab="0"/>
  </bookViews>
  <sheets>
    <sheet name="Rekapitulace stavby" sheetId="1" r:id="rId1"/>
    <sheet name="48-10-01 - Stavební úprav..." sheetId="2" r:id="rId2"/>
    <sheet name="Pokyny pro vyplnění" sheetId="3" r:id="rId3"/>
  </sheets>
  <definedNames>
    <definedName name="_xlnm._FilterDatabase" localSheetId="1" hidden="1">'48-10-01 - Stavební úprav...'!$C$93:$K$581</definedName>
    <definedName name="_xlnm.Print_Area" localSheetId="1">'48-10-01 - Stavební úprav...'!$C$4:$J$37,'48-10-01 - Stavební úprav...'!$C$43:$J$77,'48-10-01 - Stavební úprav...'!$C$83:$K$581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'48-10-01 - Stavební úprav...'!$93:$93</definedName>
  </definedNames>
  <calcPr calcId="162913"/>
</workbook>
</file>

<file path=xl/sharedStrings.xml><?xml version="1.0" encoding="utf-8"?>
<sst xmlns="http://schemas.openxmlformats.org/spreadsheetml/2006/main" count="5400" uniqueCount="1305">
  <si>
    <t>Export Komplet</t>
  </si>
  <si>
    <t>VZ</t>
  </si>
  <si>
    <t>2.0</t>
  </si>
  <si>
    <t>ZAMOK</t>
  </si>
  <si>
    <t>False</t>
  </si>
  <si>
    <t>{cee11795-f14e-4e35-b577-5ea529ca1348}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</si>
  <si>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</si>
  <si>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</si>
  <si>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</si>
  <si>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</si>
  <si>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</si>
  <si>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</si>
  <si>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</si>
  <si>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</si>
  <si>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48-10-01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</si>
  <si>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</si>
  <si>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</si>
  <si>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VB 0+1, Markova 48/1, Karviná-Fryštát</t>
  </si>
  <si>
    <t>KSO:</t>
  </si>
  <si>
    <t/>
  </si>
  <si>
    <t>CC-CZ:</t>
  </si>
  <si>
    <t>Místo:</t>
  </si>
  <si>
    <t>Karviná-Fryštát</t>
  </si>
  <si>
    <t>Datum:</t>
  </si>
  <si>
    <t>20. 1. 2024</t>
  </si>
  <si>
    <t>Zadavatel:</t>
  </si>
  <si>
    <t>IČ:</t>
  </si>
  <si>
    <t>STATUTÁRNÍ MĚSTO KARVINÁ · Magistrát města Karviné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</si>
  <si>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</si>
  <si>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</si>
  <si>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</si>
  <si>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</si>
  <si>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</si>
  <si>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</si>
  <si>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</si>
  <si>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</si>
  <si>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</si>
  <si>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</si>
  <si>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</si>
  <si>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</si>
  <si>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</si>
  <si>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</si>
  <si>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</si>
  <si>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</si>
  <si>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</si>
  <si>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</si>
  <si>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</si>
  <si>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</si>
  <si>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</si>
  <si>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</si>
  <si>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</si>
  <si>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</si>
  <si>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</si>
  <si>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</si>
  <si>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</si>
  <si>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</si>
  <si>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</si>
  <si>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</si>
  <si>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</si>
  <si>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</si>
  <si>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</si>
  <si>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</si>
  <si>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</si>
  <si>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</si>
  <si>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</si>
  <si>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</si>
  <si>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</si>
  <si>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</si>
  <si>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</si>
  <si>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</si>
  <si>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</si>
  <si>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</si>
  <si>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</si>
  <si>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</si>
  <si>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</si>
  <si>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</si>
  <si>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</si>
  <si>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</si>
  <si>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</si>
  <si>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</si>
  <si>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</si>
  <si>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</si>
  <si>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</si>
  <si>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</si>
  <si>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</si>
  <si>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</si>
  <si>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</si>
  <si>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</si>
  <si>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</si>
  <si>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</si>
  <si>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</si>
  <si>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</si>
  <si>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</si>
  <si>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</si>
  <si>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</si>
  <si>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</si>
  <si>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</si>
  <si>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</si>
  <si>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</si>
  <si>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</si>
  <si>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</si>
  <si>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</si>
  <si>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</si>
  <si>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</si>
  <si>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</si>
  <si>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</si>
  <si>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</si>
  <si>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</si>
  <si>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</si>
  <si>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</si>
  <si>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</si>
  <si>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</si>
  <si>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</si>
  <si>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</si>
  <si>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</si>
  <si>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</si>
  <si>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</si>
  <si>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</si>
  <si>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</si>
  <si>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</si>
  <si>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</si>
  <si>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</si>
  <si>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</si>
  <si>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311321511</t>
  </si>
  <si>
    <t>Nadzákladové zdi z betonu železového (bez výztuže) nosné bez zvláštních nároků na vliv prostředí tř. C 20/25</t>
  </si>
  <si>
    <t>m3</t>
  </si>
  <si>
    <t>CS ÚRS 2024 01</t>
  </si>
  <si>
    <t>4</t>
  </si>
  <si>
    <t>2</t>
  </si>
  <si>
    <t>2063537057</t>
  </si>
  <si>
    <t>Online PSC</t>
  </si>
  <si>
    <t>https://podminky.urs.cz/item/CS_URS_2024_01/311321511</t>
  </si>
  <si>
    <t>VV</t>
  </si>
  <si>
    <t>"práh sprchového koutu"1,23*0,15*0,1</t>
  </si>
  <si>
    <t>311351121</t>
  </si>
  <si>
    <t>Bednění nadzákladových zdí nosných rovné oboustranné za každou stranu zřízení</t>
  </si>
  <si>
    <t>m2</t>
  </si>
  <si>
    <t>1550904627</t>
  </si>
  <si>
    <t>https://podminky.urs.cz/item/CS_URS_2024_01/311351121</t>
  </si>
  <si>
    <t>1,23*0,15*2</t>
  </si>
  <si>
    <t>311351122</t>
  </si>
  <si>
    <t>Bednění nadzákladových zdí nosných rovné oboustranné za každou stranu odstranění</t>
  </si>
  <si>
    <t>-665969582</t>
  </si>
  <si>
    <t>https://podminky.urs.cz/item/CS_URS_2024_01/311351122</t>
  </si>
  <si>
    <t>311361821</t>
  </si>
  <si>
    <t>Výztuž nadzákladových zdí nosných svislých nebo odkloněných od svislice, rovných nebo oblých z betonářské oceli 10 505 (R) nebo BSt 500</t>
  </si>
  <si>
    <t>t</t>
  </si>
  <si>
    <t>-1254535746</t>
  </si>
  <si>
    <t>https://podminky.urs.cz/item/CS_URS_2024_01/311361821</t>
  </si>
  <si>
    <t>1,23*0,15*0,1*0,1</t>
  </si>
  <si>
    <t>5</t>
  </si>
  <si>
    <t>317142412</t>
  </si>
  <si>
    <t>Překlady nenosné z pórobetonu osazené do tenkého maltového lože, výšky do 250 mm, šířky překladu 75 mm, délky překladu přes 1000 do 1250 mm</t>
  </si>
  <si>
    <t>kus</t>
  </si>
  <si>
    <t>-1073700901</t>
  </si>
  <si>
    <t>https://podminky.urs.cz/item/CS_URS_2024_01/317142412</t>
  </si>
  <si>
    <t>"KOU"1,000</t>
  </si>
  <si>
    <t>6</t>
  </si>
  <si>
    <t>342272215</t>
  </si>
  <si>
    <t>Příčky z pórobetonových tvárnic hladkých na tenké maltové lože objemová hmotnost do 500 kg/m3, tloušťka příčky 75 mm</t>
  </si>
  <si>
    <t>-1024810142</t>
  </si>
  <si>
    <t>https://podminky.urs.cz/item/CS_URS_2024_01/342272215</t>
  </si>
  <si>
    <t>2,22*2,6-0,9*2,1</t>
  </si>
  <si>
    <t>0,75*2,6</t>
  </si>
  <si>
    <t>Součet</t>
  </si>
  <si>
    <t>7</t>
  </si>
  <si>
    <t>342272225</t>
  </si>
  <si>
    <t>Příčky z pórobetonových tvárnic hladkých na tenké maltové lože objemová hmotnost do 500 kg/m3, tloušťka příčky 100 mm</t>
  </si>
  <si>
    <t>-874422987</t>
  </si>
  <si>
    <t>https://podminky.urs.cz/item/CS_URS_2024_01/342272225</t>
  </si>
  <si>
    <t>(0,75+1,98)*2,6</t>
  </si>
  <si>
    <t>8</t>
  </si>
  <si>
    <t>342291131</t>
  </si>
  <si>
    <t>Ukotvení příček plochými kotvami, do konstrukce betonové</t>
  </si>
  <si>
    <t>m</t>
  </si>
  <si>
    <t>1341006585</t>
  </si>
  <si>
    <t>https://podminky.urs.cz/item/CS_URS_2024_01/342291131</t>
  </si>
  <si>
    <t>2,6*5</t>
  </si>
  <si>
    <t>9</t>
  </si>
  <si>
    <t>346244352</t>
  </si>
  <si>
    <t>Obezdívka koupelnových van ploch rovných z přesných pórobetonových tvárnic, na tenké maltové lože, tl. 50 mm</t>
  </si>
  <si>
    <t>1458037426</t>
  </si>
  <si>
    <t>https://podminky.urs.cz/item/CS_URS_2024_01/346244352</t>
  </si>
  <si>
    <t>(0,73+1,1)*2*0,25</t>
  </si>
  <si>
    <t>Úpravy povrchů, podlahy a osazování výplní</t>
  </si>
  <si>
    <t>10</t>
  </si>
  <si>
    <t>611131121</t>
  </si>
  <si>
    <t>Podkladní a spojovací vrstva vnitřních omítaných ploch penetrace disperzní nanášená ručně stropů</t>
  </si>
  <si>
    <t>1720881938</t>
  </si>
  <si>
    <t>https://podminky.urs.cz/item/CS_URS_2024_01/611131121</t>
  </si>
  <si>
    <t>"PŘ"4,03</t>
  </si>
  <si>
    <t>"POK"20,73</t>
  </si>
  <si>
    <t>"KU"3,44</t>
  </si>
  <si>
    <t>11</t>
  </si>
  <si>
    <t>611142001</t>
  </si>
  <si>
    <t>Pletivo vnitřních ploch v ploše nebo pruzích, na plném podkladu sklovláknité vtlačené do tmelu včetně tmelu stropů</t>
  </si>
  <si>
    <t>1928915024</t>
  </si>
  <si>
    <t>https://podminky.urs.cz/item/CS_URS_2024_01/611142001</t>
  </si>
  <si>
    <t>611321131</t>
  </si>
  <si>
    <t>Vápenocementový štuk vnitřních ploch tloušťky do 3 mm vodorovných konstrukcí stropů rovných</t>
  </si>
  <si>
    <t>-494763365</t>
  </si>
  <si>
    <t>https://podminky.urs.cz/item/CS_URS_2024_01/611321131</t>
  </si>
  <si>
    <t>13</t>
  </si>
  <si>
    <t>612131121</t>
  </si>
  <si>
    <t>Podkladní a spojovací vrstva vnitřních omítaných ploch penetrace disperzní nanášená ručně stěn</t>
  </si>
  <si>
    <t>16</t>
  </si>
  <si>
    <t>1110148720</t>
  </si>
  <si>
    <t>https://podminky.urs.cz/item/CS_URS_2024_01/612131121</t>
  </si>
  <si>
    <t>"PŘ"(2*1,81+2,22)*2,6-0,9*2,05*2+0,15*4,9</t>
  </si>
  <si>
    <t>"POK"2*(5,51+3,77)*2,6-3,0*1,7-1,0*2,33-0,9*2,05-1,12*2,6</t>
  </si>
  <si>
    <t>"KU"(2*1,7+1,98-1,12)*2,6</t>
  </si>
  <si>
    <t>"KOU"(1,075+1,825+0,24)*2,6</t>
  </si>
  <si>
    <t>14</t>
  </si>
  <si>
    <t>612135101</t>
  </si>
  <si>
    <t>Hrubá výplň rýh maltou jakékoli šířky rýhy ve stěnách</t>
  </si>
  <si>
    <t>2084764231</t>
  </si>
  <si>
    <t>https://podminky.urs.cz/item/CS_URS_2024_01/612135101</t>
  </si>
  <si>
    <t>"pro elektro"21*0,03</t>
  </si>
  <si>
    <t>15</t>
  </si>
  <si>
    <t>612142001</t>
  </si>
  <si>
    <t>Pletivo vnitřních ploch v ploše nebo pruzích, na plném podkladu sklovláknité vtlačené do tmelu včetně tmelu stěn</t>
  </si>
  <si>
    <t>-357081286</t>
  </si>
  <si>
    <t>https://podminky.urs.cz/item/CS_URS_2024_01/612142001</t>
  </si>
  <si>
    <t>"PŘ"2*(1,735+2,22)*2,6-0,9*2,05*2+0,15*4,9</t>
  </si>
  <si>
    <t>"KU"(2*(1,7+1,98)-1,12)*2,6</t>
  </si>
  <si>
    <t>"KOU"2*(1,9+2,22)*2,6</t>
  </si>
  <si>
    <t>612321131</t>
  </si>
  <si>
    <t>Vápenocementový štuk vnitřních ploch tloušťky do 3 mm svislých konstrukcí stěn</t>
  </si>
  <si>
    <t>-236720131</t>
  </si>
  <si>
    <t>https://podminky.urs.cz/item/CS_URS_2024_01/612321131</t>
  </si>
  <si>
    <t>"PŘ"2*(1,9+2,22)*2,6-0,9*2,05*2+0,15*4,9</t>
  </si>
  <si>
    <t>17</t>
  </si>
  <si>
    <t>612325201</t>
  </si>
  <si>
    <t>Vápenocementová omítka jednotlivých malých ploch hrubá na stěnách, plochy jednotlivě do 0,09 m2</t>
  </si>
  <si>
    <t>-1570327530</t>
  </si>
  <si>
    <t>https://podminky.urs.cz/item/CS_URS_2024_01/612325201</t>
  </si>
  <si>
    <t>"kolem krabice elektro"8</t>
  </si>
  <si>
    <t>18</t>
  </si>
  <si>
    <t>612325302</t>
  </si>
  <si>
    <t>Vápenocementová omítka ostění nebo nadpraží štuková</t>
  </si>
  <si>
    <t>-1313699666</t>
  </si>
  <si>
    <t>https://podminky.urs.cz/item/CS_URS_2024_01/612325302</t>
  </si>
  <si>
    <t>"vchododvé dveře"0,2*4,80</t>
  </si>
  <si>
    <t>19</t>
  </si>
  <si>
    <t>632450132</t>
  </si>
  <si>
    <t>Potěr cementový vyrovnávací ze suchých směsí v ploše o průměrné (střední) tl. přes 20 do 30 mm</t>
  </si>
  <si>
    <t>-695084292</t>
  </si>
  <si>
    <t>https://podminky.urs.cz/item/CS_URS_2024_01/632450132</t>
  </si>
  <si>
    <t>20</t>
  </si>
  <si>
    <t>642942111</t>
  </si>
  <si>
    <t>Osazování zárubní nebo rámů kovových dveřních lisovaných nebo z úhelníků bez dveřních křídel na cementovou maltu, plochy otvoru do 2,5 m2</t>
  </si>
  <si>
    <t>1029554040</t>
  </si>
  <si>
    <t>https://podminky.urs.cz/item/CS_URS_2024_01/642942111</t>
  </si>
  <si>
    <t>"KOU"1</t>
  </si>
  <si>
    <t>M</t>
  </si>
  <si>
    <t>55331482</t>
  </si>
  <si>
    <t>zárubeň jednokřídlá ocelová pro zdění tl stěny 75-100mm rozměru 800/1970, 2100mm</t>
  </si>
  <si>
    <t>CS ÚRS 2023 02</t>
  </si>
  <si>
    <t>619751433</t>
  </si>
  <si>
    <t>22</t>
  </si>
  <si>
    <t>642944121</t>
  </si>
  <si>
    <t>Osazení ocelových dveřních zárubní lisovaných nebo z úhelníků dodatečně s vybetonováním prahu, plochy do 2,5 m2</t>
  </si>
  <si>
    <t>-1241081382</t>
  </si>
  <si>
    <t>https://podminky.urs.cz/item/CS_URS_2024_01/642944121</t>
  </si>
  <si>
    <t>23</t>
  </si>
  <si>
    <t>55331432</t>
  </si>
  <si>
    <t>zárubeň jednokřídlá ocelová pro dodatečnou montáž tl stěny 75-100mm rozměru 800/1970, 2100mm</t>
  </si>
  <si>
    <t>-1310146501</t>
  </si>
  <si>
    <t>P</t>
  </si>
  <si>
    <t>Poznámka k položce:
DZUP</t>
  </si>
  <si>
    <t>Ostatní konstrukce a práce, bourání</t>
  </si>
  <si>
    <t>24</t>
  </si>
  <si>
    <t>952901111</t>
  </si>
  <si>
    <t>Vyčištění budov nebo objektů před předáním do užívání budov bytové nebo občanské výstavby, světlé výšky podlaží do 4 m</t>
  </si>
  <si>
    <t>-635417927</t>
  </si>
  <si>
    <t>https://podminky.urs.cz/item/CS_URS_2024_01/952901111</t>
  </si>
  <si>
    <t>"PŘ"4,19</t>
  </si>
  <si>
    <t>"KOU"3,29</t>
  </si>
  <si>
    <t>25</t>
  </si>
  <si>
    <t>962084130</t>
  </si>
  <si>
    <t>Bourání příček nebo přizdívek deskových, umakartových, sololitových apod., tl. do 50 mm</t>
  </si>
  <si>
    <t>-1682216531</t>
  </si>
  <si>
    <t>https://podminky.urs.cz/item/CS_URS_2024_01/962084130</t>
  </si>
  <si>
    <t>"bytové jádro"(2,22*2+1,73*3+0,86)*2,6</t>
  </si>
  <si>
    <t>26</t>
  </si>
  <si>
    <t>968072455</t>
  </si>
  <si>
    <t>Vybourání kovových rámů oken s křídly, dveřních zárubní, vrat, stěn, ostění nebo obkladů dveřních zárubní, plochy do 2 m2</t>
  </si>
  <si>
    <t>1550501103</t>
  </si>
  <si>
    <t>https://podminky.urs.cz/item/CS_URS_2024_01/968072455</t>
  </si>
  <si>
    <t>"VSTUP"0,8*2,0</t>
  </si>
  <si>
    <t>27</t>
  </si>
  <si>
    <t>985131111</t>
  </si>
  <si>
    <t>Očištění ploch stěn, rubu kleneb a podlah tlakovou vodou</t>
  </si>
  <si>
    <t>668409922</t>
  </si>
  <si>
    <t>https://podminky.urs.cz/item/CS_URS_2024_01/985131111</t>
  </si>
  <si>
    <t>"lodžie"1,2*5,35+(2*1,2+5,35)*2,5</t>
  </si>
  <si>
    <t>28</t>
  </si>
  <si>
    <t>985132111</t>
  </si>
  <si>
    <t>Očištění ploch líce kleneb a podhledů tlakovou vodou</t>
  </si>
  <si>
    <t>-1887872615</t>
  </si>
  <si>
    <t>https://podminky.urs.cz/item/CS_URS_2024_01/985132111</t>
  </si>
  <si>
    <t>"lodžie"1,2*5,35</t>
  </si>
  <si>
    <t>997</t>
  </si>
  <si>
    <t>Přesun sutě</t>
  </si>
  <si>
    <t>29</t>
  </si>
  <si>
    <t>997013212</t>
  </si>
  <si>
    <t>Vnitrostaveništní doprava suti a vybouraných hmot vodorovně do 50 m s naložením ručně pro budovy a haly výšky přes 6 do 9 m</t>
  </si>
  <si>
    <t>-142074235</t>
  </si>
  <si>
    <t>https://podminky.urs.cz/item/CS_URS_2024_01/997013212</t>
  </si>
  <si>
    <t>30</t>
  </si>
  <si>
    <t>997013501</t>
  </si>
  <si>
    <t>Odvoz suti a vybouraných hmot na skládku nebo meziskládku se složením, na vzdálenost do 1 km</t>
  </si>
  <si>
    <t>1897067804</t>
  </si>
  <si>
    <t>https://podminky.urs.cz/item/CS_URS_2024_01/997013501</t>
  </si>
  <si>
    <t>31</t>
  </si>
  <si>
    <t>997013509</t>
  </si>
  <si>
    <t>Odvoz suti a vybouraných hmot na skládku nebo meziskládku se složením, na vzdálenost Příplatek k ceně za každý další započatý 1 km přes 1 km</t>
  </si>
  <si>
    <t>-1629844908</t>
  </si>
  <si>
    <t>https://podminky.urs.cz/item/CS_URS_2024_01/997013509</t>
  </si>
  <si>
    <t>2,764*10 'Přepočtené koeficientem množství</t>
  </si>
  <si>
    <t>32</t>
  </si>
  <si>
    <t>997013631</t>
  </si>
  <si>
    <t>Poplatek za uložení stavebního odpadu na skládce (skládkovné) směsného stavebního a demoličního zatříděného do Katalogu odpadů pod kódem 17 09 04</t>
  </si>
  <si>
    <t>1302489782</t>
  </si>
  <si>
    <t>https://podminky.urs.cz/item/CS_URS_2024_01/997013631</t>
  </si>
  <si>
    <t>998</t>
  </si>
  <si>
    <t>Přesun hmot</t>
  </si>
  <si>
    <t>33</t>
  </si>
  <si>
    <t>998018002</t>
  </si>
  <si>
    <t>Přesun hmot pro budovy občanské výstavby, bydlení, výrobu a služby ruční (bez užití mechanizace) vodorovná dopravní vzdálenost do 100 m pro budovy s jakoukoliv nosnou konstrukcí výšky přes 6 do 12 m</t>
  </si>
  <si>
    <t>502538495</t>
  </si>
  <si>
    <t>https://podminky.urs.cz/item/CS_URS_2024_01/998018002</t>
  </si>
  <si>
    <t>PSV</t>
  </si>
  <si>
    <t>Práce a dodávky PSV</t>
  </si>
  <si>
    <t>721</t>
  </si>
  <si>
    <t>Zdravotechnika - vnitřní kanalizace</t>
  </si>
  <si>
    <t>34</t>
  </si>
  <si>
    <t>721171803</t>
  </si>
  <si>
    <t>Demontáž potrubí z novodurových trub odpadních nebo připojovacích do D 75</t>
  </si>
  <si>
    <t>1614299832</t>
  </si>
  <si>
    <t>https://podminky.urs.cz/item/CS_URS_2024_01/721171803</t>
  </si>
  <si>
    <t>35</t>
  </si>
  <si>
    <t>721171808</t>
  </si>
  <si>
    <t>Demontáž potrubí z novodurových trub odpadních nebo připojovacích přes 75 do D 114</t>
  </si>
  <si>
    <t>-846426338</t>
  </si>
  <si>
    <t>https://podminky.urs.cz/item/CS_URS_2024_01/721171808</t>
  </si>
  <si>
    <t>36</t>
  </si>
  <si>
    <t>721174043</t>
  </si>
  <si>
    <t>Potrubí z trub polypropylenových připojovací DN 50</t>
  </si>
  <si>
    <t>-859566721</t>
  </si>
  <si>
    <t>https://podminky.urs.cz/item/CS_URS_2024_01/721174043</t>
  </si>
  <si>
    <t>37</t>
  </si>
  <si>
    <t>721174045</t>
  </si>
  <si>
    <t>Potrubí z trub polypropylenových připojovací DN 110</t>
  </si>
  <si>
    <t>589967052</t>
  </si>
  <si>
    <t>https://podminky.urs.cz/item/CS_URS_2024_01/721174045</t>
  </si>
  <si>
    <t>38</t>
  </si>
  <si>
    <t>721212121</t>
  </si>
  <si>
    <t>Odtokové sprchové žlaby se zápachovou uzávěrkou a krycím roštem délky 700 mm</t>
  </si>
  <si>
    <t>1380025617</t>
  </si>
  <si>
    <t>https://podminky.urs.cz/item/CS_URS_2024_01/721212121</t>
  </si>
  <si>
    <t>39</t>
  </si>
  <si>
    <t>721226512</t>
  </si>
  <si>
    <t>Zápachové uzávěrky podomítkové (Pe) s krycí deskou pro pračku a myčku DN 50</t>
  </si>
  <si>
    <t>-1298505037</t>
  </si>
  <si>
    <t>https://podminky.urs.cz/item/CS_URS_2024_01/721226512</t>
  </si>
  <si>
    <t>"KOUP"1</t>
  </si>
  <si>
    <t>40</t>
  </si>
  <si>
    <t>998721102</t>
  </si>
  <si>
    <t>Přesun hmot pro vnitřní kanalizaci stanovený z hmotnosti přesunovaného materiálu vodorovná dopravní vzdálenost do 50 m základní v objektech výšky přes 6 do 12 m</t>
  </si>
  <si>
    <t>1412392509</t>
  </si>
  <si>
    <t>https://podminky.urs.cz/item/CS_URS_2024_01/998721102</t>
  </si>
  <si>
    <t>722</t>
  </si>
  <si>
    <t>Zdravotechnika - vnitřní vodovod</t>
  </si>
  <si>
    <t>41</t>
  </si>
  <si>
    <t>722170801</t>
  </si>
  <si>
    <t>Demontáž rozvodů vody z plastů do Ø 25 mm</t>
  </si>
  <si>
    <t>121407125</t>
  </si>
  <si>
    <t>https://podminky.urs.cz/item/CS_URS_2024_01/722170801</t>
  </si>
  <si>
    <t>42</t>
  </si>
  <si>
    <t>722174002</t>
  </si>
  <si>
    <t>Potrubí z plastových trubek z polypropylenu PPR svařovaných polyfúzně PN 16 (SDR 7,4) D 20 x 2,8</t>
  </si>
  <si>
    <t>-259516344</t>
  </si>
  <si>
    <t>https://podminky.urs.cz/item/CS_URS_2024_01/722174002</t>
  </si>
  <si>
    <t>43</t>
  </si>
  <si>
    <t>722174022</t>
  </si>
  <si>
    <t>Potrubí z plastových trubek z polypropylenu PPR svařovaných polyfúzně PN 20 (SDR 6) D 20 x 3,4</t>
  </si>
  <si>
    <t>-1008829184</t>
  </si>
  <si>
    <t>https://podminky.urs.cz/item/CS_URS_2024_01/722174022</t>
  </si>
  <si>
    <t>44</t>
  </si>
  <si>
    <t>722190401</t>
  </si>
  <si>
    <t>Zřízení přípojek na potrubí vyvedení a upevnění výpustek do DN 25</t>
  </si>
  <si>
    <t>1418994778</t>
  </si>
  <si>
    <t>https://podminky.urs.cz/item/CS_URS_2024_01/722190401</t>
  </si>
  <si>
    <t>45</t>
  </si>
  <si>
    <t>722220861</t>
  </si>
  <si>
    <t>Demontáž armatur závitových se dvěma závity do G 3/4</t>
  </si>
  <si>
    <t>1576840833</t>
  </si>
  <si>
    <t>https://podminky.urs.cz/item/CS_URS_2024_01/722220861</t>
  </si>
  <si>
    <t>"KU"1</t>
  </si>
  <si>
    <t>46</t>
  </si>
  <si>
    <t>722290226</t>
  </si>
  <si>
    <t>Zkoušky, proplach a desinfekce vodovodního potrubí zkoušky těsnosti vodovodního potrubí závitového do DN 50</t>
  </si>
  <si>
    <t>1319896935</t>
  </si>
  <si>
    <t>https://podminky.urs.cz/item/CS_URS_2024_01/722290226</t>
  </si>
  <si>
    <t>47</t>
  </si>
  <si>
    <t>998722102</t>
  </si>
  <si>
    <t>Přesun hmot pro vnitřní vodovod stanovený z hmotnosti přesunovaného materiálu vodorovná dopravní vzdálenost do 50 m základní v objektech výšky přes 6 do 12 m</t>
  </si>
  <si>
    <t>491120646</t>
  </si>
  <si>
    <t>https://podminky.urs.cz/item/CS_URS_2024_01/998722102</t>
  </si>
  <si>
    <t>725</t>
  </si>
  <si>
    <t>Zdravotechnika - zařizovací předměty</t>
  </si>
  <si>
    <t>48</t>
  </si>
  <si>
    <t>725110814</t>
  </si>
  <si>
    <t>Demontáž klozetů kombi</t>
  </si>
  <si>
    <t>soubor</t>
  </si>
  <si>
    <t>602179319</t>
  </si>
  <si>
    <t>https://podminky.urs.cz/item/CS_URS_2024_01/725110814</t>
  </si>
  <si>
    <t>49</t>
  </si>
  <si>
    <t>725119122</t>
  </si>
  <si>
    <t>Zařízení záchodů montáž klozetových mís kombi</t>
  </si>
  <si>
    <t>-1383486698</t>
  </si>
  <si>
    <t>https://podminky.urs.cz/item/CS_URS_2024_01/725119122</t>
  </si>
  <si>
    <t>50</t>
  </si>
  <si>
    <t>642342R00</t>
  </si>
  <si>
    <t>mísa keramická ke kombiklozetu bílá hluboké splachování odpad zadní 360x670x480mm včetně nádrže kombinovaného klozetu keramické se spodním napouštěním a splachovacím mechanismem bílé 365x185mm - vyvýšená</t>
  </si>
  <si>
    <t>-590823858</t>
  </si>
  <si>
    <t>51</t>
  </si>
  <si>
    <t>725210821</t>
  </si>
  <si>
    <t>Demontáž umyvadel bez výtokových armatur umyvadel</t>
  </si>
  <si>
    <t>194210940</t>
  </si>
  <si>
    <t>https://podminky.urs.cz/item/CS_URS_2024_01/725210821</t>
  </si>
  <si>
    <t>52</t>
  </si>
  <si>
    <t>725219102</t>
  </si>
  <si>
    <t>Umyvadla montáž umyvadel ostatních typů na šrouby</t>
  </si>
  <si>
    <t>-416978227</t>
  </si>
  <si>
    <t>https://podminky.urs.cz/item/CS_URS_2024_01/725219102</t>
  </si>
  <si>
    <t>53</t>
  </si>
  <si>
    <t>64211046</t>
  </si>
  <si>
    <t>umyvadlo keramické závěsné bílé š 600mm</t>
  </si>
  <si>
    <t>1901164817</t>
  </si>
  <si>
    <t>54</t>
  </si>
  <si>
    <t>725220842</t>
  </si>
  <si>
    <t>Demontáž van ocelových volně stojících</t>
  </si>
  <si>
    <t>688066712</t>
  </si>
  <si>
    <t>https://podminky.urs.cz/item/CS_URS_2024_01/725220842</t>
  </si>
  <si>
    <t>55</t>
  </si>
  <si>
    <t>725244313</t>
  </si>
  <si>
    <t>Sprchové dveře a zástěny zástěny sprchové do niky rámové se skleněnou výplní tl. 4 a 5 mm dveře posuvné jednodílné, na vaničku šířky 1200 mm</t>
  </si>
  <si>
    <t>1486366846</t>
  </si>
  <si>
    <t>https://podminky.urs.cz/item/CS_URS_2024_01/725244313</t>
  </si>
  <si>
    <t>56</t>
  </si>
  <si>
    <t>725291641</t>
  </si>
  <si>
    <t>Doplňky zařízení koupelen a záchodů nerezové madlo sprchové 750 x 450 mm</t>
  </si>
  <si>
    <t>-10344136</t>
  </si>
  <si>
    <t>https://podminky.urs.cz/item/CS_URS_2023_02/725291641</t>
  </si>
  <si>
    <t>"KOU - dodat madla délky 400 mm"2</t>
  </si>
  <si>
    <t>57</t>
  </si>
  <si>
    <t>725291668</t>
  </si>
  <si>
    <t>Montáž doplňků zařízení koupelen a záchodů madla invalidního rovného</t>
  </si>
  <si>
    <t>-401334947</t>
  </si>
  <si>
    <t>https://podminky.urs.cz/item/CS_URS_2024_01/725291668</t>
  </si>
  <si>
    <t>58</t>
  </si>
  <si>
    <t>55147125</t>
  </si>
  <si>
    <t>madlo invalidní rovné nerez lesk 400mm</t>
  </si>
  <si>
    <t>-938852601</t>
  </si>
  <si>
    <t>59</t>
  </si>
  <si>
    <t>725813111</t>
  </si>
  <si>
    <t>Ventily rohové bez připojovací trubičky nebo flexi hadičky G 1/2"</t>
  </si>
  <si>
    <t>730842439</t>
  </si>
  <si>
    <t>https://podminky.urs.cz/item/CS_URS_2024_01/725813111</t>
  </si>
  <si>
    <t>"KU"2</t>
  </si>
  <si>
    <t>"WC"1</t>
  </si>
  <si>
    <t>60</t>
  </si>
  <si>
    <t>725813112</t>
  </si>
  <si>
    <t>Ventily rohové bez připojovací trubičky nebo flexi hadičky pračkové G 3/4"</t>
  </si>
  <si>
    <t>1390008086</t>
  </si>
  <si>
    <t>https://podminky.urs.cz/item/CS_URS_2024_01/725813112</t>
  </si>
  <si>
    <t>61</t>
  </si>
  <si>
    <t>725820801</t>
  </si>
  <si>
    <t>Demontáž baterií nástěnných do G 3/4</t>
  </si>
  <si>
    <t>-277897120</t>
  </si>
  <si>
    <t>https://podminky.urs.cz/item/CS_URS_2024_01/725820801</t>
  </si>
  <si>
    <t>62</t>
  </si>
  <si>
    <t>725820802</t>
  </si>
  <si>
    <t>Demontáž baterií stojánkových do 1 otvoru</t>
  </si>
  <si>
    <t>-587319972</t>
  </si>
  <si>
    <t>https://podminky.urs.cz/item/CS_URS_2024_01/725820802</t>
  </si>
  <si>
    <t>63</t>
  </si>
  <si>
    <t>725829111</t>
  </si>
  <si>
    <t>Baterie dřezové montáž ostatních typů stojánkových G 1/2"</t>
  </si>
  <si>
    <t>1803170058</t>
  </si>
  <si>
    <t>https://podminky.urs.cz/item/CS_URS_2024_01/725829111</t>
  </si>
  <si>
    <t>64</t>
  </si>
  <si>
    <t>55143974</t>
  </si>
  <si>
    <t>baterie dřezová páková stojánková s otáčivým ústím dl ramínka 220mm</t>
  </si>
  <si>
    <t>130449374</t>
  </si>
  <si>
    <t>65</t>
  </si>
  <si>
    <t>725829131</t>
  </si>
  <si>
    <t>Baterie umyvadlové montáž ostatních typů stojánkových G 1/2"</t>
  </si>
  <si>
    <t>-301374118</t>
  </si>
  <si>
    <t>https://podminky.urs.cz/item/CS_URS_2024_01/725829131</t>
  </si>
  <si>
    <t>66</t>
  </si>
  <si>
    <t>55143990</t>
  </si>
  <si>
    <t>baterie umyvadlová stojánková klasická bez výpusti otáčivé ústí 150mm</t>
  </si>
  <si>
    <t>-2143272296</t>
  </si>
  <si>
    <t>67</t>
  </si>
  <si>
    <t>725849411</t>
  </si>
  <si>
    <t>Baterie sprchové montáž nástěnných baterií s nastavitelnou výškou sprchy</t>
  </si>
  <si>
    <t>-387632744</t>
  </si>
  <si>
    <t>https://podminky.urs.cz/item/CS_URS_2024_01/725849411</t>
  </si>
  <si>
    <t>68</t>
  </si>
  <si>
    <t>55145403</t>
  </si>
  <si>
    <t>baterie sprchová s ruční sprchou 1/2"x150mm</t>
  </si>
  <si>
    <t>1085882127</t>
  </si>
  <si>
    <t>69</t>
  </si>
  <si>
    <t>55145003</t>
  </si>
  <si>
    <t>souprava sprchová komplet</t>
  </si>
  <si>
    <t>sada</t>
  </si>
  <si>
    <t>1282340963</t>
  </si>
  <si>
    <t>70</t>
  </si>
  <si>
    <t>725862113</t>
  </si>
  <si>
    <t>Zápachové uzávěrky zařizovacích předmětů pro dřezy s přípojkou pro pračku nebo myčku DN 40/50</t>
  </si>
  <si>
    <t>-1216770018</t>
  </si>
  <si>
    <t>https://podminky.urs.cz/item/CS_URS_2024_01/725862113</t>
  </si>
  <si>
    <t>71</t>
  </si>
  <si>
    <t>998725102</t>
  </si>
  <si>
    <t>Přesun hmot pro zařizovací předměty stanovený z hmotnosti přesunovaného materiálu vodorovná dopravní vzdálenost do 50 m základní v objektech výšky přes 6 do 12 m</t>
  </si>
  <si>
    <t>-2060844378</t>
  </si>
  <si>
    <t>https://podminky.urs.cz/item/CS_URS_2024_01/998725102</t>
  </si>
  <si>
    <t>734</t>
  </si>
  <si>
    <t>Ústřední vytápění - armatury</t>
  </si>
  <si>
    <t>72</t>
  </si>
  <si>
    <t>734200811</t>
  </si>
  <si>
    <t>Demontáž armatur závitových s jedním závitem do G 1/2</t>
  </si>
  <si>
    <t>1882533013</t>
  </si>
  <si>
    <t>https://podminky.urs.cz/item/CS_URS_2024_01/734200811</t>
  </si>
  <si>
    <t>73</t>
  </si>
  <si>
    <t>734200822</t>
  </si>
  <si>
    <t>Demontáž armatur závitových se dvěma závity přes 1/2 do G 1</t>
  </si>
  <si>
    <t>1558848363</t>
  </si>
  <si>
    <t>https://podminky.urs.cz/item/CS_URS_2024_01/734200822</t>
  </si>
  <si>
    <t>74</t>
  </si>
  <si>
    <t>734222812</t>
  </si>
  <si>
    <t>Ventily regulační závitové termostatické s hlavicí ručního ovládání PN 16 do 110°C přímé chromované G 1/2</t>
  </si>
  <si>
    <t>-96156604</t>
  </si>
  <si>
    <t>https://podminky.urs.cz/item/CS_URS_2024_01/734222812</t>
  </si>
  <si>
    <t>735</t>
  </si>
  <si>
    <t>Ústřední vytápění - otopná tělesa</t>
  </si>
  <si>
    <t>75</t>
  </si>
  <si>
    <t>735191910</t>
  </si>
  <si>
    <t>Ostatní opravy otopných těles napuštění vody do otopného systému včetně potrubí (bez kotle a ohříváků) otopných těles</t>
  </si>
  <si>
    <t>1168646100</t>
  </si>
  <si>
    <t>https://podminky.urs.cz/item/CS_URS_2024_01/735191910</t>
  </si>
  <si>
    <t>76</t>
  </si>
  <si>
    <t>735494811</t>
  </si>
  <si>
    <t>Vypuštění vody z otopných soustav bez kotlů, ohříváků, zásobníků a nádrží</t>
  </si>
  <si>
    <t>-1766829820</t>
  </si>
  <si>
    <t>https://podminky.urs.cz/item/CS_URS_2024_01/735494811</t>
  </si>
  <si>
    <t>26*0,255*4</t>
  </si>
  <si>
    <t>762</t>
  </si>
  <si>
    <t>Konstrukce tesařské</t>
  </si>
  <si>
    <t>77</t>
  </si>
  <si>
    <t>762526811</t>
  </si>
  <si>
    <t>Demontáž podlah z desek dřevotřískových, překližkových, sololitových tl. do 20 mm bez polštářů</t>
  </si>
  <si>
    <t>-699124407</t>
  </si>
  <si>
    <t>https://podminky.urs.cz/item/CS_URS_2024_01/762526811</t>
  </si>
  <si>
    <t>"POK"20,730</t>
  </si>
  <si>
    <t>763</t>
  </si>
  <si>
    <t>Konstrukce suché výstavby</t>
  </si>
  <si>
    <t>78</t>
  </si>
  <si>
    <t>763121422</t>
  </si>
  <si>
    <t>Stěna předsazená ze sádrokartonových desek s nosnou konstrukcí z ocelových profilů CW, UW jednoduše opláštěná deskou impregnovanou H2 tl. 12,5 mm bez izolace, EI 15, stěna tl. 62,5 mm, profil 50</t>
  </si>
  <si>
    <t>-1755237097</t>
  </si>
  <si>
    <t>https://podminky.urs.cz/item/CS_URS_2024_01/763121422</t>
  </si>
  <si>
    <t>"Zadní stěna WC"0,92*2,6</t>
  </si>
  <si>
    <t>79</t>
  </si>
  <si>
    <t>763121711</t>
  </si>
  <si>
    <t>Stěna předsazená ze sádrokartonových desek ostatní konstrukce a práce na předsazených stěnách ze sádrokartonových desek dilatace</t>
  </si>
  <si>
    <t>-905281071</t>
  </si>
  <si>
    <t>https://podminky.urs.cz/item/CS_URS_2024_01/763121711</t>
  </si>
  <si>
    <t>(0,92+2,6)*2</t>
  </si>
  <si>
    <t>80</t>
  </si>
  <si>
    <t>763121714</t>
  </si>
  <si>
    <t>Stěna předsazená ze sádrokartonových desek ostatní konstrukce a práce na předsazených stěnách ze sádrokartonových desek základní penetrační nátěr</t>
  </si>
  <si>
    <t>447456743</t>
  </si>
  <si>
    <t>https://podminky.urs.cz/item/CS_URS_2024_01/763121714</t>
  </si>
  <si>
    <t>81</t>
  </si>
  <si>
    <t>763121751</t>
  </si>
  <si>
    <t>Stěna předsazená ze sádrokartonových desek Příplatek k cenám za plochu do 6 m2 jednotlivě</t>
  </si>
  <si>
    <t>1724075313</t>
  </si>
  <si>
    <t>https://podminky.urs.cz/item/CS_URS_2024_01/763121751</t>
  </si>
  <si>
    <t>82</t>
  </si>
  <si>
    <t>763131451</t>
  </si>
  <si>
    <t>Podhled ze sádrokartonových desek dvouvrstvá zavěšená spodní konstrukce z ocelových profilů CD, UD jednoduše opláštěná deskou impregnovanou H2, tl. 12,5 mm, bez izolace</t>
  </si>
  <si>
    <t>1204662991</t>
  </si>
  <si>
    <t>https://podminky.urs.cz/item/CS_URS_2024_01/763131451</t>
  </si>
  <si>
    <t>"KOU"3,47</t>
  </si>
  <si>
    <t>83</t>
  </si>
  <si>
    <t>763131711</t>
  </si>
  <si>
    <t>Podhled ze sádrokartonových desek ostatní práce a konstrukce na podhledech ze sádrokartonových desek dilatace</t>
  </si>
  <si>
    <t>359902783</t>
  </si>
  <si>
    <t>https://podminky.urs.cz/item/CS_URS_2024_01/763131711</t>
  </si>
  <si>
    <t>2*(1,9+2,22)</t>
  </si>
  <si>
    <t>84</t>
  </si>
  <si>
    <t>763131714</t>
  </si>
  <si>
    <t>Podhled ze sádrokartonových desek ostatní práce a konstrukce na podhledech ze sádrokartonových desek základní penetrační nátěr</t>
  </si>
  <si>
    <t>1925144498</t>
  </si>
  <si>
    <t>https://podminky.urs.cz/item/CS_URS_2024_01/763131714</t>
  </si>
  <si>
    <t>85</t>
  </si>
  <si>
    <t>763164641</t>
  </si>
  <si>
    <t>Obklad konstrukcí sádrokartonovými deskami včetně ochranných úhelníků ve tvaru U rozvinuté šíře přes 0,6 do 1,2 m, opláštěný deskou impregnovanou H2, tl. 12,5 mm</t>
  </si>
  <si>
    <t>-1669952948</t>
  </si>
  <si>
    <t>https://podminky.urs.cz/item/CS_URS_2024_01/763164641</t>
  </si>
  <si>
    <t>"pod umyvadlem"0,7</t>
  </si>
  <si>
    <t>86</t>
  </si>
  <si>
    <t>763172324</t>
  </si>
  <si>
    <t>Montáž dvířek pro konstrukce ze sádrokartonových desek revizních jednoplášťových pro příčky a předsazené stěny velikost (šxv) 500 x 500 mm</t>
  </si>
  <si>
    <t>1518068507</t>
  </si>
  <si>
    <t>https://podminky.urs.cz/item/CS_URS_2024_01/763172324</t>
  </si>
  <si>
    <t>87</t>
  </si>
  <si>
    <t>56245705</t>
  </si>
  <si>
    <t>dvířka revizní 400x600 bílá</t>
  </si>
  <si>
    <t>928828036</t>
  </si>
  <si>
    <t>88</t>
  </si>
  <si>
    <t>998763101</t>
  </si>
  <si>
    <t>Přesun hmot pro dřevostavby stanovený z hmotnosti přesunovaného materiálu vodorovná dopravní vzdálenost do 50 m základní v objektech výšky přes 6 do 12 m</t>
  </si>
  <si>
    <t>917676998</t>
  </si>
  <si>
    <t>https://podminky.urs.cz/item/CS_URS_2024_01/998763101</t>
  </si>
  <si>
    <t>766</t>
  </si>
  <si>
    <t>Konstrukce truhlářské</t>
  </si>
  <si>
    <t>89</t>
  </si>
  <si>
    <t>766660001</t>
  </si>
  <si>
    <t>Montáž dveřních křídel dřevěných nebo plastových otevíravých do ocelové zárubně povrchově upravených jednokřídlových, šířky do 800 mm</t>
  </si>
  <si>
    <t>-344308360</t>
  </si>
  <si>
    <t>https://podminky.urs.cz/item/CS_URS_2024_01/766660001</t>
  </si>
  <si>
    <t>90</t>
  </si>
  <si>
    <t>61161008</t>
  </si>
  <si>
    <t>dveře jednokřídlé voštinové povrch lakovaný částečně prosklené 800x1970-2100mm</t>
  </si>
  <si>
    <t>674865645</t>
  </si>
  <si>
    <t>91</t>
  </si>
  <si>
    <t>61161002</t>
  </si>
  <si>
    <t>dveře jednokřídlé voštinové povrch lakovaný plné 800x1970-2100mm</t>
  </si>
  <si>
    <t>600513113</t>
  </si>
  <si>
    <t>92</t>
  </si>
  <si>
    <t>54914622</t>
  </si>
  <si>
    <t>kování dveřní vrchní klika včetně štítu a montážního materiálu BB 72 matný nikl</t>
  </si>
  <si>
    <t>CS ÚRS 2022 01</t>
  </si>
  <si>
    <t>374270429</t>
  </si>
  <si>
    <t>93</t>
  </si>
  <si>
    <t>54924008</t>
  </si>
  <si>
    <t>zámek zadlabací vložkový pravolevý rozteč 90x45mm</t>
  </si>
  <si>
    <t>-1647486604</t>
  </si>
  <si>
    <t>94</t>
  </si>
  <si>
    <t>766660021</t>
  </si>
  <si>
    <t>Montáž dveřních křídel dřevěných nebo plastových otevíravých do ocelové zárubně protipožárních jednokřídlových, šířky do 800 mm</t>
  </si>
  <si>
    <t>1875812101</t>
  </si>
  <si>
    <t>https://podminky.urs.cz/item/CS_URS_2024_01/766660021</t>
  </si>
  <si>
    <t>95</t>
  </si>
  <si>
    <t>61165339</t>
  </si>
  <si>
    <t>dveře jednokřídlé dřevotřískové protipožární EI (EW) 30 D3 povrch lakovaný plné 800x1970-2100mm</t>
  </si>
  <si>
    <t>473187519</t>
  </si>
  <si>
    <t>96</t>
  </si>
  <si>
    <t>54914110</t>
  </si>
  <si>
    <t>kování bezpečnostní koule/klika R1</t>
  </si>
  <si>
    <t>-1643505650</t>
  </si>
  <si>
    <t>97</t>
  </si>
  <si>
    <t>54924006</t>
  </si>
  <si>
    <t>zámek zadlabací mezipokojový pravý pro cylindrickou vložku rozteč 72x55mm</t>
  </si>
  <si>
    <t>-1025014961</t>
  </si>
  <si>
    <t>98</t>
  </si>
  <si>
    <t>54964150</t>
  </si>
  <si>
    <t>vložka cylindrická 29+35</t>
  </si>
  <si>
    <t>502745615</t>
  </si>
  <si>
    <t>99</t>
  </si>
  <si>
    <t>766660739</t>
  </si>
  <si>
    <t>Montáž dveřních doplňků dveřního kování bezpečnostního dveřního kukátka</t>
  </si>
  <si>
    <t>1245918974</t>
  </si>
  <si>
    <t>https://podminky.urs.cz/item/CS_URS_2024_01/766660739</t>
  </si>
  <si>
    <t>100</t>
  </si>
  <si>
    <t>54915552</t>
  </si>
  <si>
    <t>kukátko-průhledítko panoramatické chrom/mosaz se jmenovkou</t>
  </si>
  <si>
    <t>-86870649</t>
  </si>
  <si>
    <t>"místo jmenovky dodat číslo bytu"1</t>
  </si>
  <si>
    <t>101</t>
  </si>
  <si>
    <t>766691914</t>
  </si>
  <si>
    <t>Ostatní práce vyvěšení nebo zavěšení křídel dřevěných dveřních, plochy do 2 m2</t>
  </si>
  <si>
    <t>-51474121</t>
  </si>
  <si>
    <t>https://podminky.urs.cz/item/CS_URS_2024_01/766691914</t>
  </si>
  <si>
    <t>102</t>
  </si>
  <si>
    <t>766695212</t>
  </si>
  <si>
    <t>Montáž ostatních truhlářských konstrukcí prahů dveří jednokřídlových, šířky do 100 mm</t>
  </si>
  <si>
    <t>64831471</t>
  </si>
  <si>
    <t>https://podminky.urs.cz/item/CS_URS_2024_01/766695212</t>
  </si>
  <si>
    <t>"vchodvé dveře"1</t>
  </si>
  <si>
    <t>103</t>
  </si>
  <si>
    <t>61187156</t>
  </si>
  <si>
    <t>práh dveřní dřevěný dubový tl 20mm dl 820mm š 100mm</t>
  </si>
  <si>
    <t>293226596</t>
  </si>
  <si>
    <t>104</t>
  </si>
  <si>
    <t>KL180</t>
  </si>
  <si>
    <t>Dodávka a montáž kuchyňské linky včetně dřezu a stojánkové baterie - dle výběru investora</t>
  </si>
  <si>
    <t>soub</t>
  </si>
  <si>
    <t>-524243333</t>
  </si>
  <si>
    <t>105</t>
  </si>
  <si>
    <t>KL180DIG</t>
  </si>
  <si>
    <t>Dodávka a montáž nerezové digestoře s uhlíkovým filtrem - dle výběru investora</t>
  </si>
  <si>
    <t>1864948679</t>
  </si>
  <si>
    <t>106</t>
  </si>
  <si>
    <t>KL180ET</t>
  </si>
  <si>
    <t>Dodávka a montáž 2-plotnové varné elektrické trouby - dle výběru investora</t>
  </si>
  <si>
    <t>-187031263</t>
  </si>
  <si>
    <t>107</t>
  </si>
  <si>
    <t>KL180VD</t>
  </si>
  <si>
    <t>Dodávka a montáž sklokeramické varné desky - dle výběru investora</t>
  </si>
  <si>
    <t>-1127287594</t>
  </si>
  <si>
    <t>108</t>
  </si>
  <si>
    <t>766812840</t>
  </si>
  <si>
    <t>Demontáž kuchyňských linek dřevěných nebo kovových včetně skříněk uchycených na stěně, délky přes 1800 do 2100 mm</t>
  </si>
  <si>
    <t>1202567025</t>
  </si>
  <si>
    <t>https://podminky.urs.cz/item/CS_URS_2024_01/766812840</t>
  </si>
  <si>
    <t>109</t>
  </si>
  <si>
    <t>766825811</t>
  </si>
  <si>
    <t>Demontáž nábytku vestavěného skříní jednokřídlových</t>
  </si>
  <si>
    <t>744988004</t>
  </si>
  <si>
    <t>https://podminky.urs.cz/item/CS_URS_2024_01/766825811</t>
  </si>
  <si>
    <t>110</t>
  </si>
  <si>
    <t>766825821</t>
  </si>
  <si>
    <t>Demontáž nábytku vestavěného skříní dvoukřídlových</t>
  </si>
  <si>
    <t>-150895536</t>
  </si>
  <si>
    <t>https://podminky.urs.cz/item/CS_URS_2024_01/766825821</t>
  </si>
  <si>
    <t>"PŘ"1</t>
  </si>
  <si>
    <t>111</t>
  </si>
  <si>
    <t>998766102</t>
  </si>
  <si>
    <t>Přesun hmot pro konstrukce truhlářské stanovený z hmotnosti přesunovaného materiálu vodorovná dopravní vzdálenost do 50 m základní v objektech výšky přes 6 do 12 m</t>
  </si>
  <si>
    <t>2043731865</t>
  </si>
  <si>
    <t>https://podminky.urs.cz/item/CS_URS_2024_01/998766102</t>
  </si>
  <si>
    <t>771</t>
  </si>
  <si>
    <t>Podlahy z dlaždic</t>
  </si>
  <si>
    <t>112</t>
  </si>
  <si>
    <t>771111011</t>
  </si>
  <si>
    <t>Příprava podkladu před provedením dlažby vysátí podlah</t>
  </si>
  <si>
    <t>-505769322</t>
  </si>
  <si>
    <t>https://podminky.urs.cz/item/CS_URS_2024_01/771111011</t>
  </si>
  <si>
    <t>"KOU"3,47-0,73*1,2</t>
  </si>
  <si>
    <t>113</t>
  </si>
  <si>
    <t>771121011</t>
  </si>
  <si>
    <t>Příprava podkladu před provedením dlažby nátěr penetrační na podlahu</t>
  </si>
  <si>
    <t>1346777892</t>
  </si>
  <si>
    <t>https://podminky.urs.cz/item/CS_URS_2024_01/771121011</t>
  </si>
  <si>
    <t>114</t>
  </si>
  <si>
    <t>771151022</t>
  </si>
  <si>
    <t>Příprava podkladu před provedením dlažby samonivelační stěrka min.pevnosti 30 MPa, tloušťky přes 3 do 5 mm</t>
  </si>
  <si>
    <t>1356718225</t>
  </si>
  <si>
    <t>https://podminky.urs.cz/item/CS_URS_2024_01/771151022</t>
  </si>
  <si>
    <t>115</t>
  </si>
  <si>
    <t>771474113</t>
  </si>
  <si>
    <t>Montáž soklů z dlaždic keramických lepených cementovým flexibilním lepidlem rovných, výšky přes 90 do 120 mm</t>
  </si>
  <si>
    <t>-1548371257</t>
  </si>
  <si>
    <t>https://podminky.urs.cz/item/CS_URS_2024_01/771474113</t>
  </si>
  <si>
    <t>"sokl sprchového kout vnitřní a vrchní"1,23*2</t>
  </si>
  <si>
    <t>116</t>
  </si>
  <si>
    <t>771474114</t>
  </si>
  <si>
    <t>Montáž soklů z dlaždic keramických lepených cementovým flexibilním lepidlem rovných, výšky přes 120 do 150 mm</t>
  </si>
  <si>
    <t>-1377700307</t>
  </si>
  <si>
    <t>https://podminky.urs.cz/item/CS_URS_2024_01/771474114</t>
  </si>
  <si>
    <t>"sokl sprchového koutu vnější"1,23</t>
  </si>
  <si>
    <t>117</t>
  </si>
  <si>
    <t>59761166</t>
  </si>
  <si>
    <t>dlažba keramická slinutá mrazuvzdorná do interiéru i exteriéru R10/A povrch hladký/matný tl do 10mm přes 9 do 12ks/m2</t>
  </si>
  <si>
    <t>-1144122760</t>
  </si>
  <si>
    <t>"sokl"1,23*(0,1+0,1+0,15)</t>
  </si>
  <si>
    <t>"plocha"3,47*0</t>
  </si>
  <si>
    <t>0,431*1,1 'Přepočtené koeficientem množství</t>
  </si>
  <si>
    <t>118</t>
  </si>
  <si>
    <t>771574415</t>
  </si>
  <si>
    <t>Montáž podlah z dlaždic keramických lepených cementovým flexibilním lepidlem hladkých, tloušťky do 10 mm přes 6 do 9 ks/m2</t>
  </si>
  <si>
    <t>-1019677782</t>
  </si>
  <si>
    <t>https://podminky.urs.cz/item/CS_URS_2024_01/771574415</t>
  </si>
  <si>
    <t>119</t>
  </si>
  <si>
    <t>-336154695</t>
  </si>
  <si>
    <t>2,59363636363636*1,1 'Přepočtené koeficientem množství</t>
  </si>
  <si>
    <t>120</t>
  </si>
  <si>
    <t>771591112</t>
  </si>
  <si>
    <t>Izolace podlahy pod dlažbu nátěrem nebo stěrkou ve dvou vrstvách</t>
  </si>
  <si>
    <t>1005562110</t>
  </si>
  <si>
    <t>https://podminky.urs.cz/item/CS_URS_2024_01/771591112</t>
  </si>
  <si>
    <t>"KOU - sprchový kout"0,7*1,23</t>
  </si>
  <si>
    <t>121</t>
  </si>
  <si>
    <t>771591264</t>
  </si>
  <si>
    <t>Izolace podlahy pod dlažbu těsnícími izolačními pásy mezi podlahou a stěnu</t>
  </si>
  <si>
    <t>-1050533492</t>
  </si>
  <si>
    <t>https://podminky.urs.cz/item/CS_URS_2024_01/771591264</t>
  </si>
  <si>
    <t>"KOU - sprchový kout"2*(1,23+0,75)</t>
  </si>
  <si>
    <t>122</t>
  </si>
  <si>
    <t>771592011</t>
  </si>
  <si>
    <t>Čištění vnitřních ploch po položení dlažby podlah nebo schodišť chemickými prostředky</t>
  </si>
  <si>
    <t>2051915490</t>
  </si>
  <si>
    <t>https://podminky.urs.cz/item/CS_URS_2024_01/771592011</t>
  </si>
  <si>
    <t>123</t>
  </si>
  <si>
    <t>998771102</t>
  </si>
  <si>
    <t>Přesun hmot pro podlahy z dlaždic stanovený z hmotnosti přesunovaného materiálu vodorovná dopravní vzdálenost do 50 m základní v objektech výšky přes 6 do 12 m</t>
  </si>
  <si>
    <t>824537550</t>
  </si>
  <si>
    <t>https://podminky.urs.cz/item/CS_URS_2024_01/998771102</t>
  </si>
  <si>
    <t>775</t>
  </si>
  <si>
    <t>Podlahy skládané</t>
  </si>
  <si>
    <t>124</t>
  </si>
  <si>
    <t>775511810</t>
  </si>
  <si>
    <t>Demontáž podlah vlysových do suti s lištami přibíjených</t>
  </si>
  <si>
    <t>-1750164970</t>
  </si>
  <si>
    <t>https://podminky.urs.cz/item/CS_URS_2024_01/775511810</t>
  </si>
  <si>
    <t>776</t>
  </si>
  <si>
    <t>Podlahy povlakové</t>
  </si>
  <si>
    <t>125</t>
  </si>
  <si>
    <t>776111116</t>
  </si>
  <si>
    <t>Příprava podkladu povlakových podlah a stěn broušení podlah stávajícího podkladu pro odstranění lepidla (po starých krytinách)</t>
  </si>
  <si>
    <t>-2091279460</t>
  </si>
  <si>
    <t>https://podminky.urs.cz/item/CS_URS_2024_01/776111116</t>
  </si>
  <si>
    <t>"PŘ"4,42</t>
  </si>
  <si>
    <t>"KU"3,5</t>
  </si>
  <si>
    <t>"KOU"2,09</t>
  </si>
  <si>
    <t>"WC"0,94</t>
  </si>
  <si>
    <t>126</t>
  </si>
  <si>
    <t>776111311</t>
  </si>
  <si>
    <t>Příprava podkladu povlakových podlah a stěn vysátí podlah</t>
  </si>
  <si>
    <t>-416781640</t>
  </si>
  <si>
    <t>https://podminky.urs.cz/item/CS_URS_2024_01/776111311</t>
  </si>
  <si>
    <t>127</t>
  </si>
  <si>
    <t>776121112</t>
  </si>
  <si>
    <t>Příprava podkladu povlakových podlah a stěn penetrace vodou ředitelná podlah</t>
  </si>
  <si>
    <t>23474353</t>
  </si>
  <si>
    <t>https://podminky.urs.cz/item/CS_URS_2024_01/776121112</t>
  </si>
  <si>
    <t>128</t>
  </si>
  <si>
    <t>776141121</t>
  </si>
  <si>
    <t>Příprava podkladu povlakových podlah a stěn vyrovnání samonivelační stěrkou podlah min.pevnosti 30 MPa, tloušťky do 3 mm</t>
  </si>
  <si>
    <t>-282153839</t>
  </si>
  <si>
    <t>https://podminky.urs.cz/item/CS_URS_2024_01/776141121</t>
  </si>
  <si>
    <t>129</t>
  </si>
  <si>
    <t>776201811</t>
  </si>
  <si>
    <t>Demontáž povlakových podlahovin lepených ručně bez podložky</t>
  </si>
  <si>
    <t>-1413600190</t>
  </si>
  <si>
    <t>https://podminky.urs.cz/item/CS_URS_2024_01/776201811</t>
  </si>
  <si>
    <t>130</t>
  </si>
  <si>
    <t>776221111</t>
  </si>
  <si>
    <t>Montáž podlahovin z PVC lepením standardním lepidlem z pásů</t>
  </si>
  <si>
    <t>958549788</t>
  </si>
  <si>
    <t>https://podminky.urs.cz/item/CS_URS_2024_01/776221111</t>
  </si>
  <si>
    <t>131</t>
  </si>
  <si>
    <t>28412285</t>
  </si>
  <si>
    <t>krytina podlahová heterogenní tl 2mm</t>
  </si>
  <si>
    <t>1730260510</t>
  </si>
  <si>
    <t>"s nášlapnou vrstvou tl. 0,7 mm"31,02</t>
  </si>
  <si>
    <t>132</t>
  </si>
  <si>
    <t>776223112</t>
  </si>
  <si>
    <t>Montáž podlahovin z PVC spoj podlah svařováním za studena</t>
  </si>
  <si>
    <t>-1648984862</t>
  </si>
  <si>
    <t>https://podminky.urs.cz/item/CS_URS_2024_01/776223112</t>
  </si>
  <si>
    <t>28,2/1,5</t>
  </si>
  <si>
    <t>133</t>
  </si>
  <si>
    <t>776410811</t>
  </si>
  <si>
    <t>Demontáž soklíků nebo lišt pryžových nebo plastových</t>
  </si>
  <si>
    <t>430990063</t>
  </si>
  <si>
    <t>https://podminky.urs.cz/item/CS_URS_2024_01/776410811</t>
  </si>
  <si>
    <t>"PŘ"2*(1,91+1,92+0,41)-0,9*3</t>
  </si>
  <si>
    <t>"PO1"2*(3,01+4,12+0,155)-0,9</t>
  </si>
  <si>
    <t>"KU"2*(3,45+2,1+0,155)-0,9</t>
  </si>
  <si>
    <t>134</t>
  </si>
  <si>
    <t>776421111</t>
  </si>
  <si>
    <t>Montáž lišt obvodových lepených</t>
  </si>
  <si>
    <t>-266970208</t>
  </si>
  <si>
    <t>https://podminky.urs.cz/item/CS_URS_2024_01/776421111</t>
  </si>
  <si>
    <t>"PŘ"2*(1,735+2,22+0,2)-0,9*3</t>
  </si>
  <si>
    <t>"POK"2*(5,15+3,77)-0,9-1,12</t>
  </si>
  <si>
    <t>"KU"2*(1,7+1,98+0,07)-1,12</t>
  </si>
  <si>
    <t>135</t>
  </si>
  <si>
    <t>28411003</t>
  </si>
  <si>
    <t>lišta soklová PVC 30x30mm</t>
  </si>
  <si>
    <t>1297951107</t>
  </si>
  <si>
    <t>27,81*1,02 'Přepočtené koeficientem množství</t>
  </si>
  <si>
    <t>136</t>
  </si>
  <si>
    <t>776421312</t>
  </si>
  <si>
    <t>Montáž lišt přechodových šroubovaných</t>
  </si>
  <si>
    <t>-590831507</t>
  </si>
  <si>
    <t>https://podminky.urs.cz/item/CS_URS_2024_01/776421312</t>
  </si>
  <si>
    <t>"PŘ-KOUP"0,8</t>
  </si>
  <si>
    <t>"PŘ-OP"0,8</t>
  </si>
  <si>
    <t>137</t>
  </si>
  <si>
    <t>55343110</t>
  </si>
  <si>
    <t>profil přechodový Al narážecí 30mm stříbro</t>
  </si>
  <si>
    <t>1529892995</t>
  </si>
  <si>
    <t>138</t>
  </si>
  <si>
    <t>998776102</t>
  </si>
  <si>
    <t>Přesun hmot pro podlahy povlakové stanovený z hmotnosti přesunovaného materiálu vodorovná dopravní vzdálenost do 50 m základní v objektech výšky přes 6 do 12 m</t>
  </si>
  <si>
    <t>-263641105</t>
  </si>
  <si>
    <t>https://podminky.urs.cz/item/CS_URS_2024_01/998776102</t>
  </si>
  <si>
    <t>781</t>
  </si>
  <si>
    <t>Dokončovací práce - obklady</t>
  </si>
  <si>
    <t>139</t>
  </si>
  <si>
    <t>781121011</t>
  </si>
  <si>
    <t>Příprava podkladu před provedením obkladu nátěr penetrační na stěnu</t>
  </si>
  <si>
    <t>399283774</t>
  </si>
  <si>
    <t>https://podminky.urs.cz/item/CS_URS_2024_01/781121011</t>
  </si>
  <si>
    <t>2*(1,9+2,22)*2,6-0,9*2,05</t>
  </si>
  <si>
    <t>140</t>
  </si>
  <si>
    <t>781131112</t>
  </si>
  <si>
    <t>Izolace stěny pod obklad izolace nátěrem nebo stěrkou ve dvou vrstvách</t>
  </si>
  <si>
    <t>-975721908</t>
  </si>
  <si>
    <t>https://podminky.urs.cz/item/CS_URS_2024_01/781131112</t>
  </si>
  <si>
    <t>141</t>
  </si>
  <si>
    <t>781131232</t>
  </si>
  <si>
    <t>Izolace stěny pod obklad izolace těsnícími izolačními pásy pro styčné nebo dilatační spáry</t>
  </si>
  <si>
    <t>-1829077876</t>
  </si>
  <si>
    <t>https://podminky.urs.cz/item/CS_URS_2024_01/781131232</t>
  </si>
  <si>
    <t>"KOU"2,6*5</t>
  </si>
  <si>
    <t>142</t>
  </si>
  <si>
    <t>781471810</t>
  </si>
  <si>
    <t>Demontáž obkladů z dlaždic keramických kladených do malty</t>
  </si>
  <si>
    <t>2077058840</t>
  </si>
  <si>
    <t>https://podminky.urs.cz/item/CS_URS_2024_01/781471810</t>
  </si>
  <si>
    <t>"KU"0,6*0,45</t>
  </si>
  <si>
    <t>143</t>
  </si>
  <si>
    <t>781474113</t>
  </si>
  <si>
    <t>Montáž keramických obkladů stěn lepených cementovým flexibilním lepidlem hladkých přes 12 do 19 ks/m2</t>
  </si>
  <si>
    <t>-2126513692</t>
  </si>
  <si>
    <t>https://podminky.urs.cz/item/CS_URS_2024_01/781474113</t>
  </si>
  <si>
    <t>144</t>
  </si>
  <si>
    <t>59761711</t>
  </si>
  <si>
    <t>obklad keramický nemrazuvzdorný povrch hladký/matný tl do 10mm přes 12 do 19ks/m2</t>
  </si>
  <si>
    <t>2019292721</t>
  </si>
  <si>
    <t>19,579*1,1 'Přepočtené koeficientem množství</t>
  </si>
  <si>
    <t>145</t>
  </si>
  <si>
    <t>781491021</t>
  </si>
  <si>
    <t>Montáž zrcadel lepených silikonovým tmelem na keramický obklad, plochy do 1 m2</t>
  </si>
  <si>
    <t>-728236979</t>
  </si>
  <si>
    <t>https://podminky.urs.cz/item/CS_URS_2024_01/781491021</t>
  </si>
  <si>
    <t>146</t>
  </si>
  <si>
    <t>ZRC</t>
  </si>
  <si>
    <t>Zrcadlo se svítidlem - dle výběru investora</t>
  </si>
  <si>
    <t>-741955066</t>
  </si>
  <si>
    <t>147</t>
  </si>
  <si>
    <t>781492251</t>
  </si>
  <si>
    <t>Obklad - dokončující práce montáž profilu lepeného flexibilním cementovým lepidlem ukončovacího</t>
  </si>
  <si>
    <t>-902770064</t>
  </si>
  <si>
    <t>https://podminky.urs.cz/item/CS_URS_2024_01/781492251</t>
  </si>
  <si>
    <t>"KU"0,6*4</t>
  </si>
  <si>
    <t>"KOUP"2,05*2+0,9+2,6+1,23*3</t>
  </si>
  <si>
    <t>148</t>
  </si>
  <si>
    <t>19416008</t>
  </si>
  <si>
    <t>lišta ukončovací hliníková 10mm</t>
  </si>
  <si>
    <t>2018135137</t>
  </si>
  <si>
    <t>13,69*1,05 'Přepočtené koeficientem množství</t>
  </si>
  <si>
    <t>149</t>
  </si>
  <si>
    <t>781493611</t>
  </si>
  <si>
    <t>Obklad - dokončující práce montáž vanových dvířek plastových lepených s rámem</t>
  </si>
  <si>
    <t>1628451891</t>
  </si>
  <si>
    <t>https://podminky.urs.cz/item/CS_URS_2024_01/781493611</t>
  </si>
  <si>
    <t>150</t>
  </si>
  <si>
    <t>56245722</t>
  </si>
  <si>
    <t>dvířka vanová bílá 200x300mm</t>
  </si>
  <si>
    <t>1741882961</t>
  </si>
  <si>
    <t>151</t>
  </si>
  <si>
    <t>781495115</t>
  </si>
  <si>
    <t>Obklad - dokončující práce ostatní práce spárování silikonem</t>
  </si>
  <si>
    <t>734104168</t>
  </si>
  <si>
    <t>https://podminky.urs.cz/item/CS_URS_2024_01/781495115</t>
  </si>
  <si>
    <t>"KU"0,6*2</t>
  </si>
  <si>
    <t>152</t>
  </si>
  <si>
    <t>781495141</t>
  </si>
  <si>
    <t>Obklad - dokončující práce průnik obkladem kruhový, bez izolace do DN 30</t>
  </si>
  <si>
    <t>-1230863325</t>
  </si>
  <si>
    <t>https://podminky.urs.cz/item/CS_URS_2024_01/781495141</t>
  </si>
  <si>
    <t>153</t>
  </si>
  <si>
    <t>781495142</t>
  </si>
  <si>
    <t>Obklad - dokončující práce průnik obkladem kruhový, bez izolace přes DN 30 do DN 90</t>
  </si>
  <si>
    <t>-2105481573</t>
  </si>
  <si>
    <t>https://podminky.urs.cz/item/CS_URS_2024_01/781495142</t>
  </si>
  <si>
    <t>154</t>
  </si>
  <si>
    <t>781495143</t>
  </si>
  <si>
    <t>Obklad - dokončující práce průnik obkladem kruhový, bez izolace přes DN 90</t>
  </si>
  <si>
    <t>1959674576</t>
  </si>
  <si>
    <t>https://podminky.urs.cz/item/CS_URS_2024_01/781495143</t>
  </si>
  <si>
    <t>155</t>
  </si>
  <si>
    <t>781495211</t>
  </si>
  <si>
    <t>Čištění vnitřních ploch po provedení obkladu stěn chemickými prostředky</t>
  </si>
  <si>
    <t>-1718597145</t>
  </si>
  <si>
    <t>https://podminky.urs.cz/item/CS_URS_2024_01/781495211</t>
  </si>
  <si>
    <t>156</t>
  </si>
  <si>
    <t>998781102</t>
  </si>
  <si>
    <t>Přesun hmot pro obklady keramické stanovený z hmotnosti přesunovaného materiálu vodorovná dopravní vzdálenost do 50 m základní v objektech výšky přes 6 do 12 m</t>
  </si>
  <si>
    <t>-39746466</t>
  </si>
  <si>
    <t>https://podminky.urs.cz/item/CS_URS_2024_01/998781102</t>
  </si>
  <si>
    <t>783</t>
  </si>
  <si>
    <t>Dokončovací práce - nátěry</t>
  </si>
  <si>
    <t>157</t>
  </si>
  <si>
    <t>783301311</t>
  </si>
  <si>
    <t>Příprava podkladu zámečnických konstrukcí před provedením nátěru odmaštění odmašťovačem vodou ředitelným</t>
  </si>
  <si>
    <t>-1459659325</t>
  </si>
  <si>
    <t>https://podminky.urs.cz/item/CS_URS_2024_01/783301311</t>
  </si>
  <si>
    <t>"zárubně"4,8*0,24*3</t>
  </si>
  <si>
    <t>158</t>
  </si>
  <si>
    <t>783314101</t>
  </si>
  <si>
    <t>Základní nátěr zámečnických konstrukcí jednonásobný syntetický</t>
  </si>
  <si>
    <t>-1931755396</t>
  </si>
  <si>
    <t>https://podminky.urs.cz/item/CS_URS_2024_01/783314101</t>
  </si>
  <si>
    <t>159</t>
  </si>
  <si>
    <t>783315101</t>
  </si>
  <si>
    <t>Mezinátěr zámečnických konstrukcí jednonásobný syntetický standardní</t>
  </si>
  <si>
    <t>-1262393590</t>
  </si>
  <si>
    <t>https://podminky.urs.cz/item/CS_URS_2024_01/783315101</t>
  </si>
  <si>
    <t>160</t>
  </si>
  <si>
    <t>783317101</t>
  </si>
  <si>
    <t>Krycí nátěr (email) zámečnických konstrukcí jednonásobný syntetický standardní</t>
  </si>
  <si>
    <t>1402503842</t>
  </si>
  <si>
    <t>https://podminky.urs.cz/item/CS_URS_2024_01/783317101</t>
  </si>
  <si>
    <t>161</t>
  </si>
  <si>
    <t>783601327</t>
  </si>
  <si>
    <t>Příprava podkladu otopných těles před provedením nátěrů článkových odmaštěním rozpouštědlovým</t>
  </si>
  <si>
    <t>-2083218978</t>
  </si>
  <si>
    <t>https://podminky.urs.cz/item/CS_URS_2024_01/783601327</t>
  </si>
  <si>
    <t>"POK"0,255*26</t>
  </si>
  <si>
    <t>162</t>
  </si>
  <si>
    <t>783601715</t>
  </si>
  <si>
    <t>Příprava podkladu armatur a kovových potrubí před provedením nátěru potrubí do DN 50 mm odmaštěním, odmašťovačem ředidlovým</t>
  </si>
  <si>
    <t>-264558492</t>
  </si>
  <si>
    <t>https://podminky.urs.cz/item/CS_URS_2024_01/783601715</t>
  </si>
  <si>
    <t>"potrubí UT"</t>
  </si>
  <si>
    <t>"POK"2*(2,6+0,75)</t>
  </si>
  <si>
    <t>163</t>
  </si>
  <si>
    <t>783606811</t>
  </si>
  <si>
    <t>Odstranění nátěrů z otopných těles článkových obroušením</t>
  </si>
  <si>
    <t>1054597659</t>
  </si>
  <si>
    <t>https://podminky.urs.cz/item/CS_URS_2024_01/783606811</t>
  </si>
  <si>
    <t>0,255*28</t>
  </si>
  <si>
    <t>164</t>
  </si>
  <si>
    <t>783614111</t>
  </si>
  <si>
    <t>Základní nátěr otopných těles jednonásobný článkových syntetický</t>
  </si>
  <si>
    <t>-1964096037</t>
  </si>
  <si>
    <t>https://podminky.urs.cz/item/CS_URS_2024_01/783614111</t>
  </si>
  <si>
    <t>165</t>
  </si>
  <si>
    <t>783614551</t>
  </si>
  <si>
    <t>Základní nátěr armatur a kovových potrubí jednonásobný potrubí do DN 50 mm syntetický</t>
  </si>
  <si>
    <t>1534323917</t>
  </si>
  <si>
    <t>https://podminky.urs.cz/item/CS_URS_2024_01/783614551</t>
  </si>
  <si>
    <t>166</t>
  </si>
  <si>
    <t>783614561</t>
  </si>
  <si>
    <t>Základní nátěr armatur a kovových potrubí jednonásobný potrubí přes DN 50 do DN 100 mm syntetický</t>
  </si>
  <si>
    <t>-319701738</t>
  </si>
  <si>
    <t>https://podminky.urs.cz/item/CS_URS_2024_01/783614561</t>
  </si>
  <si>
    <t>167</t>
  </si>
  <si>
    <t>783615551</t>
  </si>
  <si>
    <t>Mezinátěr armatur a kovových potrubí potrubí do DN 50 mm syntetický standardní</t>
  </si>
  <si>
    <t>1822135007</t>
  </si>
  <si>
    <t>https://podminky.urs.cz/item/CS_URS_2024_01/783615551</t>
  </si>
  <si>
    <t>168</t>
  </si>
  <si>
    <t>783615561</t>
  </si>
  <si>
    <t>Mezinátěr armatur a kovových potrubí potrubí přes DN 50 do DN 100 mm syntetický standardní</t>
  </si>
  <si>
    <t>-342303878</t>
  </si>
  <si>
    <t>https://podminky.urs.cz/item/CS_URS_2024_01/783615561</t>
  </si>
  <si>
    <t>169</t>
  </si>
  <si>
    <t>783617117</t>
  </si>
  <si>
    <t>Krycí nátěr (email) otopných těles článkových dvojnásobný syntetický</t>
  </si>
  <si>
    <t>650964702</t>
  </si>
  <si>
    <t>https://podminky.urs.cz/item/CS_URS_2024_01/783617117</t>
  </si>
  <si>
    <t>170</t>
  </si>
  <si>
    <t>783617611</t>
  </si>
  <si>
    <t>Krycí nátěr (email) armatur a kovových potrubí potrubí do DN 50 mm dvojnásobný syntetický standardní</t>
  </si>
  <si>
    <t>993192400</t>
  </si>
  <si>
    <t>https://podminky.urs.cz/item/CS_URS_2024_01/783617611</t>
  </si>
  <si>
    <t>171</t>
  </si>
  <si>
    <t>783617631</t>
  </si>
  <si>
    <t>Krycí nátěr (email) armatur a kovových potrubí potrubí přes DN 50 do DN 100 mm dvojnásobný syntetický standardní</t>
  </si>
  <si>
    <t>-1826407559</t>
  </si>
  <si>
    <t>https://podminky.urs.cz/item/CS_URS_2024_01/783617631</t>
  </si>
  <si>
    <t>172</t>
  </si>
  <si>
    <t>783622111</t>
  </si>
  <si>
    <t>Tmelení otopných těles včetně přebroušení tmelených míst článkových, tmelem disperzním akrylátovým nebo latexovým</t>
  </si>
  <si>
    <t>2053676618</t>
  </si>
  <si>
    <t>https://podminky.urs.cz/item/CS_URS_2024_01/783622111</t>
  </si>
  <si>
    <t>173</t>
  </si>
  <si>
    <t>783622331</t>
  </si>
  <si>
    <t>Tmelení armatur a kovových potrubí včetně přebroušení tmelených míst potrubí do DN 50 mm, tmelem disperzním akrylátovým nebo latexovým</t>
  </si>
  <si>
    <t>-74982478</t>
  </si>
  <si>
    <t>https://podminky.urs.cz/item/CS_URS_2024_01/783622331</t>
  </si>
  <si>
    <t>174</t>
  </si>
  <si>
    <t>783622341</t>
  </si>
  <si>
    <t>Tmelení armatur a kovových potrubí včetně přebroušení tmelených míst potrubí přes DN 50 do DN 100 mm, tmelem disperzním akrylátovým nebo latexovým</t>
  </si>
  <si>
    <t>-362267245</t>
  </si>
  <si>
    <t>https://podminky.urs.cz/item/CS_URS_2024_01/783622341</t>
  </si>
  <si>
    <t>784</t>
  </si>
  <si>
    <t>Dokončovací práce - malby a tapety</t>
  </si>
  <si>
    <t>175</t>
  </si>
  <si>
    <t>784121001</t>
  </si>
  <si>
    <t>Oškrabání malby v místnostech výšky do 3,80 m</t>
  </si>
  <si>
    <t>406922964</t>
  </si>
  <si>
    <t>https://podminky.urs.cz/item/CS_URS_2024_01/784121001</t>
  </si>
  <si>
    <t>"PO1"20,73</t>
  </si>
  <si>
    <t>"KOU"0</t>
  </si>
  <si>
    <t>Mezisoučet</t>
  </si>
  <si>
    <t>"PŘ"2*(1,73+2,22)*2,6</t>
  </si>
  <si>
    <t>"PO1"2*(5,51+3,77)*2,6-3,0*1,7-1,0*2,33+4</t>
  </si>
  <si>
    <t>"KU"2*(1,7+1,98)*2,6</t>
  </si>
  <si>
    <t>"Společná chodba"5</t>
  </si>
  <si>
    <t>176</t>
  </si>
  <si>
    <t>784121011</t>
  </si>
  <si>
    <t>Rozmývání podkladu po oškrabání malby v místnostech výšky do 3,80 m</t>
  </si>
  <si>
    <t>1749456153</t>
  </si>
  <si>
    <t>https://podminky.urs.cz/item/CS_URS_2024_01/784121011</t>
  </si>
  <si>
    <t>177</t>
  </si>
  <si>
    <t>784181121</t>
  </si>
  <si>
    <t>Penetrace podkladu jednonásobná hloubková akrylátová bezbarvá v místnostech výšky do 3,80 m</t>
  </si>
  <si>
    <t>-341114167</t>
  </si>
  <si>
    <t>https://podminky.urs.cz/item/CS_URS_2024_01/784181121</t>
  </si>
  <si>
    <t>178</t>
  </si>
  <si>
    <t>784221111</t>
  </si>
  <si>
    <t>Malby z malířských směsí otěruvzdorných za sucha dvojnásobné, bílé za sucha otěruvzdorné středně v místnostech výšky do 3,80 m</t>
  </si>
  <si>
    <t>1916467325</t>
  </si>
  <si>
    <t>https://podminky.urs.cz/item/CS_URS_2024_01/784221111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</si>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</sst>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1321511" TargetMode="External" /><Relationship Id="rId2" Type="http://schemas.openxmlformats.org/officeDocument/2006/relationships/hyperlink" Target="https://podminky.urs.cz/item/CS_URS_2024_01/311351121" TargetMode="External" /><Relationship Id="rId3" Type="http://schemas.openxmlformats.org/officeDocument/2006/relationships/hyperlink" Target="https://podminky.urs.cz/item/CS_URS_2024_01/311351122" TargetMode="External" /><Relationship Id="rId4" Type="http://schemas.openxmlformats.org/officeDocument/2006/relationships/hyperlink" Target="https://podminky.urs.cz/item/CS_URS_2024_01/311361821" TargetMode="External" /><Relationship Id="rId5" Type="http://schemas.openxmlformats.org/officeDocument/2006/relationships/hyperlink" Target="https://podminky.urs.cz/item/CS_URS_2024_01/317142412" TargetMode="External" /><Relationship Id="rId6" Type="http://schemas.openxmlformats.org/officeDocument/2006/relationships/hyperlink" Target="https://podminky.urs.cz/item/CS_URS_2024_01/342272215" TargetMode="External" /><Relationship Id="rId7" Type="http://schemas.openxmlformats.org/officeDocument/2006/relationships/hyperlink" Target="https://podminky.urs.cz/item/CS_URS_2024_01/342272225" TargetMode="External" /><Relationship Id="rId8" Type="http://schemas.openxmlformats.org/officeDocument/2006/relationships/hyperlink" Target="https://podminky.urs.cz/item/CS_URS_2024_01/342291131" TargetMode="External" /><Relationship Id="rId9" Type="http://schemas.openxmlformats.org/officeDocument/2006/relationships/hyperlink" Target="https://podminky.urs.cz/item/CS_URS_2024_01/346244352" TargetMode="External" /><Relationship Id="rId10" Type="http://schemas.openxmlformats.org/officeDocument/2006/relationships/hyperlink" Target="https://podminky.urs.cz/item/CS_URS_2024_01/611131121" TargetMode="External" /><Relationship Id="rId11" Type="http://schemas.openxmlformats.org/officeDocument/2006/relationships/hyperlink" Target="https://podminky.urs.cz/item/CS_URS_2024_01/611142001" TargetMode="External" /><Relationship Id="rId12" Type="http://schemas.openxmlformats.org/officeDocument/2006/relationships/hyperlink" Target="https://podminky.urs.cz/item/CS_URS_2024_01/611321131" TargetMode="External" /><Relationship Id="rId13" Type="http://schemas.openxmlformats.org/officeDocument/2006/relationships/hyperlink" Target="https://podminky.urs.cz/item/CS_URS_2024_01/612131121" TargetMode="External" /><Relationship Id="rId14" Type="http://schemas.openxmlformats.org/officeDocument/2006/relationships/hyperlink" Target="https://podminky.urs.cz/item/CS_URS_2024_01/612135101" TargetMode="External" /><Relationship Id="rId15" Type="http://schemas.openxmlformats.org/officeDocument/2006/relationships/hyperlink" Target="https://podminky.urs.cz/item/CS_URS_2024_01/612142001" TargetMode="External" /><Relationship Id="rId16" Type="http://schemas.openxmlformats.org/officeDocument/2006/relationships/hyperlink" Target="https://podminky.urs.cz/item/CS_URS_2024_01/612321131" TargetMode="External" /><Relationship Id="rId17" Type="http://schemas.openxmlformats.org/officeDocument/2006/relationships/hyperlink" Target="https://podminky.urs.cz/item/CS_URS_2024_01/612325201" TargetMode="External" /><Relationship Id="rId18" Type="http://schemas.openxmlformats.org/officeDocument/2006/relationships/hyperlink" Target="https://podminky.urs.cz/item/CS_URS_2024_01/612325302" TargetMode="External" /><Relationship Id="rId19" Type="http://schemas.openxmlformats.org/officeDocument/2006/relationships/hyperlink" Target="https://podminky.urs.cz/item/CS_URS_2024_01/632450132" TargetMode="External" /><Relationship Id="rId20" Type="http://schemas.openxmlformats.org/officeDocument/2006/relationships/hyperlink" Target="https://podminky.urs.cz/item/CS_URS_2024_01/642942111" TargetMode="External" /><Relationship Id="rId21" Type="http://schemas.openxmlformats.org/officeDocument/2006/relationships/hyperlink" Target="https://podminky.urs.cz/item/CS_URS_2024_01/642944121" TargetMode="External" /><Relationship Id="rId22" Type="http://schemas.openxmlformats.org/officeDocument/2006/relationships/hyperlink" Target="https://podminky.urs.cz/item/CS_URS_2024_01/952901111" TargetMode="External" /><Relationship Id="rId23" Type="http://schemas.openxmlformats.org/officeDocument/2006/relationships/hyperlink" Target="https://podminky.urs.cz/item/CS_URS_2024_01/962084130" TargetMode="External" /><Relationship Id="rId24" Type="http://schemas.openxmlformats.org/officeDocument/2006/relationships/hyperlink" Target="https://podminky.urs.cz/item/CS_URS_2024_01/968072455" TargetMode="External" /><Relationship Id="rId25" Type="http://schemas.openxmlformats.org/officeDocument/2006/relationships/hyperlink" Target="https://podminky.urs.cz/item/CS_URS_2024_01/985131111" TargetMode="External" /><Relationship Id="rId26" Type="http://schemas.openxmlformats.org/officeDocument/2006/relationships/hyperlink" Target="https://podminky.urs.cz/item/CS_URS_2024_01/985132111" TargetMode="External" /><Relationship Id="rId27" Type="http://schemas.openxmlformats.org/officeDocument/2006/relationships/hyperlink" Target="https://podminky.urs.cz/item/CS_URS_2024_01/997013212" TargetMode="External" /><Relationship Id="rId28" Type="http://schemas.openxmlformats.org/officeDocument/2006/relationships/hyperlink" Target="https://podminky.urs.cz/item/CS_URS_2024_01/997013501" TargetMode="External" /><Relationship Id="rId29" Type="http://schemas.openxmlformats.org/officeDocument/2006/relationships/hyperlink" Target="https://podminky.urs.cz/item/CS_URS_2024_01/997013509" TargetMode="External" /><Relationship Id="rId30" Type="http://schemas.openxmlformats.org/officeDocument/2006/relationships/hyperlink" Target="https://podminky.urs.cz/item/CS_URS_2024_01/997013631" TargetMode="External" /><Relationship Id="rId31" Type="http://schemas.openxmlformats.org/officeDocument/2006/relationships/hyperlink" Target="https://podminky.urs.cz/item/CS_URS_2024_01/998018002" TargetMode="External" /><Relationship Id="rId32" Type="http://schemas.openxmlformats.org/officeDocument/2006/relationships/hyperlink" Target="https://podminky.urs.cz/item/CS_URS_2024_01/721171803" TargetMode="External" /><Relationship Id="rId33" Type="http://schemas.openxmlformats.org/officeDocument/2006/relationships/hyperlink" Target="https://podminky.urs.cz/item/CS_URS_2024_01/721171808" TargetMode="External" /><Relationship Id="rId34" Type="http://schemas.openxmlformats.org/officeDocument/2006/relationships/hyperlink" Target="https://podminky.urs.cz/item/CS_URS_2024_01/721174043" TargetMode="External" /><Relationship Id="rId35" Type="http://schemas.openxmlformats.org/officeDocument/2006/relationships/hyperlink" Target="https://podminky.urs.cz/item/CS_URS_2024_01/721174045" TargetMode="External" /><Relationship Id="rId36" Type="http://schemas.openxmlformats.org/officeDocument/2006/relationships/hyperlink" Target="https://podminky.urs.cz/item/CS_URS_2024_01/721212121" TargetMode="External" /><Relationship Id="rId37" Type="http://schemas.openxmlformats.org/officeDocument/2006/relationships/hyperlink" Target="https://podminky.urs.cz/item/CS_URS_2024_01/721226512" TargetMode="External" /><Relationship Id="rId38" Type="http://schemas.openxmlformats.org/officeDocument/2006/relationships/hyperlink" Target="https://podminky.urs.cz/item/CS_URS_2024_01/998721102" TargetMode="External" /><Relationship Id="rId39" Type="http://schemas.openxmlformats.org/officeDocument/2006/relationships/hyperlink" Target="https://podminky.urs.cz/item/CS_URS_2024_01/722170801" TargetMode="External" /><Relationship Id="rId40" Type="http://schemas.openxmlformats.org/officeDocument/2006/relationships/hyperlink" Target="https://podminky.urs.cz/item/CS_URS_2024_01/722174002" TargetMode="External" /><Relationship Id="rId41" Type="http://schemas.openxmlformats.org/officeDocument/2006/relationships/hyperlink" Target="https://podminky.urs.cz/item/CS_URS_2024_01/722174022" TargetMode="External" /><Relationship Id="rId42" Type="http://schemas.openxmlformats.org/officeDocument/2006/relationships/hyperlink" Target="https://podminky.urs.cz/item/CS_URS_2024_01/722190401" TargetMode="External" /><Relationship Id="rId43" Type="http://schemas.openxmlformats.org/officeDocument/2006/relationships/hyperlink" Target="https://podminky.urs.cz/item/CS_URS_2024_01/722220861" TargetMode="External" /><Relationship Id="rId44" Type="http://schemas.openxmlformats.org/officeDocument/2006/relationships/hyperlink" Target="https://podminky.urs.cz/item/CS_URS_2024_01/722290226" TargetMode="External" /><Relationship Id="rId45" Type="http://schemas.openxmlformats.org/officeDocument/2006/relationships/hyperlink" Target="https://podminky.urs.cz/item/CS_URS_2024_01/998722102" TargetMode="External" /><Relationship Id="rId46" Type="http://schemas.openxmlformats.org/officeDocument/2006/relationships/hyperlink" Target="https://podminky.urs.cz/item/CS_URS_2024_01/725110814" TargetMode="External" /><Relationship Id="rId47" Type="http://schemas.openxmlformats.org/officeDocument/2006/relationships/hyperlink" Target="https://podminky.urs.cz/item/CS_URS_2024_01/725119122" TargetMode="External" /><Relationship Id="rId48" Type="http://schemas.openxmlformats.org/officeDocument/2006/relationships/hyperlink" Target="https://podminky.urs.cz/item/CS_URS_2024_01/725210821" TargetMode="External" /><Relationship Id="rId49" Type="http://schemas.openxmlformats.org/officeDocument/2006/relationships/hyperlink" Target="https://podminky.urs.cz/item/CS_URS_2024_01/725219102" TargetMode="External" /><Relationship Id="rId50" Type="http://schemas.openxmlformats.org/officeDocument/2006/relationships/hyperlink" Target="https://podminky.urs.cz/item/CS_URS_2024_01/725220842" TargetMode="External" /><Relationship Id="rId51" Type="http://schemas.openxmlformats.org/officeDocument/2006/relationships/hyperlink" Target="https://podminky.urs.cz/item/CS_URS_2024_01/725244313" TargetMode="External" /><Relationship Id="rId52" Type="http://schemas.openxmlformats.org/officeDocument/2006/relationships/hyperlink" Target="https://podminky.urs.cz/item/CS_URS_2023_02/725291641" TargetMode="External" /><Relationship Id="rId53" Type="http://schemas.openxmlformats.org/officeDocument/2006/relationships/hyperlink" Target="https://podminky.urs.cz/item/CS_URS_2024_01/725291668" TargetMode="External" /><Relationship Id="rId54" Type="http://schemas.openxmlformats.org/officeDocument/2006/relationships/hyperlink" Target="https://podminky.urs.cz/item/CS_URS_2024_01/725813111" TargetMode="External" /><Relationship Id="rId55" Type="http://schemas.openxmlformats.org/officeDocument/2006/relationships/hyperlink" Target="https://podminky.urs.cz/item/CS_URS_2024_01/725813112" TargetMode="External" /><Relationship Id="rId56" Type="http://schemas.openxmlformats.org/officeDocument/2006/relationships/hyperlink" Target="https://podminky.urs.cz/item/CS_URS_2024_01/725820801" TargetMode="External" /><Relationship Id="rId57" Type="http://schemas.openxmlformats.org/officeDocument/2006/relationships/hyperlink" Target="https://podminky.urs.cz/item/CS_URS_2024_01/725820802" TargetMode="External" /><Relationship Id="rId58" Type="http://schemas.openxmlformats.org/officeDocument/2006/relationships/hyperlink" Target="https://podminky.urs.cz/item/CS_URS_2024_01/725829111" TargetMode="External" /><Relationship Id="rId59" Type="http://schemas.openxmlformats.org/officeDocument/2006/relationships/hyperlink" Target="https://podminky.urs.cz/item/CS_URS_2024_01/725829131" TargetMode="External" /><Relationship Id="rId60" Type="http://schemas.openxmlformats.org/officeDocument/2006/relationships/hyperlink" Target="https://podminky.urs.cz/item/CS_URS_2024_01/725849411" TargetMode="External" /><Relationship Id="rId61" Type="http://schemas.openxmlformats.org/officeDocument/2006/relationships/hyperlink" Target="https://podminky.urs.cz/item/CS_URS_2024_01/725862113" TargetMode="External" /><Relationship Id="rId62" Type="http://schemas.openxmlformats.org/officeDocument/2006/relationships/hyperlink" Target="https://podminky.urs.cz/item/CS_URS_2024_01/998725102" TargetMode="External" /><Relationship Id="rId63" Type="http://schemas.openxmlformats.org/officeDocument/2006/relationships/hyperlink" Target="https://podminky.urs.cz/item/CS_URS_2024_01/734200811" TargetMode="External" /><Relationship Id="rId64" Type="http://schemas.openxmlformats.org/officeDocument/2006/relationships/hyperlink" Target="https://podminky.urs.cz/item/CS_URS_2024_01/734200822" TargetMode="External" /><Relationship Id="rId65" Type="http://schemas.openxmlformats.org/officeDocument/2006/relationships/hyperlink" Target="https://podminky.urs.cz/item/CS_URS_2024_01/734222812" TargetMode="External" /><Relationship Id="rId66" Type="http://schemas.openxmlformats.org/officeDocument/2006/relationships/hyperlink" Target="https://podminky.urs.cz/item/CS_URS_2024_01/735191910" TargetMode="External" /><Relationship Id="rId67" Type="http://schemas.openxmlformats.org/officeDocument/2006/relationships/hyperlink" Target="https://podminky.urs.cz/item/CS_URS_2024_01/735494811" TargetMode="External" /><Relationship Id="rId68" Type="http://schemas.openxmlformats.org/officeDocument/2006/relationships/hyperlink" Target="https://podminky.urs.cz/item/CS_URS_2024_01/762526811" TargetMode="External" /><Relationship Id="rId69" Type="http://schemas.openxmlformats.org/officeDocument/2006/relationships/hyperlink" Target="https://podminky.urs.cz/item/CS_URS_2024_01/763121422" TargetMode="External" /><Relationship Id="rId70" Type="http://schemas.openxmlformats.org/officeDocument/2006/relationships/hyperlink" Target="https://podminky.urs.cz/item/CS_URS_2024_01/763121711" TargetMode="External" /><Relationship Id="rId71" Type="http://schemas.openxmlformats.org/officeDocument/2006/relationships/hyperlink" Target="https://podminky.urs.cz/item/CS_URS_2024_01/763121714" TargetMode="External" /><Relationship Id="rId72" Type="http://schemas.openxmlformats.org/officeDocument/2006/relationships/hyperlink" Target="https://podminky.urs.cz/item/CS_URS_2024_01/763121751" TargetMode="External" /><Relationship Id="rId73" Type="http://schemas.openxmlformats.org/officeDocument/2006/relationships/hyperlink" Target="https://podminky.urs.cz/item/CS_URS_2024_01/763131451" TargetMode="External" /><Relationship Id="rId74" Type="http://schemas.openxmlformats.org/officeDocument/2006/relationships/hyperlink" Target="https://podminky.urs.cz/item/CS_URS_2024_01/763131711" TargetMode="External" /><Relationship Id="rId75" Type="http://schemas.openxmlformats.org/officeDocument/2006/relationships/hyperlink" Target="https://podminky.urs.cz/item/CS_URS_2024_01/763131714" TargetMode="External" /><Relationship Id="rId76" Type="http://schemas.openxmlformats.org/officeDocument/2006/relationships/hyperlink" Target="https://podminky.urs.cz/item/CS_URS_2024_01/763164641" TargetMode="External" /><Relationship Id="rId77" Type="http://schemas.openxmlformats.org/officeDocument/2006/relationships/hyperlink" Target="https://podminky.urs.cz/item/CS_URS_2024_01/763172324" TargetMode="External" /><Relationship Id="rId78" Type="http://schemas.openxmlformats.org/officeDocument/2006/relationships/hyperlink" Target="https://podminky.urs.cz/item/CS_URS_2024_01/998763101" TargetMode="External" /><Relationship Id="rId79" Type="http://schemas.openxmlformats.org/officeDocument/2006/relationships/hyperlink" Target="https://podminky.urs.cz/item/CS_URS_2024_01/766660001" TargetMode="External" /><Relationship Id="rId80" Type="http://schemas.openxmlformats.org/officeDocument/2006/relationships/hyperlink" Target="https://podminky.urs.cz/item/CS_URS_2024_01/766660021" TargetMode="External" /><Relationship Id="rId81" Type="http://schemas.openxmlformats.org/officeDocument/2006/relationships/hyperlink" Target="https://podminky.urs.cz/item/CS_URS_2024_01/766660739" TargetMode="External" /><Relationship Id="rId82" Type="http://schemas.openxmlformats.org/officeDocument/2006/relationships/hyperlink" Target="https://podminky.urs.cz/item/CS_URS_2024_01/766691914" TargetMode="External" /><Relationship Id="rId83" Type="http://schemas.openxmlformats.org/officeDocument/2006/relationships/hyperlink" Target="https://podminky.urs.cz/item/CS_URS_2024_01/766695212" TargetMode="External" /><Relationship Id="rId84" Type="http://schemas.openxmlformats.org/officeDocument/2006/relationships/hyperlink" Target="https://podminky.urs.cz/item/CS_URS_2024_01/766812840" TargetMode="External" /><Relationship Id="rId85" Type="http://schemas.openxmlformats.org/officeDocument/2006/relationships/hyperlink" Target="https://podminky.urs.cz/item/CS_URS_2024_01/766825811" TargetMode="External" /><Relationship Id="rId86" Type="http://schemas.openxmlformats.org/officeDocument/2006/relationships/hyperlink" Target="https://podminky.urs.cz/item/CS_URS_2024_01/766825821" TargetMode="External" /><Relationship Id="rId87" Type="http://schemas.openxmlformats.org/officeDocument/2006/relationships/hyperlink" Target="https://podminky.urs.cz/item/CS_URS_2024_01/998766102" TargetMode="External" /><Relationship Id="rId88" Type="http://schemas.openxmlformats.org/officeDocument/2006/relationships/hyperlink" Target="https://podminky.urs.cz/item/CS_URS_2024_01/771111011" TargetMode="External" /><Relationship Id="rId89" Type="http://schemas.openxmlformats.org/officeDocument/2006/relationships/hyperlink" Target="https://podminky.urs.cz/item/CS_URS_2024_01/771121011" TargetMode="External" /><Relationship Id="rId90" Type="http://schemas.openxmlformats.org/officeDocument/2006/relationships/hyperlink" Target="https://podminky.urs.cz/item/CS_URS_2024_01/771151022" TargetMode="External" /><Relationship Id="rId91" Type="http://schemas.openxmlformats.org/officeDocument/2006/relationships/hyperlink" Target="https://podminky.urs.cz/item/CS_URS_2024_01/771474113" TargetMode="External" /><Relationship Id="rId92" Type="http://schemas.openxmlformats.org/officeDocument/2006/relationships/hyperlink" Target="https://podminky.urs.cz/item/CS_URS_2024_01/771474114" TargetMode="External" /><Relationship Id="rId93" Type="http://schemas.openxmlformats.org/officeDocument/2006/relationships/hyperlink" Target="https://podminky.urs.cz/item/CS_URS_2024_01/771574415" TargetMode="External" /><Relationship Id="rId94" Type="http://schemas.openxmlformats.org/officeDocument/2006/relationships/hyperlink" Target="https://podminky.urs.cz/item/CS_URS_2024_01/771591112" TargetMode="External" /><Relationship Id="rId95" Type="http://schemas.openxmlformats.org/officeDocument/2006/relationships/hyperlink" Target="https://podminky.urs.cz/item/CS_URS_2024_01/771591264" TargetMode="External" /><Relationship Id="rId96" Type="http://schemas.openxmlformats.org/officeDocument/2006/relationships/hyperlink" Target="https://podminky.urs.cz/item/CS_URS_2024_01/771592011" TargetMode="External" /><Relationship Id="rId97" Type="http://schemas.openxmlformats.org/officeDocument/2006/relationships/hyperlink" Target="https://podminky.urs.cz/item/CS_URS_2024_01/998771102" TargetMode="External" /><Relationship Id="rId98" Type="http://schemas.openxmlformats.org/officeDocument/2006/relationships/hyperlink" Target="https://podminky.urs.cz/item/CS_URS_2024_01/775511810" TargetMode="External" /><Relationship Id="rId99" Type="http://schemas.openxmlformats.org/officeDocument/2006/relationships/hyperlink" Target="https://podminky.urs.cz/item/CS_URS_2024_01/776111116" TargetMode="External" /><Relationship Id="rId100" Type="http://schemas.openxmlformats.org/officeDocument/2006/relationships/hyperlink" Target="https://podminky.urs.cz/item/CS_URS_2024_01/776111311" TargetMode="External" /><Relationship Id="rId101" Type="http://schemas.openxmlformats.org/officeDocument/2006/relationships/hyperlink" Target="https://podminky.urs.cz/item/CS_URS_2024_01/776121112" TargetMode="External" /><Relationship Id="rId102" Type="http://schemas.openxmlformats.org/officeDocument/2006/relationships/hyperlink" Target="https://podminky.urs.cz/item/CS_URS_2024_01/776141121" TargetMode="External" /><Relationship Id="rId103" Type="http://schemas.openxmlformats.org/officeDocument/2006/relationships/hyperlink" Target="https://podminky.urs.cz/item/CS_URS_2024_01/776201811" TargetMode="External" /><Relationship Id="rId104" Type="http://schemas.openxmlformats.org/officeDocument/2006/relationships/hyperlink" Target="https://podminky.urs.cz/item/CS_URS_2024_01/776221111" TargetMode="External" /><Relationship Id="rId105" Type="http://schemas.openxmlformats.org/officeDocument/2006/relationships/hyperlink" Target="https://podminky.urs.cz/item/CS_URS_2024_01/776223112" TargetMode="External" /><Relationship Id="rId106" Type="http://schemas.openxmlformats.org/officeDocument/2006/relationships/hyperlink" Target="https://podminky.urs.cz/item/CS_URS_2024_01/776410811" TargetMode="External" /><Relationship Id="rId107" Type="http://schemas.openxmlformats.org/officeDocument/2006/relationships/hyperlink" Target="https://podminky.urs.cz/item/CS_URS_2024_01/776421111" TargetMode="External" /><Relationship Id="rId108" Type="http://schemas.openxmlformats.org/officeDocument/2006/relationships/hyperlink" Target="https://podminky.urs.cz/item/CS_URS_2024_01/776421312" TargetMode="External" /><Relationship Id="rId109" Type="http://schemas.openxmlformats.org/officeDocument/2006/relationships/hyperlink" Target="https://podminky.urs.cz/item/CS_URS_2024_01/998776102" TargetMode="External" /><Relationship Id="rId110" Type="http://schemas.openxmlformats.org/officeDocument/2006/relationships/hyperlink" Target="https://podminky.urs.cz/item/CS_URS_2024_01/781121011" TargetMode="External" /><Relationship Id="rId111" Type="http://schemas.openxmlformats.org/officeDocument/2006/relationships/hyperlink" Target="https://podminky.urs.cz/item/CS_URS_2024_01/781131112" TargetMode="External" /><Relationship Id="rId112" Type="http://schemas.openxmlformats.org/officeDocument/2006/relationships/hyperlink" Target="https://podminky.urs.cz/item/CS_URS_2024_01/781131232" TargetMode="External" /><Relationship Id="rId113" Type="http://schemas.openxmlformats.org/officeDocument/2006/relationships/hyperlink" Target="https://podminky.urs.cz/item/CS_URS_2024_01/781471810" TargetMode="External" /><Relationship Id="rId114" Type="http://schemas.openxmlformats.org/officeDocument/2006/relationships/hyperlink" Target="https://podminky.urs.cz/item/CS_URS_2024_01/781474113" TargetMode="External" /><Relationship Id="rId115" Type="http://schemas.openxmlformats.org/officeDocument/2006/relationships/hyperlink" Target="https://podminky.urs.cz/item/CS_URS_2024_01/781491021" TargetMode="External" /><Relationship Id="rId116" Type="http://schemas.openxmlformats.org/officeDocument/2006/relationships/hyperlink" Target="https://podminky.urs.cz/item/CS_URS_2024_01/781492251" TargetMode="External" /><Relationship Id="rId117" Type="http://schemas.openxmlformats.org/officeDocument/2006/relationships/hyperlink" Target="https://podminky.urs.cz/item/CS_URS_2024_01/781493611" TargetMode="External" /><Relationship Id="rId118" Type="http://schemas.openxmlformats.org/officeDocument/2006/relationships/hyperlink" Target="https://podminky.urs.cz/item/CS_URS_2024_01/781495115" TargetMode="External" /><Relationship Id="rId119" Type="http://schemas.openxmlformats.org/officeDocument/2006/relationships/hyperlink" Target="https://podminky.urs.cz/item/CS_URS_2024_01/781495141" TargetMode="External" /><Relationship Id="rId120" Type="http://schemas.openxmlformats.org/officeDocument/2006/relationships/hyperlink" Target="https://podminky.urs.cz/item/CS_URS_2024_01/781495142" TargetMode="External" /><Relationship Id="rId121" Type="http://schemas.openxmlformats.org/officeDocument/2006/relationships/hyperlink" Target="https://podminky.urs.cz/item/CS_URS_2024_01/781495143" TargetMode="External" /><Relationship Id="rId122" Type="http://schemas.openxmlformats.org/officeDocument/2006/relationships/hyperlink" Target="https://podminky.urs.cz/item/CS_URS_2024_01/781495211" TargetMode="External" /><Relationship Id="rId123" Type="http://schemas.openxmlformats.org/officeDocument/2006/relationships/hyperlink" Target="https://podminky.urs.cz/item/CS_URS_2024_01/998781102" TargetMode="External" /><Relationship Id="rId124" Type="http://schemas.openxmlformats.org/officeDocument/2006/relationships/hyperlink" Target="https://podminky.urs.cz/item/CS_URS_2024_01/783301311" TargetMode="External" /><Relationship Id="rId125" Type="http://schemas.openxmlformats.org/officeDocument/2006/relationships/hyperlink" Target="https://podminky.urs.cz/item/CS_URS_2024_01/783314101" TargetMode="External" /><Relationship Id="rId126" Type="http://schemas.openxmlformats.org/officeDocument/2006/relationships/hyperlink" Target="https://podminky.urs.cz/item/CS_URS_2024_01/783315101" TargetMode="External" /><Relationship Id="rId127" Type="http://schemas.openxmlformats.org/officeDocument/2006/relationships/hyperlink" Target="https://podminky.urs.cz/item/CS_URS_2024_01/783317101" TargetMode="External" /><Relationship Id="rId128" Type="http://schemas.openxmlformats.org/officeDocument/2006/relationships/hyperlink" Target="https://podminky.urs.cz/item/CS_URS_2024_01/783601327" TargetMode="External" /><Relationship Id="rId129" Type="http://schemas.openxmlformats.org/officeDocument/2006/relationships/hyperlink" Target="https://podminky.urs.cz/item/CS_URS_2024_01/783601715" TargetMode="External" /><Relationship Id="rId130" Type="http://schemas.openxmlformats.org/officeDocument/2006/relationships/hyperlink" Target="https://podminky.urs.cz/item/CS_URS_2024_01/783606811" TargetMode="External" /><Relationship Id="rId131" Type="http://schemas.openxmlformats.org/officeDocument/2006/relationships/hyperlink" Target="https://podminky.urs.cz/item/CS_URS_2024_01/783614111" TargetMode="External" /><Relationship Id="rId132" Type="http://schemas.openxmlformats.org/officeDocument/2006/relationships/hyperlink" Target="https://podminky.urs.cz/item/CS_URS_2024_01/783614551" TargetMode="External" /><Relationship Id="rId133" Type="http://schemas.openxmlformats.org/officeDocument/2006/relationships/hyperlink" Target="https://podminky.urs.cz/item/CS_URS_2024_01/783614561" TargetMode="External" /><Relationship Id="rId134" Type="http://schemas.openxmlformats.org/officeDocument/2006/relationships/hyperlink" Target="https://podminky.urs.cz/item/CS_URS_2024_01/783615551" TargetMode="External" /><Relationship Id="rId135" Type="http://schemas.openxmlformats.org/officeDocument/2006/relationships/hyperlink" Target="https://podminky.urs.cz/item/CS_URS_2024_01/783615561" TargetMode="External" /><Relationship Id="rId136" Type="http://schemas.openxmlformats.org/officeDocument/2006/relationships/hyperlink" Target="https://podminky.urs.cz/item/CS_URS_2024_01/783617117" TargetMode="External" /><Relationship Id="rId137" Type="http://schemas.openxmlformats.org/officeDocument/2006/relationships/hyperlink" Target="https://podminky.urs.cz/item/CS_URS_2024_01/783617611" TargetMode="External" /><Relationship Id="rId138" Type="http://schemas.openxmlformats.org/officeDocument/2006/relationships/hyperlink" Target="https://podminky.urs.cz/item/CS_URS_2024_01/783617631" TargetMode="External" /><Relationship Id="rId139" Type="http://schemas.openxmlformats.org/officeDocument/2006/relationships/hyperlink" Target="https://podminky.urs.cz/item/CS_URS_2024_01/783622111" TargetMode="External" /><Relationship Id="rId140" Type="http://schemas.openxmlformats.org/officeDocument/2006/relationships/hyperlink" Target="https://podminky.urs.cz/item/CS_URS_2024_01/783622331" TargetMode="External" /><Relationship Id="rId141" Type="http://schemas.openxmlformats.org/officeDocument/2006/relationships/hyperlink" Target="https://podminky.urs.cz/item/CS_URS_2024_01/783622341" TargetMode="External" /><Relationship Id="rId142" Type="http://schemas.openxmlformats.org/officeDocument/2006/relationships/hyperlink" Target="https://podminky.urs.cz/item/CS_URS_2024_01/784121001" TargetMode="External" /><Relationship Id="rId143" Type="http://schemas.openxmlformats.org/officeDocument/2006/relationships/hyperlink" Target="https://podminky.urs.cz/item/CS_URS_2024_01/784121011" TargetMode="External" /><Relationship Id="rId144" Type="http://schemas.openxmlformats.org/officeDocument/2006/relationships/hyperlink" Target="https://podminky.urs.cz/item/CS_URS_2024_01/784181121" TargetMode="External" /><Relationship Id="rId145" Type="http://schemas.openxmlformats.org/officeDocument/2006/relationships/hyperlink" Target="https://podminky.urs.cz/item/CS_URS_2024_01/784221111" TargetMode="External" /><Relationship Id="rId14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38" t="s">
        <v>14</v>
      </c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25"/>
      <c r="AQ5" s="25"/>
      <c r="AR5" s="23"/>
      <c r="BE5" s="335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40" t="s">
        <v>17</v>
      </c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25"/>
      <c r="AQ6" s="25"/>
      <c r="AR6" s="23"/>
      <c r="BE6" s="336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36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24</v>
      </c>
      <c r="AO8" s="25"/>
      <c r="AP8" s="25"/>
      <c r="AQ8" s="25"/>
      <c r="AR8" s="23"/>
      <c r="BE8" s="336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36"/>
      <c r="BS9" s="20" t="s">
        <v>6</v>
      </c>
    </row>
    <row r="10" spans="2:71" s="1" customFormat="1" ht="12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36"/>
      <c r="BS10" s="20" t="s">
        <v>6</v>
      </c>
    </row>
    <row r="11" spans="2:71" s="1" customFormat="1" ht="18.4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36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36"/>
      <c r="BS12" s="20" t="s">
        <v>6</v>
      </c>
    </row>
    <row r="13" spans="2:71" s="1" customFormat="1" ht="12" customHeight="1">
      <c r="B13" s="24"/>
      <c r="C13" s="25"/>
      <c r="D13" s="32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34" t="s">
        <v>30</v>
      </c>
      <c r="AO13" s="25"/>
      <c r="AP13" s="25"/>
      <c r="AQ13" s="25"/>
      <c r="AR13" s="23"/>
      <c r="BE13" s="336"/>
      <c r="BS13" s="20" t="s">
        <v>6</v>
      </c>
    </row>
    <row r="14" spans="2:71" ht="12.75">
      <c r="B14" s="24"/>
      <c r="C14" s="25"/>
      <c r="D14" s="25"/>
      <c r="E14" s="341" t="s">
        <v>30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2" t="s">
        <v>28</v>
      </c>
      <c r="AL14" s="25"/>
      <c r="AM14" s="25"/>
      <c r="AN14" s="34" t="s">
        <v>30</v>
      </c>
      <c r="AO14" s="25"/>
      <c r="AP14" s="25"/>
      <c r="AQ14" s="25"/>
      <c r="AR14" s="23"/>
      <c r="BE14" s="336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36"/>
      <c r="BS15" s="20" t="s">
        <v>4</v>
      </c>
    </row>
    <row r="16" spans="2:71" s="1" customFormat="1" ht="12" customHeight="1">
      <c r="B16" s="24"/>
      <c r="C16" s="25"/>
      <c r="D16" s="32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36"/>
      <c r="BS16" s="20" t="s">
        <v>4</v>
      </c>
    </row>
    <row r="17" spans="2:71" s="1" customFormat="1" ht="18.4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36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36"/>
      <c r="BS18" s="20" t="s">
        <v>6</v>
      </c>
    </row>
    <row r="19" spans="2:71" s="1" customFormat="1" ht="12" customHeight="1">
      <c r="B19" s="24"/>
      <c r="C19" s="25"/>
      <c r="D19" s="32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36"/>
      <c r="BS19" s="20" t="s">
        <v>6</v>
      </c>
    </row>
    <row r="20" spans="2:71" s="1" customFormat="1" ht="18.4" customHeight="1">
      <c r="B20" s="24"/>
      <c r="C20" s="25"/>
      <c r="D20" s="25"/>
      <c r="E20" s="30" t="s">
        <v>32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36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36"/>
    </row>
    <row r="22" spans="2:57" s="1" customFormat="1" ht="12" customHeight="1">
      <c r="B22" s="24"/>
      <c r="C22" s="25"/>
      <c r="D22" s="32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36"/>
    </row>
    <row r="23" spans="2:57" s="1" customFormat="1" ht="47.25" customHeight="1">
      <c r="B23" s="24"/>
      <c r="C23" s="25"/>
      <c r="D23" s="25"/>
      <c r="E23" s="343" t="s">
        <v>36</v>
      </c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25"/>
      <c r="AP23" s="25"/>
      <c r="AQ23" s="25"/>
      <c r="AR23" s="23"/>
      <c r="BE23" s="336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36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36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44">
        <f>ROUND(AG54,2)</f>
        <v>0</v>
      </c>
      <c r="AL26" s="345"/>
      <c r="AM26" s="345"/>
      <c r="AN26" s="345"/>
      <c r="AO26" s="345"/>
      <c r="AP26" s="39"/>
      <c r="AQ26" s="39"/>
      <c r="AR26" s="42"/>
      <c r="BE26" s="336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36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46" t="s">
        <v>38</v>
      </c>
      <c r="M28" s="346"/>
      <c r="N28" s="346"/>
      <c r="O28" s="346"/>
      <c r="P28" s="346"/>
      <c r="Q28" s="39"/>
      <c r="R28" s="39"/>
      <c r="S28" s="39"/>
      <c r="T28" s="39"/>
      <c r="U28" s="39"/>
      <c r="V28" s="39"/>
      <c r="W28" s="346" t="s">
        <v>39</v>
      </c>
      <c r="X28" s="346"/>
      <c r="Y28" s="346"/>
      <c r="Z28" s="346"/>
      <c r="AA28" s="346"/>
      <c r="AB28" s="346"/>
      <c r="AC28" s="346"/>
      <c r="AD28" s="346"/>
      <c r="AE28" s="346"/>
      <c r="AF28" s="39"/>
      <c r="AG28" s="39"/>
      <c r="AH28" s="39"/>
      <c r="AI28" s="39"/>
      <c r="AJ28" s="39"/>
      <c r="AK28" s="346" t="s">
        <v>40</v>
      </c>
      <c r="AL28" s="346"/>
      <c r="AM28" s="346"/>
      <c r="AN28" s="346"/>
      <c r="AO28" s="346"/>
      <c r="AP28" s="39"/>
      <c r="AQ28" s="39"/>
      <c r="AR28" s="42"/>
      <c r="BE28" s="336"/>
    </row>
    <row r="29" spans="2:57" s="3" customFormat="1" ht="14.45" customHeight="1">
      <c r="B29" s="43"/>
      <c r="C29" s="44"/>
      <c r="D29" s="32" t="s">
        <v>41</v>
      </c>
      <c r="E29" s="44"/>
      <c r="F29" s="32" t="s">
        <v>42</v>
      </c>
      <c r="G29" s="44"/>
      <c r="H29" s="44"/>
      <c r="I29" s="44"/>
      <c r="J29" s="44"/>
      <c r="K29" s="44"/>
      <c r="L29" s="349">
        <v>0.21</v>
      </c>
      <c r="M29" s="348"/>
      <c r="N29" s="348"/>
      <c r="O29" s="348"/>
      <c r="P29" s="348"/>
      <c r="Q29" s="44"/>
      <c r="R29" s="44"/>
      <c r="S29" s="44"/>
      <c r="T29" s="44"/>
      <c r="U29" s="44"/>
      <c r="V29" s="44"/>
      <c r="W29" s="347">
        <f>ROUND(AZ54,2)</f>
        <v>0</v>
      </c>
      <c r="X29" s="348"/>
      <c r="Y29" s="348"/>
      <c r="Z29" s="348"/>
      <c r="AA29" s="348"/>
      <c r="AB29" s="348"/>
      <c r="AC29" s="348"/>
      <c r="AD29" s="348"/>
      <c r="AE29" s="348"/>
      <c r="AF29" s="44"/>
      <c r="AG29" s="44"/>
      <c r="AH29" s="44"/>
      <c r="AI29" s="44"/>
      <c r="AJ29" s="44"/>
      <c r="AK29" s="347">
        <f>ROUND(AV54,2)</f>
        <v>0</v>
      </c>
      <c r="AL29" s="348"/>
      <c r="AM29" s="348"/>
      <c r="AN29" s="348"/>
      <c r="AO29" s="348"/>
      <c r="AP29" s="44"/>
      <c r="AQ29" s="44"/>
      <c r="AR29" s="45"/>
      <c r="BE29" s="337"/>
    </row>
    <row r="30" spans="2:57" s="3" customFormat="1" ht="14.45" customHeight="1">
      <c r="B30" s="43"/>
      <c r="C30" s="44"/>
      <c r="D30" s="44"/>
      <c r="E30" s="44"/>
      <c r="F30" s="32" t="s">
        <v>43</v>
      </c>
      <c r="G30" s="44"/>
      <c r="H30" s="44"/>
      <c r="I30" s="44"/>
      <c r="J30" s="44"/>
      <c r="K30" s="44"/>
      <c r="L30" s="349">
        <v>0.12</v>
      </c>
      <c r="M30" s="348"/>
      <c r="N30" s="348"/>
      <c r="O30" s="348"/>
      <c r="P30" s="348"/>
      <c r="Q30" s="44"/>
      <c r="R30" s="44"/>
      <c r="S30" s="44"/>
      <c r="T30" s="44"/>
      <c r="U30" s="44"/>
      <c r="V30" s="44"/>
      <c r="W30" s="347">
        <f>ROUND(BA54,2)</f>
        <v>0</v>
      </c>
      <c r="X30" s="348"/>
      <c r="Y30" s="348"/>
      <c r="Z30" s="348"/>
      <c r="AA30" s="348"/>
      <c r="AB30" s="348"/>
      <c r="AC30" s="348"/>
      <c r="AD30" s="348"/>
      <c r="AE30" s="348"/>
      <c r="AF30" s="44"/>
      <c r="AG30" s="44"/>
      <c r="AH30" s="44"/>
      <c r="AI30" s="44"/>
      <c r="AJ30" s="44"/>
      <c r="AK30" s="347">
        <f>ROUND(AW54,2)</f>
        <v>0</v>
      </c>
      <c r="AL30" s="348"/>
      <c r="AM30" s="348"/>
      <c r="AN30" s="348"/>
      <c r="AO30" s="348"/>
      <c r="AP30" s="44"/>
      <c r="AQ30" s="44"/>
      <c r="AR30" s="45"/>
      <c r="BE30" s="337"/>
    </row>
    <row r="31" spans="2:57" s="3" customFormat="1" ht="14.45" customHeight="1" hidden="1">
      <c r="B31" s="43"/>
      <c r="C31" s="44"/>
      <c r="D31" s="44"/>
      <c r="E31" s="44"/>
      <c r="F31" s="32" t="s">
        <v>44</v>
      </c>
      <c r="G31" s="44"/>
      <c r="H31" s="44"/>
      <c r="I31" s="44"/>
      <c r="J31" s="44"/>
      <c r="K31" s="44"/>
      <c r="L31" s="349">
        <v>0.21</v>
      </c>
      <c r="M31" s="348"/>
      <c r="N31" s="348"/>
      <c r="O31" s="348"/>
      <c r="P31" s="348"/>
      <c r="Q31" s="44"/>
      <c r="R31" s="44"/>
      <c r="S31" s="44"/>
      <c r="T31" s="44"/>
      <c r="U31" s="44"/>
      <c r="V31" s="44"/>
      <c r="W31" s="347">
        <f>ROUND(BB54,2)</f>
        <v>0</v>
      </c>
      <c r="X31" s="348"/>
      <c r="Y31" s="348"/>
      <c r="Z31" s="348"/>
      <c r="AA31" s="348"/>
      <c r="AB31" s="348"/>
      <c r="AC31" s="348"/>
      <c r="AD31" s="348"/>
      <c r="AE31" s="348"/>
      <c r="AF31" s="44"/>
      <c r="AG31" s="44"/>
      <c r="AH31" s="44"/>
      <c r="AI31" s="44"/>
      <c r="AJ31" s="44"/>
      <c r="AK31" s="347">
        <v>0</v>
      </c>
      <c r="AL31" s="348"/>
      <c r="AM31" s="348"/>
      <c r="AN31" s="348"/>
      <c r="AO31" s="348"/>
      <c r="AP31" s="44"/>
      <c r="AQ31" s="44"/>
      <c r="AR31" s="45"/>
      <c r="BE31" s="337"/>
    </row>
    <row r="32" spans="2:57" s="3" customFormat="1" ht="14.45" customHeight="1" hidden="1">
      <c r="B32" s="43"/>
      <c r="C32" s="44"/>
      <c r="D32" s="44"/>
      <c r="E32" s="44"/>
      <c r="F32" s="32" t="s">
        <v>45</v>
      </c>
      <c r="G32" s="44"/>
      <c r="H32" s="44"/>
      <c r="I32" s="44"/>
      <c r="J32" s="44"/>
      <c r="K32" s="44"/>
      <c r="L32" s="349">
        <v>0.12</v>
      </c>
      <c r="M32" s="348"/>
      <c r="N32" s="348"/>
      <c r="O32" s="348"/>
      <c r="P32" s="348"/>
      <c r="Q32" s="44"/>
      <c r="R32" s="44"/>
      <c r="S32" s="44"/>
      <c r="T32" s="44"/>
      <c r="U32" s="44"/>
      <c r="V32" s="44"/>
      <c r="W32" s="347">
        <f>ROUND(BC54,2)</f>
        <v>0</v>
      </c>
      <c r="X32" s="348"/>
      <c r="Y32" s="348"/>
      <c r="Z32" s="348"/>
      <c r="AA32" s="348"/>
      <c r="AB32" s="348"/>
      <c r="AC32" s="348"/>
      <c r="AD32" s="348"/>
      <c r="AE32" s="348"/>
      <c r="AF32" s="44"/>
      <c r="AG32" s="44"/>
      <c r="AH32" s="44"/>
      <c r="AI32" s="44"/>
      <c r="AJ32" s="44"/>
      <c r="AK32" s="347">
        <v>0</v>
      </c>
      <c r="AL32" s="348"/>
      <c r="AM32" s="348"/>
      <c r="AN32" s="348"/>
      <c r="AO32" s="348"/>
      <c r="AP32" s="44"/>
      <c r="AQ32" s="44"/>
      <c r="AR32" s="45"/>
      <c r="BE32" s="337"/>
    </row>
    <row r="33" spans="2:44" s="3" customFormat="1" ht="14.45" customHeight="1" hidden="1">
      <c r="B33" s="43"/>
      <c r="C33" s="44"/>
      <c r="D33" s="44"/>
      <c r="E33" s="44"/>
      <c r="F33" s="32" t="s">
        <v>46</v>
      </c>
      <c r="G33" s="44"/>
      <c r="H33" s="44"/>
      <c r="I33" s="44"/>
      <c r="J33" s="44"/>
      <c r="K33" s="44"/>
      <c r="L33" s="349">
        <v>0</v>
      </c>
      <c r="M33" s="348"/>
      <c r="N33" s="348"/>
      <c r="O33" s="348"/>
      <c r="P33" s="348"/>
      <c r="Q33" s="44"/>
      <c r="R33" s="44"/>
      <c r="S33" s="44"/>
      <c r="T33" s="44"/>
      <c r="U33" s="44"/>
      <c r="V33" s="44"/>
      <c r="W33" s="347">
        <f>ROUND(BD54,2)</f>
        <v>0</v>
      </c>
      <c r="X33" s="348"/>
      <c r="Y33" s="348"/>
      <c r="Z33" s="348"/>
      <c r="AA33" s="348"/>
      <c r="AB33" s="348"/>
      <c r="AC33" s="348"/>
      <c r="AD33" s="348"/>
      <c r="AE33" s="348"/>
      <c r="AF33" s="44"/>
      <c r="AG33" s="44"/>
      <c r="AH33" s="44"/>
      <c r="AI33" s="44"/>
      <c r="AJ33" s="44"/>
      <c r="AK33" s="347">
        <v>0</v>
      </c>
      <c r="AL33" s="348"/>
      <c r="AM33" s="348"/>
      <c r="AN33" s="348"/>
      <c r="AO33" s="348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48</v>
      </c>
      <c r="U35" s="48"/>
      <c r="V35" s="48"/>
      <c r="W35" s="48"/>
      <c r="X35" s="350" t="s">
        <v>49</v>
      </c>
      <c r="Y35" s="351"/>
      <c r="Z35" s="351"/>
      <c r="AA35" s="351"/>
      <c r="AB35" s="351"/>
      <c r="AC35" s="48"/>
      <c r="AD35" s="48"/>
      <c r="AE35" s="48"/>
      <c r="AF35" s="48"/>
      <c r="AG35" s="48"/>
      <c r="AH35" s="48"/>
      <c r="AI35" s="48"/>
      <c r="AJ35" s="48"/>
      <c r="AK35" s="352">
        <f>SUM(AK26:AK33)</f>
        <v>0</v>
      </c>
      <c r="AL35" s="351"/>
      <c r="AM35" s="351"/>
      <c r="AN35" s="351"/>
      <c r="AO35" s="353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50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48-10-01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4" t="str">
        <f>K6</f>
        <v>Stavební úpravy VB 0+1, Markova 48/1, Karviná-Fryštát</v>
      </c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Karviná-Fryštát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56" t="str">
        <f>IF(AN8="","",AN8)</f>
        <v>20. 1. 2024</v>
      </c>
      <c r="AN47" s="356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STATUTÁRNÍ MĚSTO KARVINÁ · Magistrát města Karviné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357" t="str">
        <f>IF(E17="","",E17)</f>
        <v xml:space="preserve"> </v>
      </c>
      <c r="AN49" s="358"/>
      <c r="AO49" s="358"/>
      <c r="AP49" s="358"/>
      <c r="AQ49" s="39"/>
      <c r="AR49" s="42"/>
      <c r="AS49" s="359" t="s">
        <v>51</v>
      </c>
      <c r="AT49" s="360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34</v>
      </c>
      <c r="AJ50" s="39"/>
      <c r="AK50" s="39"/>
      <c r="AL50" s="39"/>
      <c r="AM50" s="357" t="str">
        <f>IF(E20="","",E20)</f>
        <v xml:space="preserve"> </v>
      </c>
      <c r="AN50" s="358"/>
      <c r="AO50" s="358"/>
      <c r="AP50" s="358"/>
      <c r="AQ50" s="39"/>
      <c r="AR50" s="42"/>
      <c r="AS50" s="361"/>
      <c r="AT50" s="362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63"/>
      <c r="AT51" s="364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65" t="s">
        <v>52</v>
      </c>
      <c r="D52" s="366"/>
      <c r="E52" s="366"/>
      <c r="F52" s="366"/>
      <c r="G52" s="366"/>
      <c r="H52" s="69"/>
      <c r="I52" s="367" t="s">
        <v>53</v>
      </c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8" t="s">
        <v>54</v>
      </c>
      <c r="AH52" s="366"/>
      <c r="AI52" s="366"/>
      <c r="AJ52" s="366"/>
      <c r="AK52" s="366"/>
      <c r="AL52" s="366"/>
      <c r="AM52" s="366"/>
      <c r="AN52" s="367" t="s">
        <v>55</v>
      </c>
      <c r="AO52" s="366"/>
      <c r="AP52" s="366"/>
      <c r="AQ52" s="70" t="s">
        <v>56</v>
      </c>
      <c r="AR52" s="42"/>
      <c r="AS52" s="71" t="s">
        <v>57</v>
      </c>
      <c r="AT52" s="72" t="s">
        <v>58</v>
      </c>
      <c r="AU52" s="72" t="s">
        <v>59</v>
      </c>
      <c r="AV52" s="72" t="s">
        <v>60</v>
      </c>
      <c r="AW52" s="72" t="s">
        <v>61</v>
      </c>
      <c r="AX52" s="72" t="s">
        <v>62</v>
      </c>
      <c r="AY52" s="72" t="s">
        <v>63</v>
      </c>
      <c r="AZ52" s="72" t="s">
        <v>64</v>
      </c>
      <c r="BA52" s="72" t="s">
        <v>65</v>
      </c>
      <c r="BB52" s="72" t="s">
        <v>66</v>
      </c>
      <c r="BC52" s="72" t="s">
        <v>67</v>
      </c>
      <c r="BD52" s="73" t="s">
        <v>68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69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2">
        <f>ROUND(AG55,2)</f>
        <v>0</v>
      </c>
      <c r="AH54" s="372"/>
      <c r="AI54" s="372"/>
      <c r="AJ54" s="372"/>
      <c r="AK54" s="372"/>
      <c r="AL54" s="372"/>
      <c r="AM54" s="372"/>
      <c r="AN54" s="373">
        <f>SUM(AG54,AT54)</f>
        <v>0</v>
      </c>
      <c r="AO54" s="373"/>
      <c r="AP54" s="373"/>
      <c r="AQ54" s="81" t="s">
        <v>19</v>
      </c>
      <c r="AR54" s="82"/>
      <c r="AS54" s="83">
        <f>ROUND(AS55,2)</f>
        <v>0</v>
      </c>
      <c r="AT54" s="84">
        <f>ROUND(SUM(AV54:AW54),2)</f>
        <v>0</v>
      </c>
      <c r="AU54" s="85">
        <f>ROUND(AU55,5)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ROUND(AZ55,2)</f>
        <v>0</v>
      </c>
      <c r="BA54" s="84">
        <f>ROUND(BA55,2)</f>
        <v>0</v>
      </c>
      <c r="BB54" s="84">
        <f>ROUND(BB55,2)</f>
        <v>0</v>
      </c>
      <c r="BC54" s="84">
        <f>ROUND(BC55,2)</f>
        <v>0</v>
      </c>
      <c r="BD54" s="86">
        <f>ROUND(BD55,2)</f>
        <v>0</v>
      </c>
      <c r="BS54" s="87" t="s">
        <v>70</v>
      </c>
      <c r="BT54" s="87" t="s">
        <v>71</v>
      </c>
      <c r="BV54" s="87" t="s">
        <v>72</v>
      </c>
      <c r="BW54" s="87" t="s">
        <v>5</v>
      </c>
      <c r="BX54" s="87" t="s">
        <v>73</v>
      </c>
      <c r="CL54" s="87" t="s">
        <v>19</v>
      </c>
    </row>
    <row r="55" spans="1:90" s="7" customFormat="1" ht="24.75" customHeight="1">
      <c r="A55" s="88" t="s">
        <v>74</v>
      </c>
      <c r="B55" s="89"/>
      <c r="C55" s="90"/>
      <c r="D55" s="371" t="s">
        <v>14</v>
      </c>
      <c r="E55" s="371"/>
      <c r="F55" s="371"/>
      <c r="G55" s="371"/>
      <c r="H55" s="371"/>
      <c r="I55" s="91"/>
      <c r="J55" s="371" t="s">
        <v>17</v>
      </c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69">
        <f>'48-10-01 - Stavební úprav...'!J28</f>
        <v>0</v>
      </c>
      <c r="AH55" s="370"/>
      <c r="AI55" s="370"/>
      <c r="AJ55" s="370"/>
      <c r="AK55" s="370"/>
      <c r="AL55" s="370"/>
      <c r="AM55" s="370"/>
      <c r="AN55" s="369">
        <f>SUM(AG55,AT55)</f>
        <v>0</v>
      </c>
      <c r="AO55" s="370"/>
      <c r="AP55" s="370"/>
      <c r="AQ55" s="92" t="s">
        <v>75</v>
      </c>
      <c r="AR55" s="93"/>
      <c r="AS55" s="94">
        <v>0</v>
      </c>
      <c r="AT55" s="95">
        <f>ROUND(SUM(AV55:AW55),2)</f>
        <v>0</v>
      </c>
      <c r="AU55" s="96">
        <f>'48-10-01 - Stavební úprav...'!P94</f>
        <v>0</v>
      </c>
      <c r="AV55" s="95">
        <f>'48-10-01 - Stavební úprav...'!J31</f>
        <v>0</v>
      </c>
      <c r="AW55" s="95">
        <f>'48-10-01 - Stavební úprav...'!J32</f>
        <v>0</v>
      </c>
      <c r="AX55" s="95">
        <f>'48-10-01 - Stavební úprav...'!J33</f>
        <v>0</v>
      </c>
      <c r="AY55" s="95">
        <f>'48-10-01 - Stavební úprav...'!J34</f>
        <v>0</v>
      </c>
      <c r="AZ55" s="95">
        <f>'48-10-01 - Stavební úprav...'!F31</f>
        <v>0</v>
      </c>
      <c r="BA55" s="95">
        <f>'48-10-01 - Stavební úprav...'!F32</f>
        <v>0</v>
      </c>
      <c r="BB55" s="95">
        <f>'48-10-01 - Stavební úprav...'!F33</f>
        <v>0</v>
      </c>
      <c r="BC55" s="95">
        <f>'48-10-01 - Stavební úprav...'!F34</f>
        <v>0</v>
      </c>
      <c r="BD55" s="97">
        <f>'48-10-01 - Stavební úprav...'!F35</f>
        <v>0</v>
      </c>
      <c r="BT55" s="98" t="s">
        <v>76</v>
      </c>
      <c r="BU55" s="98" t="s">
        <v>77</v>
      </c>
      <c r="BV55" s="98" t="s">
        <v>72</v>
      </c>
      <c r="BW55" s="98" t="s">
        <v>5</v>
      </c>
      <c r="BX55" s="98" t="s">
        <v>73</v>
      </c>
      <c r="CL55" s="98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2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42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algorithmName="SHA-512" hashValue="1yiHBVrqP70e/0N+rSnHEPSsnFWxhl2pY1VEjR+upDJm2ONjQGxmGC+amz/1ocihawCOxYgtF+3tCOPAhvuSZA==" saltValue="hafUTuTyEhm/KgCQsXCZi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48-10-01 - Stavební úpra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82"/>
  <sheetViews>
    <sheetView showGridLines="0" workbookViewId="0" topLeftCell="A1">
      <selection activeCell="H197" sqref="H19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0" t="s">
        <v>5</v>
      </c>
    </row>
    <row r="3" spans="2:46" s="1" customFormat="1" ht="6.9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23"/>
      <c r="AT3" s="20" t="s">
        <v>76</v>
      </c>
    </row>
    <row r="4" spans="2:46" s="1" customFormat="1" ht="24.95" customHeight="1">
      <c r="B4" s="23"/>
      <c r="D4" s="101" t="s">
        <v>78</v>
      </c>
      <c r="L4" s="23"/>
      <c r="M4" s="102" t="s">
        <v>10</v>
      </c>
      <c r="AT4" s="20" t="s">
        <v>4</v>
      </c>
    </row>
    <row r="5" spans="2:12" s="1" customFormat="1" ht="6.95" customHeight="1">
      <c r="B5" s="23"/>
      <c r="L5" s="23"/>
    </row>
    <row r="6" spans="1:31" s="2" customFormat="1" ht="12" customHeight="1">
      <c r="A6" s="37"/>
      <c r="B6" s="42"/>
      <c r="C6" s="37"/>
      <c r="D6" s="103" t="s">
        <v>16</v>
      </c>
      <c r="E6" s="37"/>
      <c r="F6" s="37"/>
      <c r="G6" s="37"/>
      <c r="H6" s="37"/>
      <c r="I6" s="37"/>
      <c r="J6" s="37"/>
      <c r="K6" s="37"/>
      <c r="L6" s="104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2"/>
      <c r="C7" s="37"/>
      <c r="D7" s="37"/>
      <c r="E7" s="375" t="s">
        <v>17</v>
      </c>
      <c r="F7" s="376"/>
      <c r="G7" s="376"/>
      <c r="H7" s="376"/>
      <c r="I7" s="37"/>
      <c r="J7" s="37"/>
      <c r="K7" s="37"/>
      <c r="L7" s="10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1.25">
      <c r="A8" s="37"/>
      <c r="B8" s="42"/>
      <c r="C8" s="37"/>
      <c r="D8" s="37"/>
      <c r="E8" s="37"/>
      <c r="F8" s="37"/>
      <c r="G8" s="37"/>
      <c r="H8" s="37"/>
      <c r="I8" s="37"/>
      <c r="J8" s="37"/>
      <c r="K8" s="37"/>
      <c r="L8" s="10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2"/>
      <c r="C9" s="37"/>
      <c r="D9" s="103" t="s">
        <v>18</v>
      </c>
      <c r="E9" s="37"/>
      <c r="F9" s="105" t="s">
        <v>19</v>
      </c>
      <c r="G9" s="37"/>
      <c r="H9" s="37"/>
      <c r="I9" s="103" t="s">
        <v>20</v>
      </c>
      <c r="J9" s="105" t="s">
        <v>19</v>
      </c>
      <c r="K9" s="37"/>
      <c r="L9" s="10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03" t="s">
        <v>21</v>
      </c>
      <c r="E10" s="37"/>
      <c r="F10" s="105" t="s">
        <v>22</v>
      </c>
      <c r="G10" s="37"/>
      <c r="H10" s="37"/>
      <c r="I10" s="103" t="s">
        <v>23</v>
      </c>
      <c r="J10" s="106" t="str">
        <f>'Rekapitulace stavby'!AN8</f>
        <v>20. 1. 2024</v>
      </c>
      <c r="K10" s="37"/>
      <c r="L10" s="10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9" customHeight="1">
      <c r="A11" s="37"/>
      <c r="B11" s="42"/>
      <c r="C11" s="37"/>
      <c r="D11" s="37"/>
      <c r="E11" s="37"/>
      <c r="F11" s="37"/>
      <c r="G11" s="37"/>
      <c r="H11" s="37"/>
      <c r="I11" s="37"/>
      <c r="J11" s="37"/>
      <c r="K11" s="37"/>
      <c r="L11" s="10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3" t="s">
        <v>25</v>
      </c>
      <c r="E12" s="37"/>
      <c r="F12" s="37"/>
      <c r="G12" s="37"/>
      <c r="H12" s="37"/>
      <c r="I12" s="103" t="s">
        <v>26</v>
      </c>
      <c r="J12" s="105" t="s">
        <v>19</v>
      </c>
      <c r="K12" s="37"/>
      <c r="L12" s="10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2"/>
      <c r="C13" s="37"/>
      <c r="D13" s="37"/>
      <c r="E13" s="105" t="s">
        <v>27</v>
      </c>
      <c r="F13" s="37"/>
      <c r="G13" s="37"/>
      <c r="H13" s="37"/>
      <c r="I13" s="103" t="s">
        <v>28</v>
      </c>
      <c r="J13" s="105" t="s">
        <v>19</v>
      </c>
      <c r="K13" s="37"/>
      <c r="L13" s="10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0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03" t="s">
        <v>29</v>
      </c>
      <c r="E15" s="37"/>
      <c r="F15" s="37"/>
      <c r="G15" s="37"/>
      <c r="H15" s="37"/>
      <c r="I15" s="103" t="s">
        <v>26</v>
      </c>
      <c r="J15" s="33" t="str">
        <f>'Rekapitulace stavby'!AN13</f>
        <v>Vyplň údaj</v>
      </c>
      <c r="K15" s="37"/>
      <c r="L15" s="10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2"/>
      <c r="C16" s="37"/>
      <c r="D16" s="37"/>
      <c r="E16" s="377" t="str">
        <f>'Rekapitulace stavby'!E14</f>
        <v>Vyplň údaj</v>
      </c>
      <c r="F16" s="378"/>
      <c r="G16" s="378"/>
      <c r="H16" s="378"/>
      <c r="I16" s="103" t="s">
        <v>28</v>
      </c>
      <c r="J16" s="33" t="str">
        <f>'Rekapitulace stavby'!AN14</f>
        <v>Vyplň údaj</v>
      </c>
      <c r="K16" s="37"/>
      <c r="L16" s="10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0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03" t="s">
        <v>31</v>
      </c>
      <c r="E18" s="37"/>
      <c r="F18" s="37"/>
      <c r="G18" s="37"/>
      <c r="H18" s="37"/>
      <c r="I18" s="103" t="s">
        <v>26</v>
      </c>
      <c r="J18" s="105" t="str">
        <f>IF('Rekapitulace stavby'!AN16="","",'Rekapitulace stavby'!AN16)</f>
        <v/>
      </c>
      <c r="K18" s="37"/>
      <c r="L18" s="10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tr">
        <f>IF('Rekapitulace stavby'!E17="","",'Rekapitulace stavby'!E17)</f>
        <v xml:space="preserve"> </v>
      </c>
      <c r="F19" s="37"/>
      <c r="G19" s="37"/>
      <c r="H19" s="37"/>
      <c r="I19" s="103" t="s">
        <v>28</v>
      </c>
      <c r="J19" s="105" t="str">
        <f>IF('Rekapitulace stavby'!AN17="","",'Rekapitulace stavby'!AN17)</f>
        <v/>
      </c>
      <c r="K19" s="37"/>
      <c r="L19" s="10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0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03" t="s">
        <v>34</v>
      </c>
      <c r="E21" s="37"/>
      <c r="F21" s="37"/>
      <c r="G21" s="37"/>
      <c r="H21" s="37"/>
      <c r="I21" s="103" t="s">
        <v>26</v>
      </c>
      <c r="J21" s="105" t="str">
        <f>IF('Rekapitulace stavby'!AN19="","",'Rekapitulace stavby'!AN19)</f>
        <v/>
      </c>
      <c r="K21" s="37"/>
      <c r="L21" s="10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105" t="str">
        <f>IF('Rekapitulace stavby'!E20="","",'Rekapitulace stavby'!E20)</f>
        <v xml:space="preserve"> </v>
      </c>
      <c r="F22" s="37"/>
      <c r="G22" s="37"/>
      <c r="H22" s="37"/>
      <c r="I22" s="103" t="s">
        <v>28</v>
      </c>
      <c r="J22" s="105" t="str">
        <f>IF('Rekapitulace stavby'!AN20="","",'Rekapitulace stavby'!AN20)</f>
        <v/>
      </c>
      <c r="K22" s="37"/>
      <c r="L22" s="10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0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03" t="s">
        <v>35</v>
      </c>
      <c r="E24" s="37"/>
      <c r="F24" s="37"/>
      <c r="G24" s="37"/>
      <c r="H24" s="37"/>
      <c r="I24" s="37"/>
      <c r="J24" s="37"/>
      <c r="K24" s="37"/>
      <c r="L24" s="10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7.25" customHeight="1">
      <c r="A25" s="107"/>
      <c r="B25" s="108"/>
      <c r="C25" s="107"/>
      <c r="D25" s="107"/>
      <c r="E25" s="379" t="s">
        <v>36</v>
      </c>
      <c r="F25" s="379"/>
      <c r="G25" s="379"/>
      <c r="H25" s="379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0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110"/>
      <c r="E27" s="110"/>
      <c r="F27" s="110"/>
      <c r="G27" s="110"/>
      <c r="H27" s="110"/>
      <c r="I27" s="110"/>
      <c r="J27" s="110"/>
      <c r="K27" s="110"/>
      <c r="L27" s="104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35" customHeight="1">
      <c r="A28" s="37"/>
      <c r="B28" s="42"/>
      <c r="C28" s="37"/>
      <c r="D28" s="111" t="s">
        <v>37</v>
      </c>
      <c r="E28" s="37"/>
      <c r="F28" s="37"/>
      <c r="G28" s="37"/>
      <c r="H28" s="37"/>
      <c r="I28" s="37"/>
      <c r="J28" s="112">
        <f>ROUND(J94,2)</f>
        <v>0</v>
      </c>
      <c r="K28" s="37"/>
      <c r="L28" s="10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0"/>
      <c r="E29" s="110"/>
      <c r="F29" s="110"/>
      <c r="G29" s="110"/>
      <c r="H29" s="110"/>
      <c r="I29" s="110"/>
      <c r="J29" s="110"/>
      <c r="K29" s="110"/>
      <c r="L29" s="10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5" customHeight="1">
      <c r="A30" s="37"/>
      <c r="B30" s="42"/>
      <c r="C30" s="37"/>
      <c r="D30" s="37"/>
      <c r="E30" s="37"/>
      <c r="F30" s="113" t="s">
        <v>39</v>
      </c>
      <c r="G30" s="37"/>
      <c r="H30" s="37"/>
      <c r="I30" s="113" t="s">
        <v>38</v>
      </c>
      <c r="J30" s="113" t="s">
        <v>40</v>
      </c>
      <c r="K30" s="37"/>
      <c r="L30" s="10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5" customHeight="1">
      <c r="A31" s="37"/>
      <c r="B31" s="42"/>
      <c r="C31" s="37"/>
      <c r="D31" s="114" t="s">
        <v>41</v>
      </c>
      <c r="E31" s="103" t="s">
        <v>42</v>
      </c>
      <c r="F31" s="115">
        <f>ROUND((SUM(BE94:BE581)),2)</f>
        <v>0</v>
      </c>
      <c r="G31" s="37"/>
      <c r="H31" s="37"/>
      <c r="I31" s="116">
        <v>0.21</v>
      </c>
      <c r="J31" s="115">
        <f>ROUND(((SUM(BE94:BE581))*I31),2)</f>
        <v>0</v>
      </c>
      <c r="K31" s="37"/>
      <c r="L31" s="10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103" t="s">
        <v>43</v>
      </c>
      <c r="F32" s="115">
        <f>ROUND((SUM(BF94:BF581)),2)</f>
        <v>0</v>
      </c>
      <c r="G32" s="37"/>
      <c r="H32" s="37"/>
      <c r="I32" s="116">
        <v>0.12</v>
      </c>
      <c r="J32" s="115">
        <f>ROUND(((SUM(BF94:BF581))*I32),2)</f>
        <v>0</v>
      </c>
      <c r="K32" s="37"/>
      <c r="L32" s="10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 hidden="1">
      <c r="A33" s="37"/>
      <c r="B33" s="42"/>
      <c r="C33" s="37"/>
      <c r="D33" s="37"/>
      <c r="E33" s="103" t="s">
        <v>44</v>
      </c>
      <c r="F33" s="115">
        <f>ROUND((SUM(BG94:BG581)),2)</f>
        <v>0</v>
      </c>
      <c r="G33" s="37"/>
      <c r="H33" s="37"/>
      <c r="I33" s="116">
        <v>0.21</v>
      </c>
      <c r="J33" s="115">
        <f>0</f>
        <v>0</v>
      </c>
      <c r="K33" s="37"/>
      <c r="L33" s="10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 hidden="1">
      <c r="A34" s="37"/>
      <c r="B34" s="42"/>
      <c r="C34" s="37"/>
      <c r="D34" s="37"/>
      <c r="E34" s="103" t="s">
        <v>45</v>
      </c>
      <c r="F34" s="115">
        <f>ROUND((SUM(BH94:BH581)),2)</f>
        <v>0</v>
      </c>
      <c r="G34" s="37"/>
      <c r="H34" s="37"/>
      <c r="I34" s="116">
        <v>0.12</v>
      </c>
      <c r="J34" s="115">
        <f>0</f>
        <v>0</v>
      </c>
      <c r="K34" s="37"/>
      <c r="L34" s="10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3" t="s">
        <v>46</v>
      </c>
      <c r="F35" s="115">
        <f>ROUND((SUM(BI94:BI581)),2)</f>
        <v>0</v>
      </c>
      <c r="G35" s="37"/>
      <c r="H35" s="37"/>
      <c r="I35" s="116">
        <v>0</v>
      </c>
      <c r="J35" s="115">
        <f>0</f>
        <v>0</v>
      </c>
      <c r="K35" s="37"/>
      <c r="L35" s="10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2"/>
      <c r="C36" s="37"/>
      <c r="D36" s="37"/>
      <c r="E36" s="37"/>
      <c r="F36" s="37"/>
      <c r="G36" s="37"/>
      <c r="H36" s="37"/>
      <c r="I36" s="37"/>
      <c r="J36" s="37"/>
      <c r="K36" s="37"/>
      <c r="L36" s="10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35" customHeight="1">
      <c r="A37" s="37"/>
      <c r="B37" s="42"/>
      <c r="C37" s="117"/>
      <c r="D37" s="118" t="s">
        <v>47</v>
      </c>
      <c r="E37" s="119"/>
      <c r="F37" s="119"/>
      <c r="G37" s="120" t="s">
        <v>48</v>
      </c>
      <c r="H37" s="121" t="s">
        <v>49</v>
      </c>
      <c r="I37" s="119"/>
      <c r="J37" s="122">
        <f>SUM(J28:J35)</f>
        <v>0</v>
      </c>
      <c r="K37" s="123"/>
      <c r="L37" s="10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0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0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6" t="s">
        <v>79</v>
      </c>
      <c r="D43" s="39"/>
      <c r="E43" s="39"/>
      <c r="F43" s="39"/>
      <c r="G43" s="39"/>
      <c r="H43" s="39"/>
      <c r="I43" s="39"/>
      <c r="J43" s="39"/>
      <c r="K43" s="39"/>
      <c r="L43" s="104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0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2" t="s">
        <v>16</v>
      </c>
      <c r="D45" s="39"/>
      <c r="E45" s="39"/>
      <c r="F45" s="39"/>
      <c r="G45" s="39"/>
      <c r="H45" s="39"/>
      <c r="I45" s="39"/>
      <c r="J45" s="39"/>
      <c r="K45" s="39"/>
      <c r="L45" s="10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6.5" customHeight="1">
      <c r="A46" s="37"/>
      <c r="B46" s="38"/>
      <c r="C46" s="39"/>
      <c r="D46" s="39"/>
      <c r="E46" s="354" t="str">
        <f>E7</f>
        <v>Stavební úpravy VB 0+1, Markova 48/1, Karviná-Fryštát</v>
      </c>
      <c r="F46" s="380"/>
      <c r="G46" s="380"/>
      <c r="H46" s="380"/>
      <c r="I46" s="39"/>
      <c r="J46" s="39"/>
      <c r="K46" s="39"/>
      <c r="L46" s="10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0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2" t="s">
        <v>21</v>
      </c>
      <c r="D48" s="39"/>
      <c r="E48" s="39"/>
      <c r="F48" s="30" t="str">
        <f>F10</f>
        <v>Karviná-Fryštát</v>
      </c>
      <c r="G48" s="39"/>
      <c r="H48" s="39"/>
      <c r="I48" s="32" t="s">
        <v>23</v>
      </c>
      <c r="J48" s="62" t="str">
        <f>IF(J10="","",J10)</f>
        <v>20. 1. 2024</v>
      </c>
      <c r="K48" s="39"/>
      <c r="L48" s="10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0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2" customHeight="1">
      <c r="A50" s="37"/>
      <c r="B50" s="38"/>
      <c r="C50" s="32" t="s">
        <v>25</v>
      </c>
      <c r="D50" s="39"/>
      <c r="E50" s="39"/>
      <c r="F50" s="30" t="str">
        <f>E13</f>
        <v>STATUTÁRNÍ MĚSTO KARVINÁ · Magistrát města Karviné</v>
      </c>
      <c r="G50" s="39"/>
      <c r="H50" s="39"/>
      <c r="I50" s="32" t="s">
        <v>31</v>
      </c>
      <c r="J50" s="35" t="str">
        <f>E19</f>
        <v xml:space="preserve"> </v>
      </c>
      <c r="K50" s="39"/>
      <c r="L50" s="10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2" customHeight="1">
      <c r="A51" s="37"/>
      <c r="B51" s="38"/>
      <c r="C51" s="32" t="s">
        <v>29</v>
      </c>
      <c r="D51" s="39"/>
      <c r="E51" s="39"/>
      <c r="F51" s="30" t="str">
        <f>IF(E16="","",E16)</f>
        <v>Vyplň údaj</v>
      </c>
      <c r="G51" s="39"/>
      <c r="H51" s="39"/>
      <c r="I51" s="32" t="s">
        <v>34</v>
      </c>
      <c r="J51" s="35" t="str">
        <f>E22</f>
        <v xml:space="preserve"> </v>
      </c>
      <c r="K51" s="39"/>
      <c r="L51" s="10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5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0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28" t="s">
        <v>80</v>
      </c>
      <c r="D53" s="129"/>
      <c r="E53" s="129"/>
      <c r="F53" s="129"/>
      <c r="G53" s="129"/>
      <c r="H53" s="129"/>
      <c r="I53" s="129"/>
      <c r="J53" s="130" t="s">
        <v>81</v>
      </c>
      <c r="K53" s="129"/>
      <c r="L53" s="10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5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0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9" customHeight="1">
      <c r="A55" s="37"/>
      <c r="B55" s="38"/>
      <c r="C55" s="131" t="s">
        <v>69</v>
      </c>
      <c r="D55" s="39"/>
      <c r="E55" s="39"/>
      <c r="F55" s="39"/>
      <c r="G55" s="39"/>
      <c r="H55" s="39"/>
      <c r="I55" s="39"/>
      <c r="J55" s="80">
        <f>J94</f>
        <v>0</v>
      </c>
      <c r="K55" s="39"/>
      <c r="L55" s="10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20" t="s">
        <v>82</v>
      </c>
    </row>
    <row r="56" spans="2:12" s="9" customFormat="1" ht="24.95" customHeight="1">
      <c r="B56" s="132"/>
      <c r="C56" s="133"/>
      <c r="D56" s="134" t="s">
        <v>83</v>
      </c>
      <c r="E56" s="135"/>
      <c r="F56" s="135"/>
      <c r="G56" s="135"/>
      <c r="H56" s="135"/>
      <c r="I56" s="135"/>
      <c r="J56" s="136">
        <f>J95</f>
        <v>0</v>
      </c>
      <c r="K56" s="133"/>
      <c r="L56" s="137"/>
    </row>
    <row r="57" spans="2:12" s="10" customFormat="1" ht="19.9" customHeight="1">
      <c r="B57" s="138"/>
      <c r="C57" s="139"/>
      <c r="D57" s="140" t="s">
        <v>84</v>
      </c>
      <c r="E57" s="141"/>
      <c r="F57" s="141"/>
      <c r="G57" s="141"/>
      <c r="H57" s="141"/>
      <c r="I57" s="141"/>
      <c r="J57" s="142">
        <f>J96</f>
        <v>0</v>
      </c>
      <c r="K57" s="139"/>
      <c r="L57" s="143"/>
    </row>
    <row r="58" spans="2:12" s="10" customFormat="1" ht="19.9" customHeight="1">
      <c r="B58" s="138"/>
      <c r="C58" s="139"/>
      <c r="D58" s="140" t="s">
        <v>85</v>
      </c>
      <c r="E58" s="141"/>
      <c r="F58" s="141"/>
      <c r="G58" s="141"/>
      <c r="H58" s="141"/>
      <c r="I58" s="141"/>
      <c r="J58" s="142">
        <f>J125</f>
        <v>0</v>
      </c>
      <c r="K58" s="139"/>
      <c r="L58" s="143"/>
    </row>
    <row r="59" spans="2:12" s="10" customFormat="1" ht="19.9" customHeight="1">
      <c r="B59" s="138"/>
      <c r="C59" s="139"/>
      <c r="D59" s="140" t="s">
        <v>86</v>
      </c>
      <c r="E59" s="141"/>
      <c r="F59" s="141"/>
      <c r="G59" s="141"/>
      <c r="H59" s="141"/>
      <c r="I59" s="141"/>
      <c r="J59" s="142">
        <f>J180</f>
        <v>0</v>
      </c>
      <c r="K59" s="139"/>
      <c r="L59" s="143"/>
    </row>
    <row r="60" spans="2:12" s="10" customFormat="1" ht="19.9" customHeight="1">
      <c r="B60" s="138"/>
      <c r="C60" s="139"/>
      <c r="D60" s="140" t="s">
        <v>87</v>
      </c>
      <c r="E60" s="141"/>
      <c r="F60" s="141"/>
      <c r="G60" s="141"/>
      <c r="H60" s="141"/>
      <c r="I60" s="141"/>
      <c r="J60" s="142">
        <f>J201</f>
        <v>0</v>
      </c>
      <c r="K60" s="139"/>
      <c r="L60" s="143"/>
    </row>
    <row r="61" spans="2:12" s="10" customFormat="1" ht="19.9" customHeight="1">
      <c r="B61" s="138"/>
      <c r="C61" s="139"/>
      <c r="D61" s="140" t="s">
        <v>88</v>
      </c>
      <c r="E61" s="141"/>
      <c r="F61" s="141"/>
      <c r="G61" s="141"/>
      <c r="H61" s="141"/>
      <c r="I61" s="141"/>
      <c r="J61" s="142">
        <f>J211</f>
        <v>0</v>
      </c>
      <c r="K61" s="139"/>
      <c r="L61" s="143"/>
    </row>
    <row r="62" spans="2:12" s="9" customFormat="1" ht="24.95" customHeight="1">
      <c r="B62" s="132"/>
      <c r="C62" s="133"/>
      <c r="D62" s="134" t="s">
        <v>89</v>
      </c>
      <c r="E62" s="135"/>
      <c r="F62" s="135"/>
      <c r="G62" s="135"/>
      <c r="H62" s="135"/>
      <c r="I62" s="135"/>
      <c r="J62" s="136">
        <f>J214</f>
        <v>0</v>
      </c>
      <c r="K62" s="133"/>
      <c r="L62" s="137"/>
    </row>
    <row r="63" spans="2:12" s="10" customFormat="1" ht="19.9" customHeight="1">
      <c r="B63" s="138"/>
      <c r="C63" s="139"/>
      <c r="D63" s="140" t="s">
        <v>90</v>
      </c>
      <c r="E63" s="141"/>
      <c r="F63" s="141"/>
      <c r="G63" s="141"/>
      <c r="H63" s="141"/>
      <c r="I63" s="141"/>
      <c r="J63" s="142">
        <f>J215</f>
        <v>0</v>
      </c>
      <c r="K63" s="139"/>
      <c r="L63" s="143"/>
    </row>
    <row r="64" spans="2:12" s="10" customFormat="1" ht="19.9" customHeight="1">
      <c r="B64" s="138"/>
      <c r="C64" s="139"/>
      <c r="D64" s="140" t="s">
        <v>91</v>
      </c>
      <c r="E64" s="141"/>
      <c r="F64" s="141"/>
      <c r="G64" s="141"/>
      <c r="H64" s="141"/>
      <c r="I64" s="141"/>
      <c r="J64" s="142">
        <f>J231</f>
        <v>0</v>
      </c>
      <c r="K64" s="139"/>
      <c r="L64" s="143"/>
    </row>
    <row r="65" spans="2:12" s="10" customFormat="1" ht="19.9" customHeight="1">
      <c r="B65" s="138"/>
      <c r="C65" s="139"/>
      <c r="D65" s="140" t="s">
        <v>92</v>
      </c>
      <c r="E65" s="141"/>
      <c r="F65" s="141"/>
      <c r="G65" s="141"/>
      <c r="H65" s="141"/>
      <c r="I65" s="141"/>
      <c r="J65" s="142">
        <f>J248</f>
        <v>0</v>
      </c>
      <c r="K65" s="139"/>
      <c r="L65" s="143"/>
    </row>
    <row r="66" spans="2:12" s="10" customFormat="1" ht="19.9" customHeight="1">
      <c r="B66" s="138"/>
      <c r="C66" s="139"/>
      <c r="D66" s="140" t="s">
        <v>93</v>
      </c>
      <c r="E66" s="141"/>
      <c r="F66" s="141"/>
      <c r="G66" s="141"/>
      <c r="H66" s="141"/>
      <c r="I66" s="141"/>
      <c r="J66" s="142">
        <f>J294</f>
        <v>0</v>
      </c>
      <c r="K66" s="139"/>
      <c r="L66" s="143"/>
    </row>
    <row r="67" spans="2:12" s="10" customFormat="1" ht="19.9" customHeight="1">
      <c r="B67" s="138"/>
      <c r="C67" s="139"/>
      <c r="D67" s="140" t="s">
        <v>94</v>
      </c>
      <c r="E67" s="141"/>
      <c r="F67" s="141"/>
      <c r="G67" s="141"/>
      <c r="H67" s="141"/>
      <c r="I67" s="141"/>
      <c r="J67" s="142">
        <f>J301</f>
        <v>0</v>
      </c>
      <c r="K67" s="139"/>
      <c r="L67" s="143"/>
    </row>
    <row r="68" spans="2:12" s="10" customFormat="1" ht="19.9" customHeight="1">
      <c r="B68" s="138"/>
      <c r="C68" s="139"/>
      <c r="D68" s="140" t="s">
        <v>95</v>
      </c>
      <c r="E68" s="141"/>
      <c r="F68" s="141"/>
      <c r="G68" s="141"/>
      <c r="H68" s="141"/>
      <c r="I68" s="141"/>
      <c r="J68" s="142">
        <f>J308</f>
        <v>0</v>
      </c>
      <c r="K68" s="139"/>
      <c r="L68" s="143"/>
    </row>
    <row r="69" spans="2:12" s="10" customFormat="1" ht="19.9" customHeight="1">
      <c r="B69" s="138"/>
      <c r="C69" s="139"/>
      <c r="D69" s="140" t="s">
        <v>96</v>
      </c>
      <c r="E69" s="141"/>
      <c r="F69" s="141"/>
      <c r="G69" s="141"/>
      <c r="H69" s="141"/>
      <c r="I69" s="141"/>
      <c r="J69" s="142">
        <f>J312</f>
        <v>0</v>
      </c>
      <c r="K69" s="139"/>
      <c r="L69" s="143"/>
    </row>
    <row r="70" spans="2:12" s="10" customFormat="1" ht="19.9" customHeight="1">
      <c r="B70" s="138"/>
      <c r="C70" s="139"/>
      <c r="D70" s="140" t="s">
        <v>97</v>
      </c>
      <c r="E70" s="141"/>
      <c r="F70" s="141"/>
      <c r="G70" s="141"/>
      <c r="H70" s="141"/>
      <c r="I70" s="141"/>
      <c r="J70" s="142">
        <f>J339</f>
        <v>0</v>
      </c>
      <c r="K70" s="139"/>
      <c r="L70" s="143"/>
    </row>
    <row r="71" spans="2:12" s="10" customFormat="1" ht="19.9" customHeight="1">
      <c r="B71" s="138"/>
      <c r="C71" s="139"/>
      <c r="D71" s="140" t="s">
        <v>98</v>
      </c>
      <c r="E71" s="141"/>
      <c r="F71" s="141"/>
      <c r="G71" s="141"/>
      <c r="H71" s="141"/>
      <c r="I71" s="141"/>
      <c r="J71" s="142">
        <f>J376</f>
        <v>0</v>
      </c>
      <c r="K71" s="139"/>
      <c r="L71" s="143"/>
    </row>
    <row r="72" spans="2:12" s="10" customFormat="1" ht="19.9" customHeight="1">
      <c r="B72" s="138"/>
      <c r="C72" s="139"/>
      <c r="D72" s="140" t="s">
        <v>99</v>
      </c>
      <c r="E72" s="141"/>
      <c r="F72" s="141"/>
      <c r="G72" s="141"/>
      <c r="H72" s="141"/>
      <c r="I72" s="141"/>
      <c r="J72" s="142">
        <f>J409</f>
        <v>0</v>
      </c>
      <c r="K72" s="139"/>
      <c r="L72" s="143"/>
    </row>
    <row r="73" spans="2:12" s="10" customFormat="1" ht="19.9" customHeight="1">
      <c r="B73" s="138"/>
      <c r="C73" s="139"/>
      <c r="D73" s="140" t="s">
        <v>100</v>
      </c>
      <c r="E73" s="141"/>
      <c r="F73" s="141"/>
      <c r="G73" s="141"/>
      <c r="H73" s="141"/>
      <c r="I73" s="141"/>
      <c r="J73" s="142">
        <f>J413</f>
        <v>0</v>
      </c>
      <c r="K73" s="139"/>
      <c r="L73" s="143"/>
    </row>
    <row r="74" spans="2:12" s="10" customFormat="1" ht="19.9" customHeight="1">
      <c r="B74" s="138"/>
      <c r="C74" s="139"/>
      <c r="D74" s="140" t="s">
        <v>101</v>
      </c>
      <c r="E74" s="141"/>
      <c r="F74" s="141"/>
      <c r="G74" s="141"/>
      <c r="H74" s="141"/>
      <c r="I74" s="141"/>
      <c r="J74" s="142">
        <f>J462</f>
        <v>0</v>
      </c>
      <c r="K74" s="139"/>
      <c r="L74" s="143"/>
    </row>
    <row r="75" spans="2:12" s="10" customFormat="1" ht="19.9" customHeight="1">
      <c r="B75" s="138"/>
      <c r="C75" s="139"/>
      <c r="D75" s="140" t="s">
        <v>102</v>
      </c>
      <c r="E75" s="141"/>
      <c r="F75" s="141"/>
      <c r="G75" s="141"/>
      <c r="H75" s="141"/>
      <c r="I75" s="141"/>
      <c r="J75" s="142">
        <f>J507</f>
        <v>0</v>
      </c>
      <c r="K75" s="139"/>
      <c r="L75" s="143"/>
    </row>
    <row r="76" spans="2:12" s="10" customFormat="1" ht="19.9" customHeight="1">
      <c r="B76" s="138"/>
      <c r="C76" s="139"/>
      <c r="D76" s="140" t="s">
        <v>103</v>
      </c>
      <c r="E76" s="141"/>
      <c r="F76" s="141"/>
      <c r="G76" s="141"/>
      <c r="H76" s="141"/>
      <c r="I76" s="141"/>
      <c r="J76" s="142">
        <f>J551</f>
        <v>0</v>
      </c>
      <c r="K76" s="139"/>
      <c r="L76" s="143"/>
    </row>
    <row r="77" spans="1:31" s="2" customFormat="1" ht="21.7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0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82" spans="1:31" s="2" customFormat="1" ht="6.95" customHeight="1">
      <c r="A82" s="37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10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24.95" customHeight="1">
      <c r="A83" s="37"/>
      <c r="B83" s="38"/>
      <c r="C83" s="26" t="s">
        <v>104</v>
      </c>
      <c r="D83" s="39"/>
      <c r="E83" s="39"/>
      <c r="F83" s="39"/>
      <c r="G83" s="39"/>
      <c r="H83" s="39"/>
      <c r="I83" s="39"/>
      <c r="J83" s="39"/>
      <c r="K83" s="39"/>
      <c r="L83" s="10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0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16</v>
      </c>
      <c r="D85" s="39"/>
      <c r="E85" s="39"/>
      <c r="F85" s="39"/>
      <c r="G85" s="39"/>
      <c r="H85" s="39"/>
      <c r="I85" s="39"/>
      <c r="J85" s="39"/>
      <c r="K85" s="39"/>
      <c r="L85" s="10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54" t="str">
        <f>E7</f>
        <v>Stavební úpravy VB 0+1, Markova 48/1, Karviná-Fryštát</v>
      </c>
      <c r="F86" s="380"/>
      <c r="G86" s="380"/>
      <c r="H86" s="380"/>
      <c r="I86" s="39"/>
      <c r="J86" s="39"/>
      <c r="K86" s="39"/>
      <c r="L86" s="10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0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21</v>
      </c>
      <c r="D88" s="39"/>
      <c r="E88" s="39"/>
      <c r="F88" s="30" t="str">
        <f>F10</f>
        <v>Karviná-Fryštát</v>
      </c>
      <c r="G88" s="39"/>
      <c r="H88" s="39"/>
      <c r="I88" s="32" t="s">
        <v>23</v>
      </c>
      <c r="J88" s="62" t="str">
        <f>IF(J10="","",J10)</f>
        <v>20. 1. 2024</v>
      </c>
      <c r="K88" s="39"/>
      <c r="L88" s="10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0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2" customHeight="1">
      <c r="A90" s="37"/>
      <c r="B90" s="38"/>
      <c r="C90" s="32" t="s">
        <v>25</v>
      </c>
      <c r="D90" s="39"/>
      <c r="E90" s="39"/>
      <c r="F90" s="30" t="str">
        <f>E13</f>
        <v>STATUTÁRNÍ MĚSTO KARVINÁ · Magistrát města Karviné</v>
      </c>
      <c r="G90" s="39"/>
      <c r="H90" s="39"/>
      <c r="I90" s="32" t="s">
        <v>31</v>
      </c>
      <c r="J90" s="35" t="str">
        <f>E19</f>
        <v xml:space="preserve"> </v>
      </c>
      <c r="K90" s="39"/>
      <c r="L90" s="10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2" customHeight="1">
      <c r="A91" s="37"/>
      <c r="B91" s="38"/>
      <c r="C91" s="32" t="s">
        <v>29</v>
      </c>
      <c r="D91" s="39"/>
      <c r="E91" s="39"/>
      <c r="F91" s="30" t="str">
        <f>IF(E16="","",E16)</f>
        <v>Vyplň údaj</v>
      </c>
      <c r="G91" s="39"/>
      <c r="H91" s="39"/>
      <c r="I91" s="32" t="s">
        <v>34</v>
      </c>
      <c r="J91" s="35" t="str">
        <f>E22</f>
        <v xml:space="preserve"> </v>
      </c>
      <c r="K91" s="39"/>
      <c r="L91" s="10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0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11" customFormat="1" ht="29.25" customHeight="1">
      <c r="A93" s="144"/>
      <c r="B93" s="145"/>
      <c r="C93" s="146" t="s">
        <v>105</v>
      </c>
      <c r="D93" s="147" t="s">
        <v>56</v>
      </c>
      <c r="E93" s="147" t="s">
        <v>52</v>
      </c>
      <c r="F93" s="147" t="s">
        <v>53</v>
      </c>
      <c r="G93" s="147" t="s">
        <v>106</v>
      </c>
      <c r="H93" s="147" t="s">
        <v>107</v>
      </c>
      <c r="I93" s="147" t="s">
        <v>108</v>
      </c>
      <c r="J93" s="147" t="s">
        <v>81</v>
      </c>
      <c r="K93" s="148" t="s">
        <v>109</v>
      </c>
      <c r="L93" s="149"/>
      <c r="M93" s="71" t="s">
        <v>19</v>
      </c>
      <c r="N93" s="72" t="s">
        <v>41</v>
      </c>
      <c r="O93" s="72" t="s">
        <v>110</v>
      </c>
      <c r="P93" s="72" t="s">
        <v>111</v>
      </c>
      <c r="Q93" s="72" t="s">
        <v>112</v>
      </c>
      <c r="R93" s="72" t="s">
        <v>113</v>
      </c>
      <c r="S93" s="72" t="s">
        <v>114</v>
      </c>
      <c r="T93" s="73" t="s">
        <v>115</v>
      </c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</row>
    <row r="94" spans="1:63" s="2" customFormat="1" ht="22.9" customHeight="1">
      <c r="A94" s="37"/>
      <c r="B94" s="38"/>
      <c r="C94" s="78" t="s">
        <v>116</v>
      </c>
      <c r="D94" s="39"/>
      <c r="E94" s="39"/>
      <c r="F94" s="39"/>
      <c r="G94" s="39"/>
      <c r="H94" s="39"/>
      <c r="I94" s="39"/>
      <c r="J94" s="150">
        <f>BK94</f>
        <v>0</v>
      </c>
      <c r="K94" s="39"/>
      <c r="L94" s="42"/>
      <c r="M94" s="74"/>
      <c r="N94" s="151"/>
      <c r="O94" s="75"/>
      <c r="P94" s="152">
        <f>P95+P214</f>
        <v>0</v>
      </c>
      <c r="Q94" s="75"/>
      <c r="R94" s="152">
        <f>R95+R214</f>
        <v>4.546488360000001</v>
      </c>
      <c r="S94" s="75"/>
      <c r="T94" s="153">
        <f>T95+T214</f>
        <v>2.76360062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70</v>
      </c>
      <c r="AU94" s="20" t="s">
        <v>82</v>
      </c>
      <c r="BK94" s="154">
        <f>BK95+BK214</f>
        <v>0</v>
      </c>
    </row>
    <row r="95" spans="2:63" s="12" customFormat="1" ht="25.9" customHeight="1">
      <c r="B95" s="155"/>
      <c r="C95" s="156"/>
      <c r="D95" s="157" t="s">
        <v>70</v>
      </c>
      <c r="E95" s="158" t="s">
        <v>117</v>
      </c>
      <c r="F95" s="158" t="s">
        <v>118</v>
      </c>
      <c r="G95" s="156"/>
      <c r="H95" s="156"/>
      <c r="I95" s="159"/>
      <c r="J95" s="160">
        <f>BK95</f>
        <v>0</v>
      </c>
      <c r="K95" s="156"/>
      <c r="L95" s="161"/>
      <c r="M95" s="162"/>
      <c r="N95" s="163"/>
      <c r="O95" s="163"/>
      <c r="P95" s="164">
        <f>P96+P125+P180+P201+P211</f>
        <v>0</v>
      </c>
      <c r="Q95" s="163"/>
      <c r="R95" s="164">
        <f>R96+R125+R180+R201+R211</f>
        <v>3.2014345300000002</v>
      </c>
      <c r="S95" s="163"/>
      <c r="T95" s="165">
        <f>T96+T125+T180+T201+T211</f>
        <v>1.21256</v>
      </c>
      <c r="AR95" s="166" t="s">
        <v>76</v>
      </c>
      <c r="AT95" s="167" t="s">
        <v>70</v>
      </c>
      <c r="AU95" s="167" t="s">
        <v>71</v>
      </c>
      <c r="AY95" s="166" t="s">
        <v>119</v>
      </c>
      <c r="BK95" s="168">
        <f>BK96+BK125+BK180+BK201+BK211</f>
        <v>0</v>
      </c>
    </row>
    <row r="96" spans="2:63" s="12" customFormat="1" ht="22.9" customHeight="1">
      <c r="B96" s="155"/>
      <c r="C96" s="156"/>
      <c r="D96" s="157" t="s">
        <v>70</v>
      </c>
      <c r="E96" s="169" t="s">
        <v>120</v>
      </c>
      <c r="F96" s="169" t="s">
        <v>121</v>
      </c>
      <c r="G96" s="156"/>
      <c r="H96" s="156"/>
      <c r="I96" s="159"/>
      <c r="J96" s="170">
        <f>BK96</f>
        <v>0</v>
      </c>
      <c r="K96" s="156"/>
      <c r="L96" s="161"/>
      <c r="M96" s="162"/>
      <c r="N96" s="163"/>
      <c r="O96" s="163"/>
      <c r="P96" s="164">
        <f>SUM(P97:P124)</f>
        <v>0</v>
      </c>
      <c r="Q96" s="163"/>
      <c r="R96" s="164">
        <f>SUM(R97:R124)</f>
        <v>0.86328121</v>
      </c>
      <c r="S96" s="163"/>
      <c r="T96" s="165">
        <f>SUM(T97:T124)</f>
        <v>0</v>
      </c>
      <c r="AR96" s="166" t="s">
        <v>76</v>
      </c>
      <c r="AT96" s="167" t="s">
        <v>70</v>
      </c>
      <c r="AU96" s="167" t="s">
        <v>76</v>
      </c>
      <c r="AY96" s="166" t="s">
        <v>119</v>
      </c>
      <c r="BK96" s="168">
        <f>SUM(BK97:BK124)</f>
        <v>0</v>
      </c>
    </row>
    <row r="97" spans="1:65" s="2" customFormat="1" ht="21.75" customHeight="1">
      <c r="A97" s="37"/>
      <c r="B97" s="38"/>
      <c r="C97" s="171" t="s">
        <v>76</v>
      </c>
      <c r="D97" s="171" t="s">
        <v>122</v>
      </c>
      <c r="E97" s="172" t="s">
        <v>123</v>
      </c>
      <c r="F97" s="173" t="s">
        <v>124</v>
      </c>
      <c r="G97" s="174" t="s">
        <v>125</v>
      </c>
      <c r="H97" s="175">
        <v>0.018</v>
      </c>
      <c r="I97" s="176"/>
      <c r="J97" s="177">
        <f>ROUND(I97*H97,2)</f>
        <v>0</v>
      </c>
      <c r="K97" s="173" t="s">
        <v>126</v>
      </c>
      <c r="L97" s="42"/>
      <c r="M97" s="178" t="s">
        <v>19</v>
      </c>
      <c r="N97" s="179" t="s">
        <v>43</v>
      </c>
      <c r="O97" s="67"/>
      <c r="P97" s="180">
        <f>O97*H97</f>
        <v>0</v>
      </c>
      <c r="Q97" s="180">
        <v>2.50187</v>
      </c>
      <c r="R97" s="180">
        <f>Q97*H97</f>
        <v>0.045033659999999996</v>
      </c>
      <c r="S97" s="180">
        <v>0</v>
      </c>
      <c r="T97" s="18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2" t="s">
        <v>127</v>
      </c>
      <c r="AT97" s="182" t="s">
        <v>122</v>
      </c>
      <c r="AU97" s="182" t="s">
        <v>128</v>
      </c>
      <c r="AY97" s="20" t="s">
        <v>119</v>
      </c>
      <c r="BE97" s="183">
        <f>IF(N97="základní",J97,0)</f>
        <v>0</v>
      </c>
      <c r="BF97" s="183">
        <f>IF(N97="snížená",J97,0)</f>
        <v>0</v>
      </c>
      <c r="BG97" s="183">
        <f>IF(N97="zákl. přenesená",J97,0)</f>
        <v>0</v>
      </c>
      <c r="BH97" s="183">
        <f>IF(N97="sníž. přenesená",J97,0)</f>
        <v>0</v>
      </c>
      <c r="BI97" s="183">
        <f>IF(N97="nulová",J97,0)</f>
        <v>0</v>
      </c>
      <c r="BJ97" s="20" t="s">
        <v>128</v>
      </c>
      <c r="BK97" s="183">
        <f>ROUND(I97*H97,2)</f>
        <v>0</v>
      </c>
      <c r="BL97" s="20" t="s">
        <v>127</v>
      </c>
      <c r="BM97" s="182" t="s">
        <v>129</v>
      </c>
    </row>
    <row r="98" spans="1:47" s="2" customFormat="1" ht="11.25">
      <c r="A98" s="37"/>
      <c r="B98" s="38"/>
      <c r="C98" s="39"/>
      <c r="D98" s="184" t="s">
        <v>130</v>
      </c>
      <c r="E98" s="39"/>
      <c r="F98" s="185" t="s">
        <v>131</v>
      </c>
      <c r="G98" s="39"/>
      <c r="H98" s="39"/>
      <c r="I98" s="186"/>
      <c r="J98" s="39"/>
      <c r="K98" s="39"/>
      <c r="L98" s="42"/>
      <c r="M98" s="187"/>
      <c r="N98" s="188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130</v>
      </c>
      <c r="AU98" s="20" t="s">
        <v>128</v>
      </c>
    </row>
    <row r="99" spans="2:51" s="13" customFormat="1" ht="11.25">
      <c r="B99" s="189"/>
      <c r="C99" s="190"/>
      <c r="D99" s="191" t="s">
        <v>132</v>
      </c>
      <c r="E99" s="192" t="s">
        <v>19</v>
      </c>
      <c r="F99" s="193" t="s">
        <v>133</v>
      </c>
      <c r="G99" s="190"/>
      <c r="H99" s="194">
        <v>0.018</v>
      </c>
      <c r="I99" s="195"/>
      <c r="J99" s="190"/>
      <c r="K99" s="190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132</v>
      </c>
      <c r="AU99" s="200" t="s">
        <v>128</v>
      </c>
      <c r="AV99" s="13" t="s">
        <v>128</v>
      </c>
      <c r="AW99" s="13" t="s">
        <v>33</v>
      </c>
      <c r="AX99" s="13" t="s">
        <v>76</v>
      </c>
      <c r="AY99" s="200" t="s">
        <v>119</v>
      </c>
    </row>
    <row r="100" spans="1:65" s="2" customFormat="1" ht="16.5" customHeight="1">
      <c r="A100" s="37"/>
      <c r="B100" s="38"/>
      <c r="C100" s="171" t="s">
        <v>128</v>
      </c>
      <c r="D100" s="171" t="s">
        <v>122</v>
      </c>
      <c r="E100" s="172" t="s">
        <v>134</v>
      </c>
      <c r="F100" s="173" t="s">
        <v>135</v>
      </c>
      <c r="G100" s="174" t="s">
        <v>136</v>
      </c>
      <c r="H100" s="175">
        <v>0.369</v>
      </c>
      <c r="I100" s="176"/>
      <c r="J100" s="177">
        <f>ROUND(I100*H100,2)</f>
        <v>0</v>
      </c>
      <c r="K100" s="173" t="s">
        <v>126</v>
      </c>
      <c r="L100" s="42"/>
      <c r="M100" s="178" t="s">
        <v>19</v>
      </c>
      <c r="N100" s="179" t="s">
        <v>43</v>
      </c>
      <c r="O100" s="67"/>
      <c r="P100" s="180">
        <f>O100*H100</f>
        <v>0</v>
      </c>
      <c r="Q100" s="180">
        <v>0.00275</v>
      </c>
      <c r="R100" s="180">
        <f>Q100*H100</f>
        <v>0.00101475</v>
      </c>
      <c r="S100" s="180">
        <v>0</v>
      </c>
      <c r="T100" s="181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2" t="s">
        <v>127</v>
      </c>
      <c r="AT100" s="182" t="s">
        <v>122</v>
      </c>
      <c r="AU100" s="182" t="s">
        <v>128</v>
      </c>
      <c r="AY100" s="20" t="s">
        <v>119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20" t="s">
        <v>128</v>
      </c>
      <c r="BK100" s="183">
        <f>ROUND(I100*H100,2)</f>
        <v>0</v>
      </c>
      <c r="BL100" s="20" t="s">
        <v>127</v>
      </c>
      <c r="BM100" s="182" t="s">
        <v>137</v>
      </c>
    </row>
    <row r="101" spans="1:47" s="2" customFormat="1" ht="11.25">
      <c r="A101" s="37"/>
      <c r="B101" s="38"/>
      <c r="C101" s="39"/>
      <c r="D101" s="184" t="s">
        <v>130</v>
      </c>
      <c r="E101" s="39"/>
      <c r="F101" s="185" t="s">
        <v>138</v>
      </c>
      <c r="G101" s="39"/>
      <c r="H101" s="39"/>
      <c r="I101" s="186"/>
      <c r="J101" s="39"/>
      <c r="K101" s="39"/>
      <c r="L101" s="42"/>
      <c r="M101" s="187"/>
      <c r="N101" s="188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130</v>
      </c>
      <c r="AU101" s="20" t="s">
        <v>128</v>
      </c>
    </row>
    <row r="102" spans="2:51" s="13" customFormat="1" ht="11.25">
      <c r="B102" s="189"/>
      <c r="C102" s="190"/>
      <c r="D102" s="191" t="s">
        <v>132</v>
      </c>
      <c r="E102" s="192" t="s">
        <v>19</v>
      </c>
      <c r="F102" s="193" t="s">
        <v>139</v>
      </c>
      <c r="G102" s="190"/>
      <c r="H102" s="194">
        <v>0.369</v>
      </c>
      <c r="I102" s="195"/>
      <c r="J102" s="190"/>
      <c r="K102" s="190"/>
      <c r="L102" s="196"/>
      <c r="M102" s="197"/>
      <c r="N102" s="198"/>
      <c r="O102" s="198"/>
      <c r="P102" s="198"/>
      <c r="Q102" s="198"/>
      <c r="R102" s="198"/>
      <c r="S102" s="198"/>
      <c r="T102" s="199"/>
      <c r="AT102" s="200" t="s">
        <v>132</v>
      </c>
      <c r="AU102" s="200" t="s">
        <v>128</v>
      </c>
      <c r="AV102" s="13" t="s">
        <v>128</v>
      </c>
      <c r="AW102" s="13" t="s">
        <v>33</v>
      </c>
      <c r="AX102" s="13" t="s">
        <v>76</v>
      </c>
      <c r="AY102" s="200" t="s">
        <v>119</v>
      </c>
    </row>
    <row r="103" spans="1:65" s="2" customFormat="1" ht="16.5" customHeight="1">
      <c r="A103" s="37"/>
      <c r="B103" s="38"/>
      <c r="C103" s="171" t="s">
        <v>120</v>
      </c>
      <c r="D103" s="171" t="s">
        <v>122</v>
      </c>
      <c r="E103" s="172" t="s">
        <v>140</v>
      </c>
      <c r="F103" s="173" t="s">
        <v>141</v>
      </c>
      <c r="G103" s="174" t="s">
        <v>136</v>
      </c>
      <c r="H103" s="175">
        <v>0.369</v>
      </c>
      <c r="I103" s="176"/>
      <c r="J103" s="177">
        <f>ROUND(I103*H103,2)</f>
        <v>0</v>
      </c>
      <c r="K103" s="173" t="s">
        <v>126</v>
      </c>
      <c r="L103" s="42"/>
      <c r="M103" s="178" t="s">
        <v>19</v>
      </c>
      <c r="N103" s="179" t="s">
        <v>43</v>
      </c>
      <c r="O103" s="67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2" t="s">
        <v>127</v>
      </c>
      <c r="AT103" s="182" t="s">
        <v>122</v>
      </c>
      <c r="AU103" s="182" t="s">
        <v>128</v>
      </c>
      <c r="AY103" s="20" t="s">
        <v>119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20" t="s">
        <v>128</v>
      </c>
      <c r="BK103" s="183">
        <f>ROUND(I103*H103,2)</f>
        <v>0</v>
      </c>
      <c r="BL103" s="20" t="s">
        <v>127</v>
      </c>
      <c r="BM103" s="182" t="s">
        <v>142</v>
      </c>
    </row>
    <row r="104" spans="1:47" s="2" customFormat="1" ht="11.25">
      <c r="A104" s="37"/>
      <c r="B104" s="38"/>
      <c r="C104" s="39"/>
      <c r="D104" s="184" t="s">
        <v>130</v>
      </c>
      <c r="E104" s="39"/>
      <c r="F104" s="185" t="s">
        <v>143</v>
      </c>
      <c r="G104" s="39"/>
      <c r="H104" s="39"/>
      <c r="I104" s="186"/>
      <c r="J104" s="39"/>
      <c r="K104" s="39"/>
      <c r="L104" s="42"/>
      <c r="M104" s="187"/>
      <c r="N104" s="188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130</v>
      </c>
      <c r="AU104" s="20" t="s">
        <v>128</v>
      </c>
    </row>
    <row r="105" spans="1:65" s="2" customFormat="1" ht="24.2" customHeight="1">
      <c r="A105" s="37"/>
      <c r="B105" s="38"/>
      <c r="C105" s="171" t="s">
        <v>127</v>
      </c>
      <c r="D105" s="171" t="s">
        <v>122</v>
      </c>
      <c r="E105" s="172" t="s">
        <v>144</v>
      </c>
      <c r="F105" s="173" t="s">
        <v>145</v>
      </c>
      <c r="G105" s="174" t="s">
        <v>146</v>
      </c>
      <c r="H105" s="175">
        <v>0.002</v>
      </c>
      <c r="I105" s="176"/>
      <c r="J105" s="177">
        <f>ROUND(I105*H105,2)</f>
        <v>0</v>
      </c>
      <c r="K105" s="173" t="s">
        <v>126</v>
      </c>
      <c r="L105" s="42"/>
      <c r="M105" s="178" t="s">
        <v>19</v>
      </c>
      <c r="N105" s="179" t="s">
        <v>43</v>
      </c>
      <c r="O105" s="67"/>
      <c r="P105" s="180">
        <f>O105*H105</f>
        <v>0</v>
      </c>
      <c r="Q105" s="180">
        <v>1.04922</v>
      </c>
      <c r="R105" s="180">
        <f>Q105*H105</f>
        <v>0.00209844</v>
      </c>
      <c r="S105" s="180">
        <v>0</v>
      </c>
      <c r="T105" s="181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2" t="s">
        <v>127</v>
      </c>
      <c r="AT105" s="182" t="s">
        <v>122</v>
      </c>
      <c r="AU105" s="182" t="s">
        <v>128</v>
      </c>
      <c r="AY105" s="20" t="s">
        <v>119</v>
      </c>
      <c r="BE105" s="183">
        <f>IF(N105="základní",J105,0)</f>
        <v>0</v>
      </c>
      <c r="BF105" s="183">
        <f>IF(N105="snížená",J105,0)</f>
        <v>0</v>
      </c>
      <c r="BG105" s="183">
        <f>IF(N105="zákl. přenesená",J105,0)</f>
        <v>0</v>
      </c>
      <c r="BH105" s="183">
        <f>IF(N105="sníž. přenesená",J105,0)</f>
        <v>0</v>
      </c>
      <c r="BI105" s="183">
        <f>IF(N105="nulová",J105,0)</f>
        <v>0</v>
      </c>
      <c r="BJ105" s="20" t="s">
        <v>128</v>
      </c>
      <c r="BK105" s="183">
        <f>ROUND(I105*H105,2)</f>
        <v>0</v>
      </c>
      <c r="BL105" s="20" t="s">
        <v>127</v>
      </c>
      <c r="BM105" s="182" t="s">
        <v>147</v>
      </c>
    </row>
    <row r="106" spans="1:47" s="2" customFormat="1" ht="11.25">
      <c r="A106" s="37"/>
      <c r="B106" s="38"/>
      <c r="C106" s="39"/>
      <c r="D106" s="184" t="s">
        <v>130</v>
      </c>
      <c r="E106" s="39"/>
      <c r="F106" s="185" t="s">
        <v>148</v>
      </c>
      <c r="G106" s="39"/>
      <c r="H106" s="39"/>
      <c r="I106" s="186"/>
      <c r="J106" s="39"/>
      <c r="K106" s="39"/>
      <c r="L106" s="42"/>
      <c r="M106" s="187"/>
      <c r="N106" s="188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130</v>
      </c>
      <c r="AU106" s="20" t="s">
        <v>128</v>
      </c>
    </row>
    <row r="107" spans="2:51" s="13" customFormat="1" ht="11.25">
      <c r="B107" s="189"/>
      <c r="C107" s="190"/>
      <c r="D107" s="191" t="s">
        <v>132</v>
      </c>
      <c r="E107" s="192" t="s">
        <v>19</v>
      </c>
      <c r="F107" s="193" t="s">
        <v>149</v>
      </c>
      <c r="G107" s="190"/>
      <c r="H107" s="194">
        <v>0.002</v>
      </c>
      <c r="I107" s="195"/>
      <c r="J107" s="190"/>
      <c r="K107" s="190"/>
      <c r="L107" s="196"/>
      <c r="M107" s="197"/>
      <c r="N107" s="198"/>
      <c r="O107" s="198"/>
      <c r="P107" s="198"/>
      <c r="Q107" s="198"/>
      <c r="R107" s="198"/>
      <c r="S107" s="198"/>
      <c r="T107" s="199"/>
      <c r="AT107" s="200" t="s">
        <v>132</v>
      </c>
      <c r="AU107" s="200" t="s">
        <v>128</v>
      </c>
      <c r="AV107" s="13" t="s">
        <v>128</v>
      </c>
      <c r="AW107" s="13" t="s">
        <v>33</v>
      </c>
      <c r="AX107" s="13" t="s">
        <v>76</v>
      </c>
      <c r="AY107" s="200" t="s">
        <v>119</v>
      </c>
    </row>
    <row r="108" spans="1:65" s="2" customFormat="1" ht="24.2" customHeight="1">
      <c r="A108" s="37"/>
      <c r="B108" s="38"/>
      <c r="C108" s="171" t="s">
        <v>150</v>
      </c>
      <c r="D108" s="171" t="s">
        <v>122</v>
      </c>
      <c r="E108" s="172" t="s">
        <v>151</v>
      </c>
      <c r="F108" s="173" t="s">
        <v>152</v>
      </c>
      <c r="G108" s="174" t="s">
        <v>153</v>
      </c>
      <c r="H108" s="175">
        <v>1</v>
      </c>
      <c r="I108" s="176"/>
      <c r="J108" s="177">
        <f>ROUND(I108*H108,2)</f>
        <v>0</v>
      </c>
      <c r="K108" s="173" t="s">
        <v>126</v>
      </c>
      <c r="L108" s="42"/>
      <c r="M108" s="178" t="s">
        <v>19</v>
      </c>
      <c r="N108" s="179" t="s">
        <v>43</v>
      </c>
      <c r="O108" s="67"/>
      <c r="P108" s="180">
        <f>O108*H108</f>
        <v>0</v>
      </c>
      <c r="Q108" s="180">
        <v>0.02021</v>
      </c>
      <c r="R108" s="180">
        <f>Q108*H108</f>
        <v>0.02021</v>
      </c>
      <c r="S108" s="180">
        <v>0</v>
      </c>
      <c r="T108" s="181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2" t="s">
        <v>127</v>
      </c>
      <c r="AT108" s="182" t="s">
        <v>122</v>
      </c>
      <c r="AU108" s="182" t="s">
        <v>128</v>
      </c>
      <c r="AY108" s="20" t="s">
        <v>119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20" t="s">
        <v>128</v>
      </c>
      <c r="BK108" s="183">
        <f>ROUND(I108*H108,2)</f>
        <v>0</v>
      </c>
      <c r="BL108" s="20" t="s">
        <v>127</v>
      </c>
      <c r="BM108" s="182" t="s">
        <v>154</v>
      </c>
    </row>
    <row r="109" spans="1:47" s="2" customFormat="1" ht="11.25">
      <c r="A109" s="37"/>
      <c r="B109" s="38"/>
      <c r="C109" s="39"/>
      <c r="D109" s="184" t="s">
        <v>130</v>
      </c>
      <c r="E109" s="39"/>
      <c r="F109" s="185" t="s">
        <v>155</v>
      </c>
      <c r="G109" s="39"/>
      <c r="H109" s="39"/>
      <c r="I109" s="186"/>
      <c r="J109" s="39"/>
      <c r="K109" s="39"/>
      <c r="L109" s="42"/>
      <c r="M109" s="187"/>
      <c r="N109" s="188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130</v>
      </c>
      <c r="AU109" s="20" t="s">
        <v>128</v>
      </c>
    </row>
    <row r="110" spans="2:51" s="13" customFormat="1" ht="11.25">
      <c r="B110" s="189"/>
      <c r="C110" s="190"/>
      <c r="D110" s="191" t="s">
        <v>132</v>
      </c>
      <c r="E110" s="192" t="s">
        <v>19</v>
      </c>
      <c r="F110" s="193" t="s">
        <v>156</v>
      </c>
      <c r="G110" s="190"/>
      <c r="H110" s="194">
        <v>1</v>
      </c>
      <c r="I110" s="195"/>
      <c r="J110" s="190"/>
      <c r="K110" s="190"/>
      <c r="L110" s="196"/>
      <c r="M110" s="197"/>
      <c r="N110" s="198"/>
      <c r="O110" s="198"/>
      <c r="P110" s="198"/>
      <c r="Q110" s="198"/>
      <c r="R110" s="198"/>
      <c r="S110" s="198"/>
      <c r="T110" s="199"/>
      <c r="AT110" s="200" t="s">
        <v>132</v>
      </c>
      <c r="AU110" s="200" t="s">
        <v>128</v>
      </c>
      <c r="AV110" s="13" t="s">
        <v>128</v>
      </c>
      <c r="AW110" s="13" t="s">
        <v>33</v>
      </c>
      <c r="AX110" s="13" t="s">
        <v>76</v>
      </c>
      <c r="AY110" s="200" t="s">
        <v>119</v>
      </c>
    </row>
    <row r="111" spans="1:65" s="2" customFormat="1" ht="24.2" customHeight="1">
      <c r="A111" s="37"/>
      <c r="B111" s="38"/>
      <c r="C111" s="171" t="s">
        <v>157</v>
      </c>
      <c r="D111" s="171" t="s">
        <v>122</v>
      </c>
      <c r="E111" s="172" t="s">
        <v>158</v>
      </c>
      <c r="F111" s="173" t="s">
        <v>159</v>
      </c>
      <c r="G111" s="174" t="s">
        <v>136</v>
      </c>
      <c r="H111" s="175">
        <v>5.832</v>
      </c>
      <c r="I111" s="176"/>
      <c r="J111" s="177">
        <f>ROUND(I111*H111,2)</f>
        <v>0</v>
      </c>
      <c r="K111" s="173" t="s">
        <v>126</v>
      </c>
      <c r="L111" s="42"/>
      <c r="M111" s="178" t="s">
        <v>19</v>
      </c>
      <c r="N111" s="179" t="s">
        <v>43</v>
      </c>
      <c r="O111" s="67"/>
      <c r="P111" s="180">
        <f>O111*H111</f>
        <v>0</v>
      </c>
      <c r="Q111" s="180">
        <v>0.0525</v>
      </c>
      <c r="R111" s="180">
        <f>Q111*H111</f>
        <v>0.30618</v>
      </c>
      <c r="S111" s="180">
        <v>0</v>
      </c>
      <c r="T111" s="18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2" t="s">
        <v>127</v>
      </c>
      <c r="AT111" s="182" t="s">
        <v>122</v>
      </c>
      <c r="AU111" s="182" t="s">
        <v>128</v>
      </c>
      <c r="AY111" s="20" t="s">
        <v>119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20" t="s">
        <v>128</v>
      </c>
      <c r="BK111" s="183">
        <f>ROUND(I111*H111,2)</f>
        <v>0</v>
      </c>
      <c r="BL111" s="20" t="s">
        <v>127</v>
      </c>
      <c r="BM111" s="182" t="s">
        <v>160</v>
      </c>
    </row>
    <row r="112" spans="1:47" s="2" customFormat="1" ht="11.25">
      <c r="A112" s="37"/>
      <c r="B112" s="38"/>
      <c r="C112" s="39"/>
      <c r="D112" s="184" t="s">
        <v>130</v>
      </c>
      <c r="E112" s="39"/>
      <c r="F112" s="185" t="s">
        <v>161</v>
      </c>
      <c r="G112" s="39"/>
      <c r="H112" s="39"/>
      <c r="I112" s="186"/>
      <c r="J112" s="39"/>
      <c r="K112" s="39"/>
      <c r="L112" s="42"/>
      <c r="M112" s="187"/>
      <c r="N112" s="188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20" t="s">
        <v>130</v>
      </c>
      <c r="AU112" s="20" t="s">
        <v>128</v>
      </c>
    </row>
    <row r="113" spans="2:51" s="13" customFormat="1" ht="11.25">
      <c r="B113" s="189"/>
      <c r="C113" s="190"/>
      <c r="D113" s="191" t="s">
        <v>132</v>
      </c>
      <c r="E113" s="192" t="s">
        <v>19</v>
      </c>
      <c r="F113" s="193" t="s">
        <v>162</v>
      </c>
      <c r="G113" s="190"/>
      <c r="H113" s="194">
        <v>3.882</v>
      </c>
      <c r="I113" s="195"/>
      <c r="J113" s="190"/>
      <c r="K113" s="190"/>
      <c r="L113" s="196"/>
      <c r="M113" s="197"/>
      <c r="N113" s="198"/>
      <c r="O113" s="198"/>
      <c r="P113" s="198"/>
      <c r="Q113" s="198"/>
      <c r="R113" s="198"/>
      <c r="S113" s="198"/>
      <c r="T113" s="199"/>
      <c r="AT113" s="200" t="s">
        <v>132</v>
      </c>
      <c r="AU113" s="200" t="s">
        <v>128</v>
      </c>
      <c r="AV113" s="13" t="s">
        <v>128</v>
      </c>
      <c r="AW113" s="13" t="s">
        <v>33</v>
      </c>
      <c r="AX113" s="13" t="s">
        <v>71</v>
      </c>
      <c r="AY113" s="200" t="s">
        <v>119</v>
      </c>
    </row>
    <row r="114" spans="2:51" s="13" customFormat="1" ht="11.25">
      <c r="B114" s="189"/>
      <c r="C114" s="190"/>
      <c r="D114" s="191" t="s">
        <v>132</v>
      </c>
      <c r="E114" s="192" t="s">
        <v>19</v>
      </c>
      <c r="F114" s="193" t="s">
        <v>163</v>
      </c>
      <c r="G114" s="190"/>
      <c r="H114" s="194">
        <v>1.95</v>
      </c>
      <c r="I114" s="195"/>
      <c r="J114" s="190"/>
      <c r="K114" s="190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132</v>
      </c>
      <c r="AU114" s="200" t="s">
        <v>128</v>
      </c>
      <c r="AV114" s="13" t="s">
        <v>128</v>
      </c>
      <c r="AW114" s="13" t="s">
        <v>33</v>
      </c>
      <c r="AX114" s="13" t="s">
        <v>71</v>
      </c>
      <c r="AY114" s="200" t="s">
        <v>119</v>
      </c>
    </row>
    <row r="115" spans="2:51" s="14" customFormat="1" ht="11.25">
      <c r="B115" s="201"/>
      <c r="C115" s="202"/>
      <c r="D115" s="191" t="s">
        <v>132</v>
      </c>
      <c r="E115" s="203" t="s">
        <v>19</v>
      </c>
      <c r="F115" s="204" t="s">
        <v>164</v>
      </c>
      <c r="G115" s="202"/>
      <c r="H115" s="205">
        <v>5.832</v>
      </c>
      <c r="I115" s="206"/>
      <c r="J115" s="202"/>
      <c r="K115" s="202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132</v>
      </c>
      <c r="AU115" s="211" t="s">
        <v>128</v>
      </c>
      <c r="AV115" s="14" t="s">
        <v>127</v>
      </c>
      <c r="AW115" s="14" t="s">
        <v>33</v>
      </c>
      <c r="AX115" s="14" t="s">
        <v>76</v>
      </c>
      <c r="AY115" s="211" t="s">
        <v>119</v>
      </c>
    </row>
    <row r="116" spans="1:65" s="2" customFormat="1" ht="24.2" customHeight="1">
      <c r="A116" s="37"/>
      <c r="B116" s="38"/>
      <c r="C116" s="171" t="s">
        <v>165</v>
      </c>
      <c r="D116" s="171" t="s">
        <v>122</v>
      </c>
      <c r="E116" s="172" t="s">
        <v>166</v>
      </c>
      <c r="F116" s="173" t="s">
        <v>167</v>
      </c>
      <c r="G116" s="174" t="s">
        <v>136</v>
      </c>
      <c r="H116" s="175">
        <v>7.098</v>
      </c>
      <c r="I116" s="176"/>
      <c r="J116" s="177">
        <f>ROUND(I116*H116,2)</f>
        <v>0</v>
      </c>
      <c r="K116" s="173" t="s">
        <v>126</v>
      </c>
      <c r="L116" s="42"/>
      <c r="M116" s="178" t="s">
        <v>19</v>
      </c>
      <c r="N116" s="179" t="s">
        <v>43</v>
      </c>
      <c r="O116" s="67"/>
      <c r="P116" s="180">
        <f>O116*H116</f>
        <v>0</v>
      </c>
      <c r="Q116" s="180">
        <v>0.06172</v>
      </c>
      <c r="R116" s="180">
        <f>Q116*H116</f>
        <v>0.43808855999999996</v>
      </c>
      <c r="S116" s="180">
        <v>0</v>
      </c>
      <c r="T116" s="181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2" t="s">
        <v>127</v>
      </c>
      <c r="AT116" s="182" t="s">
        <v>122</v>
      </c>
      <c r="AU116" s="182" t="s">
        <v>128</v>
      </c>
      <c r="AY116" s="20" t="s">
        <v>119</v>
      </c>
      <c r="BE116" s="183">
        <f>IF(N116="základní",J116,0)</f>
        <v>0</v>
      </c>
      <c r="BF116" s="183">
        <f>IF(N116="snížená",J116,0)</f>
        <v>0</v>
      </c>
      <c r="BG116" s="183">
        <f>IF(N116="zákl. přenesená",J116,0)</f>
        <v>0</v>
      </c>
      <c r="BH116" s="183">
        <f>IF(N116="sníž. přenesená",J116,0)</f>
        <v>0</v>
      </c>
      <c r="BI116" s="183">
        <f>IF(N116="nulová",J116,0)</f>
        <v>0</v>
      </c>
      <c r="BJ116" s="20" t="s">
        <v>128</v>
      </c>
      <c r="BK116" s="183">
        <f>ROUND(I116*H116,2)</f>
        <v>0</v>
      </c>
      <c r="BL116" s="20" t="s">
        <v>127</v>
      </c>
      <c r="BM116" s="182" t="s">
        <v>168</v>
      </c>
    </row>
    <row r="117" spans="1:47" s="2" customFormat="1" ht="11.25">
      <c r="A117" s="37"/>
      <c r="B117" s="38"/>
      <c r="C117" s="39"/>
      <c r="D117" s="184" t="s">
        <v>130</v>
      </c>
      <c r="E117" s="39"/>
      <c r="F117" s="185" t="s">
        <v>169</v>
      </c>
      <c r="G117" s="39"/>
      <c r="H117" s="39"/>
      <c r="I117" s="186"/>
      <c r="J117" s="39"/>
      <c r="K117" s="39"/>
      <c r="L117" s="42"/>
      <c r="M117" s="187"/>
      <c r="N117" s="188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130</v>
      </c>
      <c r="AU117" s="20" t="s">
        <v>128</v>
      </c>
    </row>
    <row r="118" spans="2:51" s="13" customFormat="1" ht="11.25">
      <c r="B118" s="189"/>
      <c r="C118" s="190"/>
      <c r="D118" s="191" t="s">
        <v>132</v>
      </c>
      <c r="E118" s="192" t="s">
        <v>19</v>
      </c>
      <c r="F118" s="193" t="s">
        <v>170</v>
      </c>
      <c r="G118" s="190"/>
      <c r="H118" s="194">
        <v>7.098</v>
      </c>
      <c r="I118" s="195"/>
      <c r="J118" s="190"/>
      <c r="K118" s="190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132</v>
      </c>
      <c r="AU118" s="200" t="s">
        <v>128</v>
      </c>
      <c r="AV118" s="13" t="s">
        <v>128</v>
      </c>
      <c r="AW118" s="13" t="s">
        <v>33</v>
      </c>
      <c r="AX118" s="13" t="s">
        <v>76</v>
      </c>
      <c r="AY118" s="200" t="s">
        <v>119</v>
      </c>
    </row>
    <row r="119" spans="1:65" s="2" customFormat="1" ht="16.5" customHeight="1">
      <c r="A119" s="37"/>
      <c r="B119" s="38"/>
      <c r="C119" s="171" t="s">
        <v>171</v>
      </c>
      <c r="D119" s="171" t="s">
        <v>122</v>
      </c>
      <c r="E119" s="172" t="s">
        <v>172</v>
      </c>
      <c r="F119" s="173" t="s">
        <v>173</v>
      </c>
      <c r="G119" s="174" t="s">
        <v>174</v>
      </c>
      <c r="H119" s="175">
        <v>13</v>
      </c>
      <c r="I119" s="176"/>
      <c r="J119" s="177">
        <f>ROUND(I119*H119,2)</f>
        <v>0</v>
      </c>
      <c r="K119" s="173" t="s">
        <v>126</v>
      </c>
      <c r="L119" s="42"/>
      <c r="M119" s="178" t="s">
        <v>19</v>
      </c>
      <c r="N119" s="179" t="s">
        <v>43</v>
      </c>
      <c r="O119" s="67"/>
      <c r="P119" s="180">
        <f>O119*H119</f>
        <v>0</v>
      </c>
      <c r="Q119" s="180">
        <v>0.0002</v>
      </c>
      <c r="R119" s="180">
        <f>Q119*H119</f>
        <v>0.0026000000000000003</v>
      </c>
      <c r="S119" s="180">
        <v>0</v>
      </c>
      <c r="T119" s="18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2" t="s">
        <v>127</v>
      </c>
      <c r="AT119" s="182" t="s">
        <v>122</v>
      </c>
      <c r="AU119" s="182" t="s">
        <v>128</v>
      </c>
      <c r="AY119" s="20" t="s">
        <v>119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20" t="s">
        <v>128</v>
      </c>
      <c r="BK119" s="183">
        <f>ROUND(I119*H119,2)</f>
        <v>0</v>
      </c>
      <c r="BL119" s="20" t="s">
        <v>127</v>
      </c>
      <c r="BM119" s="182" t="s">
        <v>175</v>
      </c>
    </row>
    <row r="120" spans="1:47" s="2" customFormat="1" ht="11.25">
      <c r="A120" s="37"/>
      <c r="B120" s="38"/>
      <c r="C120" s="39"/>
      <c r="D120" s="184" t="s">
        <v>130</v>
      </c>
      <c r="E120" s="39"/>
      <c r="F120" s="185" t="s">
        <v>176</v>
      </c>
      <c r="G120" s="39"/>
      <c r="H120" s="39"/>
      <c r="I120" s="186"/>
      <c r="J120" s="39"/>
      <c r="K120" s="39"/>
      <c r="L120" s="42"/>
      <c r="M120" s="187"/>
      <c r="N120" s="188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20" t="s">
        <v>130</v>
      </c>
      <c r="AU120" s="20" t="s">
        <v>128</v>
      </c>
    </row>
    <row r="121" spans="2:51" s="13" customFormat="1" ht="11.25">
      <c r="B121" s="189"/>
      <c r="C121" s="190"/>
      <c r="D121" s="191" t="s">
        <v>132</v>
      </c>
      <c r="E121" s="192" t="s">
        <v>19</v>
      </c>
      <c r="F121" s="193" t="s">
        <v>177</v>
      </c>
      <c r="G121" s="190"/>
      <c r="H121" s="194">
        <v>13</v>
      </c>
      <c r="I121" s="195"/>
      <c r="J121" s="190"/>
      <c r="K121" s="190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132</v>
      </c>
      <c r="AU121" s="200" t="s">
        <v>128</v>
      </c>
      <c r="AV121" s="13" t="s">
        <v>128</v>
      </c>
      <c r="AW121" s="13" t="s">
        <v>33</v>
      </c>
      <c r="AX121" s="13" t="s">
        <v>76</v>
      </c>
      <c r="AY121" s="200" t="s">
        <v>119</v>
      </c>
    </row>
    <row r="122" spans="1:65" s="2" customFormat="1" ht="24.2" customHeight="1">
      <c r="A122" s="37"/>
      <c r="B122" s="38"/>
      <c r="C122" s="171" t="s">
        <v>178</v>
      </c>
      <c r="D122" s="171" t="s">
        <v>122</v>
      </c>
      <c r="E122" s="172" t="s">
        <v>179</v>
      </c>
      <c r="F122" s="173" t="s">
        <v>180</v>
      </c>
      <c r="G122" s="174" t="s">
        <v>136</v>
      </c>
      <c r="H122" s="175">
        <v>0.915</v>
      </c>
      <c r="I122" s="176"/>
      <c r="J122" s="177">
        <f>ROUND(I122*H122,2)</f>
        <v>0</v>
      </c>
      <c r="K122" s="173" t="s">
        <v>126</v>
      </c>
      <c r="L122" s="42"/>
      <c r="M122" s="178" t="s">
        <v>19</v>
      </c>
      <c r="N122" s="179" t="s">
        <v>43</v>
      </c>
      <c r="O122" s="67"/>
      <c r="P122" s="180">
        <f>O122*H122</f>
        <v>0</v>
      </c>
      <c r="Q122" s="180">
        <v>0.05252</v>
      </c>
      <c r="R122" s="180">
        <f>Q122*H122</f>
        <v>0.0480558</v>
      </c>
      <c r="S122" s="180">
        <v>0</v>
      </c>
      <c r="T122" s="18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2" t="s">
        <v>127</v>
      </c>
      <c r="AT122" s="182" t="s">
        <v>122</v>
      </c>
      <c r="AU122" s="182" t="s">
        <v>128</v>
      </c>
      <c r="AY122" s="20" t="s">
        <v>119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20" t="s">
        <v>128</v>
      </c>
      <c r="BK122" s="183">
        <f>ROUND(I122*H122,2)</f>
        <v>0</v>
      </c>
      <c r="BL122" s="20" t="s">
        <v>127</v>
      </c>
      <c r="BM122" s="182" t="s">
        <v>181</v>
      </c>
    </row>
    <row r="123" spans="1:47" s="2" customFormat="1" ht="11.25">
      <c r="A123" s="37"/>
      <c r="B123" s="38"/>
      <c r="C123" s="39"/>
      <c r="D123" s="184" t="s">
        <v>130</v>
      </c>
      <c r="E123" s="39"/>
      <c r="F123" s="185" t="s">
        <v>182</v>
      </c>
      <c r="G123" s="39"/>
      <c r="H123" s="39"/>
      <c r="I123" s="186"/>
      <c r="J123" s="39"/>
      <c r="K123" s="39"/>
      <c r="L123" s="42"/>
      <c r="M123" s="187"/>
      <c r="N123" s="188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20" t="s">
        <v>130</v>
      </c>
      <c r="AU123" s="20" t="s">
        <v>128</v>
      </c>
    </row>
    <row r="124" spans="2:51" s="13" customFormat="1" ht="11.25">
      <c r="B124" s="189"/>
      <c r="C124" s="190"/>
      <c r="D124" s="191" t="s">
        <v>132</v>
      </c>
      <c r="E124" s="192" t="s">
        <v>19</v>
      </c>
      <c r="F124" s="193" t="s">
        <v>183</v>
      </c>
      <c r="G124" s="190"/>
      <c r="H124" s="194">
        <v>0.915</v>
      </c>
      <c r="I124" s="195"/>
      <c r="J124" s="190"/>
      <c r="K124" s="190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132</v>
      </c>
      <c r="AU124" s="200" t="s">
        <v>128</v>
      </c>
      <c r="AV124" s="13" t="s">
        <v>128</v>
      </c>
      <c r="AW124" s="13" t="s">
        <v>33</v>
      </c>
      <c r="AX124" s="13" t="s">
        <v>76</v>
      </c>
      <c r="AY124" s="200" t="s">
        <v>119</v>
      </c>
    </row>
    <row r="125" spans="2:63" s="12" customFormat="1" ht="22.9" customHeight="1">
      <c r="B125" s="155"/>
      <c r="C125" s="156"/>
      <c r="D125" s="157" t="s">
        <v>70</v>
      </c>
      <c r="E125" s="169" t="s">
        <v>157</v>
      </c>
      <c r="F125" s="169" t="s">
        <v>184</v>
      </c>
      <c r="G125" s="156"/>
      <c r="H125" s="156"/>
      <c r="I125" s="159"/>
      <c r="J125" s="170">
        <f>BK125</f>
        <v>0</v>
      </c>
      <c r="K125" s="156"/>
      <c r="L125" s="161"/>
      <c r="M125" s="162"/>
      <c r="N125" s="163"/>
      <c r="O125" s="163"/>
      <c r="P125" s="164">
        <f>SUM(P126:P179)</f>
        <v>0</v>
      </c>
      <c r="Q125" s="163"/>
      <c r="R125" s="164">
        <f>SUM(R126:R179)</f>
        <v>2.33688732</v>
      </c>
      <c r="S125" s="163"/>
      <c r="T125" s="165">
        <f>SUM(T126:T179)</f>
        <v>0</v>
      </c>
      <c r="AR125" s="166" t="s">
        <v>76</v>
      </c>
      <c r="AT125" s="167" t="s">
        <v>70</v>
      </c>
      <c r="AU125" s="167" t="s">
        <v>76</v>
      </c>
      <c r="AY125" s="166" t="s">
        <v>119</v>
      </c>
      <c r="BK125" s="168">
        <f>SUM(BK126:BK179)</f>
        <v>0</v>
      </c>
    </row>
    <row r="126" spans="1:65" s="2" customFormat="1" ht="16.5" customHeight="1">
      <c r="A126" s="37"/>
      <c r="B126" s="38"/>
      <c r="C126" s="171" t="s">
        <v>185</v>
      </c>
      <c r="D126" s="171" t="s">
        <v>122</v>
      </c>
      <c r="E126" s="172" t="s">
        <v>186</v>
      </c>
      <c r="F126" s="173" t="s">
        <v>187</v>
      </c>
      <c r="G126" s="174" t="s">
        <v>136</v>
      </c>
      <c r="H126" s="175">
        <v>28.2</v>
      </c>
      <c r="I126" s="176"/>
      <c r="J126" s="177">
        <f>ROUND(I126*H126,2)</f>
        <v>0</v>
      </c>
      <c r="K126" s="173" t="s">
        <v>126</v>
      </c>
      <c r="L126" s="42"/>
      <c r="M126" s="178" t="s">
        <v>19</v>
      </c>
      <c r="N126" s="179" t="s">
        <v>43</v>
      </c>
      <c r="O126" s="67"/>
      <c r="P126" s="180">
        <f>O126*H126</f>
        <v>0</v>
      </c>
      <c r="Q126" s="180">
        <v>0.00026</v>
      </c>
      <c r="R126" s="180">
        <f>Q126*H126</f>
        <v>0.007331999999999999</v>
      </c>
      <c r="S126" s="180">
        <v>0</v>
      </c>
      <c r="T126" s="18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2" t="s">
        <v>127</v>
      </c>
      <c r="AT126" s="182" t="s">
        <v>122</v>
      </c>
      <c r="AU126" s="182" t="s">
        <v>128</v>
      </c>
      <c r="AY126" s="20" t="s">
        <v>119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20" t="s">
        <v>128</v>
      </c>
      <c r="BK126" s="183">
        <f>ROUND(I126*H126,2)</f>
        <v>0</v>
      </c>
      <c r="BL126" s="20" t="s">
        <v>127</v>
      </c>
      <c r="BM126" s="182" t="s">
        <v>188</v>
      </c>
    </row>
    <row r="127" spans="1:47" s="2" customFormat="1" ht="11.25">
      <c r="A127" s="37"/>
      <c r="B127" s="38"/>
      <c r="C127" s="39"/>
      <c r="D127" s="184" t="s">
        <v>130</v>
      </c>
      <c r="E127" s="39"/>
      <c r="F127" s="185" t="s">
        <v>189</v>
      </c>
      <c r="G127" s="39"/>
      <c r="H127" s="39"/>
      <c r="I127" s="186"/>
      <c r="J127" s="39"/>
      <c r="K127" s="39"/>
      <c r="L127" s="42"/>
      <c r="M127" s="187"/>
      <c r="N127" s="188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20" t="s">
        <v>130</v>
      </c>
      <c r="AU127" s="20" t="s">
        <v>128</v>
      </c>
    </row>
    <row r="128" spans="2:51" s="13" customFormat="1" ht="11.25">
      <c r="B128" s="189"/>
      <c r="C128" s="190"/>
      <c r="D128" s="191" t="s">
        <v>132</v>
      </c>
      <c r="E128" s="192" t="s">
        <v>19</v>
      </c>
      <c r="F128" s="193" t="s">
        <v>190</v>
      </c>
      <c r="G128" s="190"/>
      <c r="H128" s="194">
        <v>4.03</v>
      </c>
      <c r="I128" s="195"/>
      <c r="J128" s="190"/>
      <c r="K128" s="190"/>
      <c r="L128" s="196"/>
      <c r="M128" s="197"/>
      <c r="N128" s="198"/>
      <c r="O128" s="198"/>
      <c r="P128" s="198"/>
      <c r="Q128" s="198"/>
      <c r="R128" s="198"/>
      <c r="S128" s="198"/>
      <c r="T128" s="199"/>
      <c r="AT128" s="200" t="s">
        <v>132</v>
      </c>
      <c r="AU128" s="200" t="s">
        <v>128</v>
      </c>
      <c r="AV128" s="13" t="s">
        <v>128</v>
      </c>
      <c r="AW128" s="13" t="s">
        <v>33</v>
      </c>
      <c r="AX128" s="13" t="s">
        <v>71</v>
      </c>
      <c r="AY128" s="200" t="s">
        <v>119</v>
      </c>
    </row>
    <row r="129" spans="2:51" s="13" customFormat="1" ht="11.25">
      <c r="B129" s="189"/>
      <c r="C129" s="190"/>
      <c r="D129" s="191" t="s">
        <v>132</v>
      </c>
      <c r="E129" s="192" t="s">
        <v>19</v>
      </c>
      <c r="F129" s="193" t="s">
        <v>191</v>
      </c>
      <c r="G129" s="190"/>
      <c r="H129" s="194">
        <v>20.73</v>
      </c>
      <c r="I129" s="195"/>
      <c r="J129" s="190"/>
      <c r="K129" s="190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132</v>
      </c>
      <c r="AU129" s="200" t="s">
        <v>128</v>
      </c>
      <c r="AV129" s="13" t="s">
        <v>128</v>
      </c>
      <c r="AW129" s="13" t="s">
        <v>33</v>
      </c>
      <c r="AX129" s="13" t="s">
        <v>71</v>
      </c>
      <c r="AY129" s="200" t="s">
        <v>119</v>
      </c>
    </row>
    <row r="130" spans="2:51" s="13" customFormat="1" ht="11.25">
      <c r="B130" s="189"/>
      <c r="C130" s="190"/>
      <c r="D130" s="191" t="s">
        <v>132</v>
      </c>
      <c r="E130" s="192" t="s">
        <v>19</v>
      </c>
      <c r="F130" s="193" t="s">
        <v>192</v>
      </c>
      <c r="G130" s="190"/>
      <c r="H130" s="194">
        <v>3.44</v>
      </c>
      <c r="I130" s="195"/>
      <c r="J130" s="190"/>
      <c r="K130" s="190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132</v>
      </c>
      <c r="AU130" s="200" t="s">
        <v>128</v>
      </c>
      <c r="AV130" s="13" t="s">
        <v>128</v>
      </c>
      <c r="AW130" s="13" t="s">
        <v>33</v>
      </c>
      <c r="AX130" s="13" t="s">
        <v>71</v>
      </c>
      <c r="AY130" s="200" t="s">
        <v>119</v>
      </c>
    </row>
    <row r="131" spans="2:51" s="14" customFormat="1" ht="11.25">
      <c r="B131" s="201"/>
      <c r="C131" s="202"/>
      <c r="D131" s="191" t="s">
        <v>132</v>
      </c>
      <c r="E131" s="203" t="s">
        <v>19</v>
      </c>
      <c r="F131" s="204" t="s">
        <v>164</v>
      </c>
      <c r="G131" s="202"/>
      <c r="H131" s="205">
        <v>28.2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132</v>
      </c>
      <c r="AU131" s="211" t="s">
        <v>128</v>
      </c>
      <c r="AV131" s="14" t="s">
        <v>127</v>
      </c>
      <c r="AW131" s="14" t="s">
        <v>33</v>
      </c>
      <c r="AX131" s="14" t="s">
        <v>76</v>
      </c>
      <c r="AY131" s="211" t="s">
        <v>119</v>
      </c>
    </row>
    <row r="132" spans="1:65" s="2" customFormat="1" ht="24.2" customHeight="1">
      <c r="A132" s="37"/>
      <c r="B132" s="38"/>
      <c r="C132" s="171" t="s">
        <v>193</v>
      </c>
      <c r="D132" s="171" t="s">
        <v>122</v>
      </c>
      <c r="E132" s="172" t="s">
        <v>194</v>
      </c>
      <c r="F132" s="173" t="s">
        <v>195</v>
      </c>
      <c r="G132" s="174" t="s">
        <v>136</v>
      </c>
      <c r="H132" s="175">
        <v>28.2</v>
      </c>
      <c r="I132" s="176"/>
      <c r="J132" s="177">
        <f>ROUND(I132*H132,2)</f>
        <v>0</v>
      </c>
      <c r="K132" s="173" t="s">
        <v>126</v>
      </c>
      <c r="L132" s="42"/>
      <c r="M132" s="178" t="s">
        <v>19</v>
      </c>
      <c r="N132" s="179" t="s">
        <v>43</v>
      </c>
      <c r="O132" s="67"/>
      <c r="P132" s="180">
        <f>O132*H132</f>
        <v>0</v>
      </c>
      <c r="Q132" s="180">
        <v>0.00438</v>
      </c>
      <c r="R132" s="180">
        <f>Q132*H132</f>
        <v>0.123516</v>
      </c>
      <c r="S132" s="180">
        <v>0</v>
      </c>
      <c r="T132" s="18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82" t="s">
        <v>127</v>
      </c>
      <c r="AT132" s="182" t="s">
        <v>122</v>
      </c>
      <c r="AU132" s="182" t="s">
        <v>128</v>
      </c>
      <c r="AY132" s="20" t="s">
        <v>119</v>
      </c>
      <c r="BE132" s="183">
        <f>IF(N132="základní",J132,0)</f>
        <v>0</v>
      </c>
      <c r="BF132" s="183">
        <f>IF(N132="snížená",J132,0)</f>
        <v>0</v>
      </c>
      <c r="BG132" s="183">
        <f>IF(N132="zákl. přenesená",J132,0)</f>
        <v>0</v>
      </c>
      <c r="BH132" s="183">
        <f>IF(N132="sníž. přenesená",J132,0)</f>
        <v>0</v>
      </c>
      <c r="BI132" s="183">
        <f>IF(N132="nulová",J132,0)</f>
        <v>0</v>
      </c>
      <c r="BJ132" s="20" t="s">
        <v>128</v>
      </c>
      <c r="BK132" s="183">
        <f>ROUND(I132*H132,2)</f>
        <v>0</v>
      </c>
      <c r="BL132" s="20" t="s">
        <v>127</v>
      </c>
      <c r="BM132" s="182" t="s">
        <v>196</v>
      </c>
    </row>
    <row r="133" spans="1:47" s="2" customFormat="1" ht="11.25">
      <c r="A133" s="37"/>
      <c r="B133" s="38"/>
      <c r="C133" s="39"/>
      <c r="D133" s="184" t="s">
        <v>130</v>
      </c>
      <c r="E133" s="39"/>
      <c r="F133" s="185" t="s">
        <v>197</v>
      </c>
      <c r="G133" s="39"/>
      <c r="H133" s="39"/>
      <c r="I133" s="186"/>
      <c r="J133" s="39"/>
      <c r="K133" s="39"/>
      <c r="L133" s="42"/>
      <c r="M133" s="187"/>
      <c r="N133" s="188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130</v>
      </c>
      <c r="AU133" s="20" t="s">
        <v>128</v>
      </c>
    </row>
    <row r="134" spans="2:51" s="13" customFormat="1" ht="11.25">
      <c r="B134" s="189"/>
      <c r="C134" s="190"/>
      <c r="D134" s="191" t="s">
        <v>132</v>
      </c>
      <c r="E134" s="192" t="s">
        <v>19</v>
      </c>
      <c r="F134" s="193" t="s">
        <v>190</v>
      </c>
      <c r="G134" s="190"/>
      <c r="H134" s="194">
        <v>4.03</v>
      </c>
      <c r="I134" s="195"/>
      <c r="J134" s="190"/>
      <c r="K134" s="190"/>
      <c r="L134" s="196"/>
      <c r="M134" s="197"/>
      <c r="N134" s="198"/>
      <c r="O134" s="198"/>
      <c r="P134" s="198"/>
      <c r="Q134" s="198"/>
      <c r="R134" s="198"/>
      <c r="S134" s="198"/>
      <c r="T134" s="199"/>
      <c r="AT134" s="200" t="s">
        <v>132</v>
      </c>
      <c r="AU134" s="200" t="s">
        <v>128</v>
      </c>
      <c r="AV134" s="13" t="s">
        <v>128</v>
      </c>
      <c r="AW134" s="13" t="s">
        <v>33</v>
      </c>
      <c r="AX134" s="13" t="s">
        <v>71</v>
      </c>
      <c r="AY134" s="200" t="s">
        <v>119</v>
      </c>
    </row>
    <row r="135" spans="2:51" s="13" customFormat="1" ht="11.25">
      <c r="B135" s="189"/>
      <c r="C135" s="190"/>
      <c r="D135" s="191" t="s">
        <v>132</v>
      </c>
      <c r="E135" s="192" t="s">
        <v>19</v>
      </c>
      <c r="F135" s="193" t="s">
        <v>191</v>
      </c>
      <c r="G135" s="190"/>
      <c r="H135" s="194">
        <v>20.73</v>
      </c>
      <c r="I135" s="195"/>
      <c r="J135" s="190"/>
      <c r="K135" s="190"/>
      <c r="L135" s="196"/>
      <c r="M135" s="197"/>
      <c r="N135" s="198"/>
      <c r="O135" s="198"/>
      <c r="P135" s="198"/>
      <c r="Q135" s="198"/>
      <c r="R135" s="198"/>
      <c r="S135" s="198"/>
      <c r="T135" s="199"/>
      <c r="AT135" s="200" t="s">
        <v>132</v>
      </c>
      <c r="AU135" s="200" t="s">
        <v>128</v>
      </c>
      <c r="AV135" s="13" t="s">
        <v>128</v>
      </c>
      <c r="AW135" s="13" t="s">
        <v>33</v>
      </c>
      <c r="AX135" s="13" t="s">
        <v>71</v>
      </c>
      <c r="AY135" s="200" t="s">
        <v>119</v>
      </c>
    </row>
    <row r="136" spans="2:51" s="13" customFormat="1" ht="11.25">
      <c r="B136" s="189"/>
      <c r="C136" s="190"/>
      <c r="D136" s="191" t="s">
        <v>132</v>
      </c>
      <c r="E136" s="192" t="s">
        <v>19</v>
      </c>
      <c r="F136" s="193" t="s">
        <v>192</v>
      </c>
      <c r="G136" s="190"/>
      <c r="H136" s="194">
        <v>3.44</v>
      </c>
      <c r="I136" s="195"/>
      <c r="J136" s="190"/>
      <c r="K136" s="190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132</v>
      </c>
      <c r="AU136" s="200" t="s">
        <v>128</v>
      </c>
      <c r="AV136" s="13" t="s">
        <v>128</v>
      </c>
      <c r="AW136" s="13" t="s">
        <v>33</v>
      </c>
      <c r="AX136" s="13" t="s">
        <v>71</v>
      </c>
      <c r="AY136" s="200" t="s">
        <v>119</v>
      </c>
    </row>
    <row r="137" spans="2:51" s="14" customFormat="1" ht="11.25">
      <c r="B137" s="201"/>
      <c r="C137" s="202"/>
      <c r="D137" s="191" t="s">
        <v>132</v>
      </c>
      <c r="E137" s="203" t="s">
        <v>19</v>
      </c>
      <c r="F137" s="204" t="s">
        <v>164</v>
      </c>
      <c r="G137" s="202"/>
      <c r="H137" s="205">
        <v>28.2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132</v>
      </c>
      <c r="AU137" s="211" t="s">
        <v>128</v>
      </c>
      <c r="AV137" s="14" t="s">
        <v>127</v>
      </c>
      <c r="AW137" s="14" t="s">
        <v>33</v>
      </c>
      <c r="AX137" s="14" t="s">
        <v>76</v>
      </c>
      <c r="AY137" s="211" t="s">
        <v>119</v>
      </c>
    </row>
    <row r="138" spans="1:65" s="2" customFormat="1" ht="16.5" customHeight="1">
      <c r="A138" s="37"/>
      <c r="B138" s="38"/>
      <c r="C138" s="171" t="s">
        <v>8</v>
      </c>
      <c r="D138" s="171" t="s">
        <v>122</v>
      </c>
      <c r="E138" s="172" t="s">
        <v>198</v>
      </c>
      <c r="F138" s="173" t="s">
        <v>199</v>
      </c>
      <c r="G138" s="174" t="s">
        <v>136</v>
      </c>
      <c r="H138" s="175">
        <v>28.36</v>
      </c>
      <c r="I138" s="176"/>
      <c r="J138" s="177">
        <f>ROUND(I138*H138,2)</f>
        <v>0</v>
      </c>
      <c r="K138" s="173" t="s">
        <v>126</v>
      </c>
      <c r="L138" s="42"/>
      <c r="M138" s="178" t="s">
        <v>19</v>
      </c>
      <c r="N138" s="179" t="s">
        <v>43</v>
      </c>
      <c r="O138" s="67"/>
      <c r="P138" s="180">
        <f>O138*H138</f>
        <v>0</v>
      </c>
      <c r="Q138" s="180">
        <v>0.003</v>
      </c>
      <c r="R138" s="180">
        <f>Q138*H138</f>
        <v>0.08508</v>
      </c>
      <c r="S138" s="180">
        <v>0</v>
      </c>
      <c r="T138" s="18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82" t="s">
        <v>127</v>
      </c>
      <c r="AT138" s="182" t="s">
        <v>122</v>
      </c>
      <c r="AU138" s="182" t="s">
        <v>128</v>
      </c>
      <c r="AY138" s="20" t="s">
        <v>119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20" t="s">
        <v>128</v>
      </c>
      <c r="BK138" s="183">
        <f>ROUND(I138*H138,2)</f>
        <v>0</v>
      </c>
      <c r="BL138" s="20" t="s">
        <v>127</v>
      </c>
      <c r="BM138" s="182" t="s">
        <v>200</v>
      </c>
    </row>
    <row r="139" spans="1:47" s="2" customFormat="1" ht="11.25">
      <c r="A139" s="37"/>
      <c r="B139" s="38"/>
      <c r="C139" s="39"/>
      <c r="D139" s="184" t="s">
        <v>130</v>
      </c>
      <c r="E139" s="39"/>
      <c r="F139" s="185" t="s">
        <v>201</v>
      </c>
      <c r="G139" s="39"/>
      <c r="H139" s="39"/>
      <c r="I139" s="186"/>
      <c r="J139" s="39"/>
      <c r="K139" s="39"/>
      <c r="L139" s="42"/>
      <c r="M139" s="187"/>
      <c r="N139" s="188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20" t="s">
        <v>130</v>
      </c>
      <c r="AU139" s="20" t="s">
        <v>128</v>
      </c>
    </row>
    <row r="140" spans="1:65" s="2" customFormat="1" ht="16.5" customHeight="1">
      <c r="A140" s="37"/>
      <c r="B140" s="38"/>
      <c r="C140" s="171" t="s">
        <v>202</v>
      </c>
      <c r="D140" s="171" t="s">
        <v>122</v>
      </c>
      <c r="E140" s="172" t="s">
        <v>203</v>
      </c>
      <c r="F140" s="173" t="s">
        <v>204</v>
      </c>
      <c r="G140" s="174" t="s">
        <v>136</v>
      </c>
      <c r="H140" s="175">
        <v>67.538</v>
      </c>
      <c r="I140" s="176"/>
      <c r="J140" s="177">
        <f>ROUND(I140*H140,2)</f>
        <v>0</v>
      </c>
      <c r="K140" s="173" t="s">
        <v>126</v>
      </c>
      <c r="L140" s="42"/>
      <c r="M140" s="178" t="s">
        <v>19</v>
      </c>
      <c r="N140" s="179" t="s">
        <v>43</v>
      </c>
      <c r="O140" s="67"/>
      <c r="P140" s="180">
        <f>O140*H140</f>
        <v>0</v>
      </c>
      <c r="Q140" s="180">
        <v>0.00026</v>
      </c>
      <c r="R140" s="180">
        <f>Q140*H140</f>
        <v>0.017559879999999996</v>
      </c>
      <c r="S140" s="180">
        <v>0</v>
      </c>
      <c r="T140" s="18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82" t="s">
        <v>205</v>
      </c>
      <c r="AT140" s="182" t="s">
        <v>122</v>
      </c>
      <c r="AU140" s="182" t="s">
        <v>128</v>
      </c>
      <c r="AY140" s="20" t="s">
        <v>119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20" t="s">
        <v>128</v>
      </c>
      <c r="BK140" s="183">
        <f>ROUND(I140*H140,2)</f>
        <v>0</v>
      </c>
      <c r="BL140" s="20" t="s">
        <v>205</v>
      </c>
      <c r="BM140" s="182" t="s">
        <v>206</v>
      </c>
    </row>
    <row r="141" spans="1:47" s="2" customFormat="1" ht="11.25">
      <c r="A141" s="37"/>
      <c r="B141" s="38"/>
      <c r="C141" s="39"/>
      <c r="D141" s="184" t="s">
        <v>130</v>
      </c>
      <c r="E141" s="39"/>
      <c r="F141" s="185" t="s">
        <v>207</v>
      </c>
      <c r="G141" s="39"/>
      <c r="H141" s="39"/>
      <c r="I141" s="186"/>
      <c r="J141" s="39"/>
      <c r="K141" s="39"/>
      <c r="L141" s="42"/>
      <c r="M141" s="187"/>
      <c r="N141" s="188"/>
      <c r="O141" s="67"/>
      <c r="P141" s="67"/>
      <c r="Q141" s="67"/>
      <c r="R141" s="67"/>
      <c r="S141" s="67"/>
      <c r="T141" s="6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20" t="s">
        <v>130</v>
      </c>
      <c r="AU141" s="20" t="s">
        <v>128</v>
      </c>
    </row>
    <row r="142" spans="2:51" s="13" customFormat="1" ht="11.25">
      <c r="B142" s="189"/>
      <c r="C142" s="190"/>
      <c r="D142" s="191" t="s">
        <v>132</v>
      </c>
      <c r="E142" s="192" t="s">
        <v>19</v>
      </c>
      <c r="F142" s="193" t="s">
        <v>208</v>
      </c>
      <c r="G142" s="190"/>
      <c r="H142" s="194">
        <v>12.229</v>
      </c>
      <c r="I142" s="195"/>
      <c r="J142" s="190"/>
      <c r="K142" s="190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132</v>
      </c>
      <c r="AU142" s="200" t="s">
        <v>128</v>
      </c>
      <c r="AV142" s="13" t="s">
        <v>128</v>
      </c>
      <c r="AW142" s="13" t="s">
        <v>33</v>
      </c>
      <c r="AX142" s="13" t="s">
        <v>71</v>
      </c>
      <c r="AY142" s="200" t="s">
        <v>119</v>
      </c>
    </row>
    <row r="143" spans="2:51" s="13" customFormat="1" ht="11.25">
      <c r="B143" s="189"/>
      <c r="C143" s="190"/>
      <c r="D143" s="191" t="s">
        <v>132</v>
      </c>
      <c r="E143" s="192" t="s">
        <v>19</v>
      </c>
      <c r="F143" s="193" t="s">
        <v>209</v>
      </c>
      <c r="G143" s="190"/>
      <c r="H143" s="194">
        <v>36.069</v>
      </c>
      <c r="I143" s="195"/>
      <c r="J143" s="190"/>
      <c r="K143" s="190"/>
      <c r="L143" s="196"/>
      <c r="M143" s="197"/>
      <c r="N143" s="198"/>
      <c r="O143" s="198"/>
      <c r="P143" s="198"/>
      <c r="Q143" s="198"/>
      <c r="R143" s="198"/>
      <c r="S143" s="198"/>
      <c r="T143" s="199"/>
      <c r="AT143" s="200" t="s">
        <v>132</v>
      </c>
      <c r="AU143" s="200" t="s">
        <v>128</v>
      </c>
      <c r="AV143" s="13" t="s">
        <v>128</v>
      </c>
      <c r="AW143" s="13" t="s">
        <v>33</v>
      </c>
      <c r="AX143" s="13" t="s">
        <v>71</v>
      </c>
      <c r="AY143" s="200" t="s">
        <v>119</v>
      </c>
    </row>
    <row r="144" spans="2:51" s="13" customFormat="1" ht="11.25">
      <c r="B144" s="189"/>
      <c r="C144" s="190"/>
      <c r="D144" s="191" t="s">
        <v>132</v>
      </c>
      <c r="E144" s="192" t="s">
        <v>19</v>
      </c>
      <c r="F144" s="193" t="s">
        <v>210</v>
      </c>
      <c r="G144" s="190"/>
      <c r="H144" s="194">
        <v>11.076</v>
      </c>
      <c r="I144" s="195"/>
      <c r="J144" s="190"/>
      <c r="K144" s="190"/>
      <c r="L144" s="196"/>
      <c r="M144" s="197"/>
      <c r="N144" s="198"/>
      <c r="O144" s="198"/>
      <c r="P144" s="198"/>
      <c r="Q144" s="198"/>
      <c r="R144" s="198"/>
      <c r="S144" s="198"/>
      <c r="T144" s="199"/>
      <c r="AT144" s="200" t="s">
        <v>132</v>
      </c>
      <c r="AU144" s="200" t="s">
        <v>128</v>
      </c>
      <c r="AV144" s="13" t="s">
        <v>128</v>
      </c>
      <c r="AW144" s="13" t="s">
        <v>33</v>
      </c>
      <c r="AX144" s="13" t="s">
        <v>71</v>
      </c>
      <c r="AY144" s="200" t="s">
        <v>119</v>
      </c>
    </row>
    <row r="145" spans="2:51" s="13" customFormat="1" ht="11.25">
      <c r="B145" s="189"/>
      <c r="C145" s="190"/>
      <c r="D145" s="191" t="s">
        <v>132</v>
      </c>
      <c r="E145" s="192" t="s">
        <v>19</v>
      </c>
      <c r="F145" s="193" t="s">
        <v>211</v>
      </c>
      <c r="G145" s="190"/>
      <c r="H145" s="194">
        <v>8.164</v>
      </c>
      <c r="I145" s="195"/>
      <c r="J145" s="190"/>
      <c r="K145" s="190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132</v>
      </c>
      <c r="AU145" s="200" t="s">
        <v>128</v>
      </c>
      <c r="AV145" s="13" t="s">
        <v>128</v>
      </c>
      <c r="AW145" s="13" t="s">
        <v>33</v>
      </c>
      <c r="AX145" s="13" t="s">
        <v>71</v>
      </c>
      <c r="AY145" s="200" t="s">
        <v>119</v>
      </c>
    </row>
    <row r="146" spans="2:51" s="14" customFormat="1" ht="11.25">
      <c r="B146" s="201"/>
      <c r="C146" s="202"/>
      <c r="D146" s="191" t="s">
        <v>132</v>
      </c>
      <c r="E146" s="203" t="s">
        <v>19</v>
      </c>
      <c r="F146" s="204" t="s">
        <v>164</v>
      </c>
      <c r="G146" s="202"/>
      <c r="H146" s="205">
        <v>67.538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132</v>
      </c>
      <c r="AU146" s="211" t="s">
        <v>128</v>
      </c>
      <c r="AV146" s="14" t="s">
        <v>127</v>
      </c>
      <c r="AW146" s="14" t="s">
        <v>33</v>
      </c>
      <c r="AX146" s="14" t="s">
        <v>76</v>
      </c>
      <c r="AY146" s="211" t="s">
        <v>119</v>
      </c>
    </row>
    <row r="147" spans="1:65" s="2" customFormat="1" ht="16.5" customHeight="1">
      <c r="A147" s="37"/>
      <c r="B147" s="38"/>
      <c r="C147" s="171" t="s">
        <v>212</v>
      </c>
      <c r="D147" s="171" t="s">
        <v>122</v>
      </c>
      <c r="E147" s="172" t="s">
        <v>213</v>
      </c>
      <c r="F147" s="173" t="s">
        <v>214</v>
      </c>
      <c r="G147" s="174" t="s">
        <v>136</v>
      </c>
      <c r="H147" s="175">
        <v>0.63</v>
      </c>
      <c r="I147" s="176"/>
      <c r="J147" s="177">
        <f>ROUND(I147*H147,2)</f>
        <v>0</v>
      </c>
      <c r="K147" s="173" t="s">
        <v>126</v>
      </c>
      <c r="L147" s="42"/>
      <c r="M147" s="178" t="s">
        <v>19</v>
      </c>
      <c r="N147" s="179" t="s">
        <v>43</v>
      </c>
      <c r="O147" s="67"/>
      <c r="P147" s="180">
        <f>O147*H147</f>
        <v>0</v>
      </c>
      <c r="Q147" s="180">
        <v>0.056</v>
      </c>
      <c r="R147" s="180">
        <f>Q147*H147</f>
        <v>0.03528</v>
      </c>
      <c r="S147" s="180">
        <v>0</v>
      </c>
      <c r="T147" s="18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127</v>
      </c>
      <c r="AT147" s="182" t="s">
        <v>122</v>
      </c>
      <c r="AU147" s="182" t="s">
        <v>128</v>
      </c>
      <c r="AY147" s="20" t="s">
        <v>119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20" t="s">
        <v>128</v>
      </c>
      <c r="BK147" s="183">
        <f>ROUND(I147*H147,2)</f>
        <v>0</v>
      </c>
      <c r="BL147" s="20" t="s">
        <v>127</v>
      </c>
      <c r="BM147" s="182" t="s">
        <v>215</v>
      </c>
    </row>
    <row r="148" spans="1:47" s="2" customFormat="1" ht="11.25">
      <c r="A148" s="37"/>
      <c r="B148" s="38"/>
      <c r="C148" s="39"/>
      <c r="D148" s="184" t="s">
        <v>130</v>
      </c>
      <c r="E148" s="39"/>
      <c r="F148" s="185" t="s">
        <v>216</v>
      </c>
      <c r="G148" s="39"/>
      <c r="H148" s="39"/>
      <c r="I148" s="186"/>
      <c r="J148" s="39"/>
      <c r="K148" s="39"/>
      <c r="L148" s="42"/>
      <c r="M148" s="187"/>
      <c r="N148" s="188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20" t="s">
        <v>130</v>
      </c>
      <c r="AU148" s="20" t="s">
        <v>128</v>
      </c>
    </row>
    <row r="149" spans="2:51" s="13" customFormat="1" ht="11.25">
      <c r="B149" s="189"/>
      <c r="C149" s="190"/>
      <c r="D149" s="191" t="s">
        <v>132</v>
      </c>
      <c r="E149" s="192" t="s">
        <v>19</v>
      </c>
      <c r="F149" s="193" t="s">
        <v>217</v>
      </c>
      <c r="G149" s="190"/>
      <c r="H149" s="194">
        <v>0.63</v>
      </c>
      <c r="I149" s="195"/>
      <c r="J149" s="190"/>
      <c r="K149" s="190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132</v>
      </c>
      <c r="AU149" s="200" t="s">
        <v>128</v>
      </c>
      <c r="AV149" s="13" t="s">
        <v>128</v>
      </c>
      <c r="AW149" s="13" t="s">
        <v>33</v>
      </c>
      <c r="AX149" s="13" t="s">
        <v>76</v>
      </c>
      <c r="AY149" s="200" t="s">
        <v>119</v>
      </c>
    </row>
    <row r="150" spans="1:65" s="2" customFormat="1" ht="24.2" customHeight="1">
      <c r="A150" s="37"/>
      <c r="B150" s="38"/>
      <c r="C150" s="171" t="s">
        <v>218</v>
      </c>
      <c r="D150" s="171" t="s">
        <v>122</v>
      </c>
      <c r="E150" s="172" t="s">
        <v>219</v>
      </c>
      <c r="F150" s="173" t="s">
        <v>220</v>
      </c>
      <c r="G150" s="174" t="s">
        <v>136</v>
      </c>
      <c r="H150" s="175">
        <v>91.328</v>
      </c>
      <c r="I150" s="176"/>
      <c r="J150" s="177">
        <f>ROUND(I150*H150,2)</f>
        <v>0</v>
      </c>
      <c r="K150" s="173" t="s">
        <v>126</v>
      </c>
      <c r="L150" s="42"/>
      <c r="M150" s="178" t="s">
        <v>19</v>
      </c>
      <c r="N150" s="179" t="s">
        <v>43</v>
      </c>
      <c r="O150" s="67"/>
      <c r="P150" s="180">
        <f>O150*H150</f>
        <v>0</v>
      </c>
      <c r="Q150" s="180">
        <v>0.00438</v>
      </c>
      <c r="R150" s="180">
        <f>Q150*H150</f>
        <v>0.40001664000000003</v>
      </c>
      <c r="S150" s="180">
        <v>0</v>
      </c>
      <c r="T150" s="18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2" t="s">
        <v>127</v>
      </c>
      <c r="AT150" s="182" t="s">
        <v>122</v>
      </c>
      <c r="AU150" s="182" t="s">
        <v>128</v>
      </c>
      <c r="AY150" s="20" t="s">
        <v>119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20" t="s">
        <v>128</v>
      </c>
      <c r="BK150" s="183">
        <f>ROUND(I150*H150,2)</f>
        <v>0</v>
      </c>
      <c r="BL150" s="20" t="s">
        <v>127</v>
      </c>
      <c r="BM150" s="182" t="s">
        <v>221</v>
      </c>
    </row>
    <row r="151" spans="1:47" s="2" customFormat="1" ht="11.25">
      <c r="A151" s="37"/>
      <c r="B151" s="38"/>
      <c r="C151" s="39"/>
      <c r="D151" s="184" t="s">
        <v>130</v>
      </c>
      <c r="E151" s="39"/>
      <c r="F151" s="185" t="s">
        <v>222</v>
      </c>
      <c r="G151" s="39"/>
      <c r="H151" s="39"/>
      <c r="I151" s="186"/>
      <c r="J151" s="39"/>
      <c r="K151" s="39"/>
      <c r="L151" s="42"/>
      <c r="M151" s="187"/>
      <c r="N151" s="188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130</v>
      </c>
      <c r="AU151" s="20" t="s">
        <v>128</v>
      </c>
    </row>
    <row r="152" spans="2:51" s="13" customFormat="1" ht="11.25">
      <c r="B152" s="189"/>
      <c r="C152" s="190"/>
      <c r="D152" s="191" t="s">
        <v>132</v>
      </c>
      <c r="E152" s="192" t="s">
        <v>19</v>
      </c>
      <c r="F152" s="193" t="s">
        <v>223</v>
      </c>
      <c r="G152" s="190"/>
      <c r="H152" s="194">
        <v>17.611</v>
      </c>
      <c r="I152" s="195"/>
      <c r="J152" s="190"/>
      <c r="K152" s="190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132</v>
      </c>
      <c r="AU152" s="200" t="s">
        <v>128</v>
      </c>
      <c r="AV152" s="13" t="s">
        <v>128</v>
      </c>
      <c r="AW152" s="13" t="s">
        <v>33</v>
      </c>
      <c r="AX152" s="13" t="s">
        <v>71</v>
      </c>
      <c r="AY152" s="200" t="s">
        <v>119</v>
      </c>
    </row>
    <row r="153" spans="2:51" s="13" customFormat="1" ht="11.25">
      <c r="B153" s="189"/>
      <c r="C153" s="190"/>
      <c r="D153" s="191" t="s">
        <v>132</v>
      </c>
      <c r="E153" s="192" t="s">
        <v>19</v>
      </c>
      <c r="F153" s="193" t="s">
        <v>209</v>
      </c>
      <c r="G153" s="190"/>
      <c r="H153" s="194">
        <v>36.069</v>
      </c>
      <c r="I153" s="195"/>
      <c r="J153" s="190"/>
      <c r="K153" s="190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132</v>
      </c>
      <c r="AU153" s="200" t="s">
        <v>128</v>
      </c>
      <c r="AV153" s="13" t="s">
        <v>128</v>
      </c>
      <c r="AW153" s="13" t="s">
        <v>33</v>
      </c>
      <c r="AX153" s="13" t="s">
        <v>71</v>
      </c>
      <c r="AY153" s="200" t="s">
        <v>119</v>
      </c>
    </row>
    <row r="154" spans="2:51" s="13" customFormat="1" ht="11.25">
      <c r="B154" s="189"/>
      <c r="C154" s="190"/>
      <c r="D154" s="191" t="s">
        <v>132</v>
      </c>
      <c r="E154" s="192" t="s">
        <v>19</v>
      </c>
      <c r="F154" s="193" t="s">
        <v>224</v>
      </c>
      <c r="G154" s="190"/>
      <c r="H154" s="194">
        <v>16.224</v>
      </c>
      <c r="I154" s="195"/>
      <c r="J154" s="190"/>
      <c r="K154" s="190"/>
      <c r="L154" s="196"/>
      <c r="M154" s="197"/>
      <c r="N154" s="198"/>
      <c r="O154" s="198"/>
      <c r="P154" s="198"/>
      <c r="Q154" s="198"/>
      <c r="R154" s="198"/>
      <c r="S154" s="198"/>
      <c r="T154" s="199"/>
      <c r="AT154" s="200" t="s">
        <v>132</v>
      </c>
      <c r="AU154" s="200" t="s">
        <v>128</v>
      </c>
      <c r="AV154" s="13" t="s">
        <v>128</v>
      </c>
      <c r="AW154" s="13" t="s">
        <v>33</v>
      </c>
      <c r="AX154" s="13" t="s">
        <v>71</v>
      </c>
      <c r="AY154" s="200" t="s">
        <v>119</v>
      </c>
    </row>
    <row r="155" spans="2:51" s="13" customFormat="1" ht="11.25">
      <c r="B155" s="189"/>
      <c r="C155" s="190"/>
      <c r="D155" s="191" t="s">
        <v>132</v>
      </c>
      <c r="E155" s="192" t="s">
        <v>19</v>
      </c>
      <c r="F155" s="193" t="s">
        <v>225</v>
      </c>
      <c r="G155" s="190"/>
      <c r="H155" s="194">
        <v>21.424</v>
      </c>
      <c r="I155" s="195"/>
      <c r="J155" s="190"/>
      <c r="K155" s="190"/>
      <c r="L155" s="196"/>
      <c r="M155" s="197"/>
      <c r="N155" s="198"/>
      <c r="O155" s="198"/>
      <c r="P155" s="198"/>
      <c r="Q155" s="198"/>
      <c r="R155" s="198"/>
      <c r="S155" s="198"/>
      <c r="T155" s="199"/>
      <c r="AT155" s="200" t="s">
        <v>132</v>
      </c>
      <c r="AU155" s="200" t="s">
        <v>128</v>
      </c>
      <c r="AV155" s="13" t="s">
        <v>128</v>
      </c>
      <c r="AW155" s="13" t="s">
        <v>33</v>
      </c>
      <c r="AX155" s="13" t="s">
        <v>71</v>
      </c>
      <c r="AY155" s="200" t="s">
        <v>119</v>
      </c>
    </row>
    <row r="156" spans="2:51" s="14" customFormat="1" ht="11.25">
      <c r="B156" s="201"/>
      <c r="C156" s="202"/>
      <c r="D156" s="191" t="s">
        <v>132</v>
      </c>
      <c r="E156" s="203" t="s">
        <v>19</v>
      </c>
      <c r="F156" s="204" t="s">
        <v>164</v>
      </c>
      <c r="G156" s="202"/>
      <c r="H156" s="205">
        <v>91.328</v>
      </c>
      <c r="I156" s="206"/>
      <c r="J156" s="202"/>
      <c r="K156" s="202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132</v>
      </c>
      <c r="AU156" s="211" t="s">
        <v>128</v>
      </c>
      <c r="AV156" s="14" t="s">
        <v>127</v>
      </c>
      <c r="AW156" s="14" t="s">
        <v>33</v>
      </c>
      <c r="AX156" s="14" t="s">
        <v>76</v>
      </c>
      <c r="AY156" s="211" t="s">
        <v>119</v>
      </c>
    </row>
    <row r="157" spans="1:65" s="2" customFormat="1" ht="16.5" customHeight="1">
      <c r="A157" s="37"/>
      <c r="B157" s="38"/>
      <c r="C157" s="171" t="s">
        <v>205</v>
      </c>
      <c r="D157" s="171" t="s">
        <v>122</v>
      </c>
      <c r="E157" s="172" t="s">
        <v>226</v>
      </c>
      <c r="F157" s="173" t="s">
        <v>227</v>
      </c>
      <c r="G157" s="174" t="s">
        <v>136</v>
      </c>
      <c r="H157" s="175">
        <v>70.762</v>
      </c>
      <c r="I157" s="176"/>
      <c r="J157" s="177">
        <f>ROUND(I157*H157,2)</f>
        <v>0</v>
      </c>
      <c r="K157" s="173" t="s">
        <v>126</v>
      </c>
      <c r="L157" s="42"/>
      <c r="M157" s="178" t="s">
        <v>19</v>
      </c>
      <c r="N157" s="179" t="s">
        <v>43</v>
      </c>
      <c r="O157" s="67"/>
      <c r="P157" s="180">
        <f>O157*H157</f>
        <v>0</v>
      </c>
      <c r="Q157" s="180">
        <v>0.003</v>
      </c>
      <c r="R157" s="180">
        <f>Q157*H157</f>
        <v>0.212286</v>
      </c>
      <c r="S157" s="180">
        <v>0</v>
      </c>
      <c r="T157" s="18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82" t="s">
        <v>127</v>
      </c>
      <c r="AT157" s="182" t="s">
        <v>122</v>
      </c>
      <c r="AU157" s="182" t="s">
        <v>128</v>
      </c>
      <c r="AY157" s="20" t="s">
        <v>119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20" t="s">
        <v>128</v>
      </c>
      <c r="BK157" s="183">
        <f>ROUND(I157*H157,2)</f>
        <v>0</v>
      </c>
      <c r="BL157" s="20" t="s">
        <v>127</v>
      </c>
      <c r="BM157" s="182" t="s">
        <v>228</v>
      </c>
    </row>
    <row r="158" spans="1:47" s="2" customFormat="1" ht="11.25">
      <c r="A158" s="37"/>
      <c r="B158" s="38"/>
      <c r="C158" s="39"/>
      <c r="D158" s="184" t="s">
        <v>130</v>
      </c>
      <c r="E158" s="39"/>
      <c r="F158" s="185" t="s">
        <v>229</v>
      </c>
      <c r="G158" s="39"/>
      <c r="H158" s="39"/>
      <c r="I158" s="186"/>
      <c r="J158" s="39"/>
      <c r="K158" s="39"/>
      <c r="L158" s="42"/>
      <c r="M158" s="187"/>
      <c r="N158" s="188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20" t="s">
        <v>130</v>
      </c>
      <c r="AU158" s="20" t="s">
        <v>128</v>
      </c>
    </row>
    <row r="159" spans="2:51" s="13" customFormat="1" ht="11.25">
      <c r="B159" s="189"/>
      <c r="C159" s="190"/>
      <c r="D159" s="191" t="s">
        <v>132</v>
      </c>
      <c r="E159" s="192" t="s">
        <v>19</v>
      </c>
      <c r="F159" s="193" t="s">
        <v>230</v>
      </c>
      <c r="G159" s="190"/>
      <c r="H159" s="194">
        <v>18.469</v>
      </c>
      <c r="I159" s="195"/>
      <c r="J159" s="190"/>
      <c r="K159" s="190"/>
      <c r="L159" s="196"/>
      <c r="M159" s="197"/>
      <c r="N159" s="198"/>
      <c r="O159" s="198"/>
      <c r="P159" s="198"/>
      <c r="Q159" s="198"/>
      <c r="R159" s="198"/>
      <c r="S159" s="198"/>
      <c r="T159" s="199"/>
      <c r="AT159" s="200" t="s">
        <v>132</v>
      </c>
      <c r="AU159" s="200" t="s">
        <v>128</v>
      </c>
      <c r="AV159" s="13" t="s">
        <v>128</v>
      </c>
      <c r="AW159" s="13" t="s">
        <v>33</v>
      </c>
      <c r="AX159" s="13" t="s">
        <v>71</v>
      </c>
      <c r="AY159" s="200" t="s">
        <v>119</v>
      </c>
    </row>
    <row r="160" spans="2:51" s="13" customFormat="1" ht="11.25">
      <c r="B160" s="189"/>
      <c r="C160" s="190"/>
      <c r="D160" s="191" t="s">
        <v>132</v>
      </c>
      <c r="E160" s="192" t="s">
        <v>19</v>
      </c>
      <c r="F160" s="193" t="s">
        <v>209</v>
      </c>
      <c r="G160" s="190"/>
      <c r="H160" s="194">
        <v>36.069</v>
      </c>
      <c r="I160" s="195"/>
      <c r="J160" s="190"/>
      <c r="K160" s="190"/>
      <c r="L160" s="196"/>
      <c r="M160" s="197"/>
      <c r="N160" s="198"/>
      <c r="O160" s="198"/>
      <c r="P160" s="198"/>
      <c r="Q160" s="198"/>
      <c r="R160" s="198"/>
      <c r="S160" s="198"/>
      <c r="T160" s="199"/>
      <c r="AT160" s="200" t="s">
        <v>132</v>
      </c>
      <c r="AU160" s="200" t="s">
        <v>128</v>
      </c>
      <c r="AV160" s="13" t="s">
        <v>128</v>
      </c>
      <c r="AW160" s="13" t="s">
        <v>33</v>
      </c>
      <c r="AX160" s="13" t="s">
        <v>71</v>
      </c>
      <c r="AY160" s="200" t="s">
        <v>119</v>
      </c>
    </row>
    <row r="161" spans="2:51" s="13" customFormat="1" ht="11.25">
      <c r="B161" s="189"/>
      <c r="C161" s="190"/>
      <c r="D161" s="191" t="s">
        <v>132</v>
      </c>
      <c r="E161" s="192" t="s">
        <v>19</v>
      </c>
      <c r="F161" s="193" t="s">
        <v>224</v>
      </c>
      <c r="G161" s="190"/>
      <c r="H161" s="194">
        <v>16.224</v>
      </c>
      <c r="I161" s="195"/>
      <c r="J161" s="190"/>
      <c r="K161" s="190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132</v>
      </c>
      <c r="AU161" s="200" t="s">
        <v>128</v>
      </c>
      <c r="AV161" s="13" t="s">
        <v>128</v>
      </c>
      <c r="AW161" s="13" t="s">
        <v>33</v>
      </c>
      <c r="AX161" s="13" t="s">
        <v>71</v>
      </c>
      <c r="AY161" s="200" t="s">
        <v>119</v>
      </c>
    </row>
    <row r="162" spans="2:51" s="14" customFormat="1" ht="11.25">
      <c r="B162" s="201"/>
      <c r="C162" s="202"/>
      <c r="D162" s="191" t="s">
        <v>132</v>
      </c>
      <c r="E162" s="203" t="s">
        <v>19</v>
      </c>
      <c r="F162" s="204" t="s">
        <v>164</v>
      </c>
      <c r="G162" s="202"/>
      <c r="H162" s="205">
        <v>70.762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132</v>
      </c>
      <c r="AU162" s="211" t="s">
        <v>128</v>
      </c>
      <c r="AV162" s="14" t="s">
        <v>127</v>
      </c>
      <c r="AW162" s="14" t="s">
        <v>33</v>
      </c>
      <c r="AX162" s="14" t="s">
        <v>76</v>
      </c>
      <c r="AY162" s="211" t="s">
        <v>119</v>
      </c>
    </row>
    <row r="163" spans="1:65" s="2" customFormat="1" ht="21.75" customHeight="1">
      <c r="A163" s="37"/>
      <c r="B163" s="38"/>
      <c r="C163" s="171" t="s">
        <v>231</v>
      </c>
      <c r="D163" s="171" t="s">
        <v>122</v>
      </c>
      <c r="E163" s="172" t="s">
        <v>232</v>
      </c>
      <c r="F163" s="173" t="s">
        <v>233</v>
      </c>
      <c r="G163" s="174" t="s">
        <v>153</v>
      </c>
      <c r="H163" s="175">
        <v>8</v>
      </c>
      <c r="I163" s="176"/>
      <c r="J163" s="177">
        <f>ROUND(I163*H163,2)</f>
        <v>0</v>
      </c>
      <c r="K163" s="173" t="s">
        <v>126</v>
      </c>
      <c r="L163" s="42"/>
      <c r="M163" s="178" t="s">
        <v>19</v>
      </c>
      <c r="N163" s="179" t="s">
        <v>43</v>
      </c>
      <c r="O163" s="67"/>
      <c r="P163" s="180">
        <f>O163*H163</f>
        <v>0</v>
      </c>
      <c r="Q163" s="180">
        <v>0.0035</v>
      </c>
      <c r="R163" s="180">
        <f>Q163*H163</f>
        <v>0.028</v>
      </c>
      <c r="S163" s="180">
        <v>0</v>
      </c>
      <c r="T163" s="18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2" t="s">
        <v>127</v>
      </c>
      <c r="AT163" s="182" t="s">
        <v>122</v>
      </c>
      <c r="AU163" s="182" t="s">
        <v>128</v>
      </c>
      <c r="AY163" s="20" t="s">
        <v>119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20" t="s">
        <v>128</v>
      </c>
      <c r="BK163" s="183">
        <f>ROUND(I163*H163,2)</f>
        <v>0</v>
      </c>
      <c r="BL163" s="20" t="s">
        <v>127</v>
      </c>
      <c r="BM163" s="182" t="s">
        <v>234</v>
      </c>
    </row>
    <row r="164" spans="1:47" s="2" customFormat="1" ht="11.25">
      <c r="A164" s="37"/>
      <c r="B164" s="38"/>
      <c r="C164" s="39"/>
      <c r="D164" s="184" t="s">
        <v>130</v>
      </c>
      <c r="E164" s="39"/>
      <c r="F164" s="185" t="s">
        <v>235</v>
      </c>
      <c r="G164" s="39"/>
      <c r="H164" s="39"/>
      <c r="I164" s="186"/>
      <c r="J164" s="39"/>
      <c r="K164" s="39"/>
      <c r="L164" s="42"/>
      <c r="M164" s="187"/>
      <c r="N164" s="188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130</v>
      </c>
      <c r="AU164" s="20" t="s">
        <v>128</v>
      </c>
    </row>
    <row r="165" spans="2:51" s="13" customFormat="1" ht="11.25">
      <c r="B165" s="189"/>
      <c r="C165" s="190"/>
      <c r="D165" s="191" t="s">
        <v>132</v>
      </c>
      <c r="E165" s="192" t="s">
        <v>19</v>
      </c>
      <c r="F165" s="193" t="s">
        <v>236</v>
      </c>
      <c r="G165" s="190"/>
      <c r="H165" s="194">
        <v>8</v>
      </c>
      <c r="I165" s="195"/>
      <c r="J165" s="190"/>
      <c r="K165" s="190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132</v>
      </c>
      <c r="AU165" s="200" t="s">
        <v>128</v>
      </c>
      <c r="AV165" s="13" t="s">
        <v>128</v>
      </c>
      <c r="AW165" s="13" t="s">
        <v>33</v>
      </c>
      <c r="AX165" s="13" t="s">
        <v>76</v>
      </c>
      <c r="AY165" s="200" t="s">
        <v>119</v>
      </c>
    </row>
    <row r="166" spans="1:65" s="2" customFormat="1" ht="16.5" customHeight="1">
      <c r="A166" s="37"/>
      <c r="B166" s="38"/>
      <c r="C166" s="171" t="s">
        <v>237</v>
      </c>
      <c r="D166" s="171" t="s">
        <v>122</v>
      </c>
      <c r="E166" s="172" t="s">
        <v>238</v>
      </c>
      <c r="F166" s="173" t="s">
        <v>239</v>
      </c>
      <c r="G166" s="174" t="s">
        <v>136</v>
      </c>
      <c r="H166" s="175">
        <v>0.96</v>
      </c>
      <c r="I166" s="176"/>
      <c r="J166" s="177">
        <f>ROUND(I166*H166,2)</f>
        <v>0</v>
      </c>
      <c r="K166" s="173" t="s">
        <v>126</v>
      </c>
      <c r="L166" s="42"/>
      <c r="M166" s="178" t="s">
        <v>19</v>
      </c>
      <c r="N166" s="179" t="s">
        <v>43</v>
      </c>
      <c r="O166" s="67"/>
      <c r="P166" s="180">
        <f>O166*H166</f>
        <v>0</v>
      </c>
      <c r="Q166" s="180">
        <v>0.03358</v>
      </c>
      <c r="R166" s="180">
        <f>Q166*H166</f>
        <v>0.032236799999999996</v>
      </c>
      <c r="S166" s="180">
        <v>0</v>
      </c>
      <c r="T166" s="18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2" t="s">
        <v>127</v>
      </c>
      <c r="AT166" s="182" t="s">
        <v>122</v>
      </c>
      <c r="AU166" s="182" t="s">
        <v>128</v>
      </c>
      <c r="AY166" s="20" t="s">
        <v>119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20" t="s">
        <v>128</v>
      </c>
      <c r="BK166" s="183">
        <f>ROUND(I166*H166,2)</f>
        <v>0</v>
      </c>
      <c r="BL166" s="20" t="s">
        <v>127</v>
      </c>
      <c r="BM166" s="182" t="s">
        <v>240</v>
      </c>
    </row>
    <row r="167" spans="1:47" s="2" customFormat="1" ht="11.25">
      <c r="A167" s="37"/>
      <c r="B167" s="38"/>
      <c r="C167" s="39"/>
      <c r="D167" s="184" t="s">
        <v>130</v>
      </c>
      <c r="E167" s="39"/>
      <c r="F167" s="185" t="s">
        <v>241</v>
      </c>
      <c r="G167" s="39"/>
      <c r="H167" s="39"/>
      <c r="I167" s="186"/>
      <c r="J167" s="39"/>
      <c r="K167" s="39"/>
      <c r="L167" s="42"/>
      <c r="M167" s="187"/>
      <c r="N167" s="188"/>
      <c r="O167" s="67"/>
      <c r="P167" s="67"/>
      <c r="Q167" s="67"/>
      <c r="R167" s="67"/>
      <c r="S167" s="67"/>
      <c r="T167" s="68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20" t="s">
        <v>130</v>
      </c>
      <c r="AU167" s="20" t="s">
        <v>128</v>
      </c>
    </row>
    <row r="168" spans="2:51" s="13" customFormat="1" ht="11.25">
      <c r="B168" s="189"/>
      <c r="C168" s="190"/>
      <c r="D168" s="191" t="s">
        <v>132</v>
      </c>
      <c r="E168" s="192" t="s">
        <v>19</v>
      </c>
      <c r="F168" s="193" t="s">
        <v>242</v>
      </c>
      <c r="G168" s="190"/>
      <c r="H168" s="194">
        <v>0.96</v>
      </c>
      <c r="I168" s="195"/>
      <c r="J168" s="190"/>
      <c r="K168" s="190"/>
      <c r="L168" s="196"/>
      <c r="M168" s="197"/>
      <c r="N168" s="198"/>
      <c r="O168" s="198"/>
      <c r="P168" s="198"/>
      <c r="Q168" s="198"/>
      <c r="R168" s="198"/>
      <c r="S168" s="198"/>
      <c r="T168" s="199"/>
      <c r="AT168" s="200" t="s">
        <v>132</v>
      </c>
      <c r="AU168" s="200" t="s">
        <v>128</v>
      </c>
      <c r="AV168" s="13" t="s">
        <v>128</v>
      </c>
      <c r="AW168" s="13" t="s">
        <v>33</v>
      </c>
      <c r="AX168" s="13" t="s">
        <v>76</v>
      </c>
      <c r="AY168" s="200" t="s">
        <v>119</v>
      </c>
    </row>
    <row r="169" spans="1:65" s="2" customFormat="1" ht="21.75" customHeight="1">
      <c r="A169" s="37"/>
      <c r="B169" s="38"/>
      <c r="C169" s="171" t="s">
        <v>243</v>
      </c>
      <c r="D169" s="171" t="s">
        <v>122</v>
      </c>
      <c r="E169" s="172" t="s">
        <v>244</v>
      </c>
      <c r="F169" s="173" t="s">
        <v>245</v>
      </c>
      <c r="G169" s="174" t="s">
        <v>136</v>
      </c>
      <c r="H169" s="175">
        <v>20.73</v>
      </c>
      <c r="I169" s="176"/>
      <c r="J169" s="177">
        <f>ROUND(I169*H169,2)</f>
        <v>0</v>
      </c>
      <c r="K169" s="173" t="s">
        <v>126</v>
      </c>
      <c r="L169" s="42"/>
      <c r="M169" s="178" t="s">
        <v>19</v>
      </c>
      <c r="N169" s="179" t="s">
        <v>43</v>
      </c>
      <c r="O169" s="67"/>
      <c r="P169" s="180">
        <f>O169*H169</f>
        <v>0</v>
      </c>
      <c r="Q169" s="180">
        <v>0.063</v>
      </c>
      <c r="R169" s="180">
        <f>Q169*H169</f>
        <v>1.30599</v>
      </c>
      <c r="S169" s="180">
        <v>0</v>
      </c>
      <c r="T169" s="18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2" t="s">
        <v>127</v>
      </c>
      <c r="AT169" s="182" t="s">
        <v>122</v>
      </c>
      <c r="AU169" s="182" t="s">
        <v>128</v>
      </c>
      <c r="AY169" s="20" t="s">
        <v>119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20" t="s">
        <v>128</v>
      </c>
      <c r="BK169" s="183">
        <f>ROUND(I169*H169,2)</f>
        <v>0</v>
      </c>
      <c r="BL169" s="20" t="s">
        <v>127</v>
      </c>
      <c r="BM169" s="182" t="s">
        <v>246</v>
      </c>
    </row>
    <row r="170" spans="1:47" s="2" customFormat="1" ht="11.25">
      <c r="A170" s="37"/>
      <c r="B170" s="38"/>
      <c r="C170" s="39"/>
      <c r="D170" s="184" t="s">
        <v>130</v>
      </c>
      <c r="E170" s="39"/>
      <c r="F170" s="185" t="s">
        <v>247</v>
      </c>
      <c r="G170" s="39"/>
      <c r="H170" s="39"/>
      <c r="I170" s="186"/>
      <c r="J170" s="39"/>
      <c r="K170" s="39"/>
      <c r="L170" s="42"/>
      <c r="M170" s="187"/>
      <c r="N170" s="188"/>
      <c r="O170" s="67"/>
      <c r="P170" s="67"/>
      <c r="Q170" s="67"/>
      <c r="R170" s="67"/>
      <c r="S170" s="67"/>
      <c r="T170" s="6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20" t="s">
        <v>130</v>
      </c>
      <c r="AU170" s="20" t="s">
        <v>128</v>
      </c>
    </row>
    <row r="171" spans="2:51" s="13" customFormat="1" ht="11.25">
      <c r="B171" s="189"/>
      <c r="C171" s="190"/>
      <c r="D171" s="191" t="s">
        <v>132</v>
      </c>
      <c r="E171" s="192" t="s">
        <v>19</v>
      </c>
      <c r="F171" s="193" t="s">
        <v>191</v>
      </c>
      <c r="G171" s="190"/>
      <c r="H171" s="194">
        <v>20.73</v>
      </c>
      <c r="I171" s="195"/>
      <c r="J171" s="190"/>
      <c r="K171" s="190"/>
      <c r="L171" s="196"/>
      <c r="M171" s="197"/>
      <c r="N171" s="198"/>
      <c r="O171" s="198"/>
      <c r="P171" s="198"/>
      <c r="Q171" s="198"/>
      <c r="R171" s="198"/>
      <c r="S171" s="198"/>
      <c r="T171" s="199"/>
      <c r="AT171" s="200" t="s">
        <v>132</v>
      </c>
      <c r="AU171" s="200" t="s">
        <v>128</v>
      </c>
      <c r="AV171" s="13" t="s">
        <v>128</v>
      </c>
      <c r="AW171" s="13" t="s">
        <v>33</v>
      </c>
      <c r="AX171" s="13" t="s">
        <v>76</v>
      </c>
      <c r="AY171" s="200" t="s">
        <v>119</v>
      </c>
    </row>
    <row r="172" spans="1:65" s="2" customFormat="1" ht="24.2" customHeight="1">
      <c r="A172" s="37"/>
      <c r="B172" s="38"/>
      <c r="C172" s="171" t="s">
        <v>248</v>
      </c>
      <c r="D172" s="171" t="s">
        <v>122</v>
      </c>
      <c r="E172" s="172" t="s">
        <v>249</v>
      </c>
      <c r="F172" s="173" t="s">
        <v>250</v>
      </c>
      <c r="G172" s="174" t="s">
        <v>153</v>
      </c>
      <c r="H172" s="175">
        <v>1</v>
      </c>
      <c r="I172" s="176"/>
      <c r="J172" s="177">
        <f>ROUND(I172*H172,2)</f>
        <v>0</v>
      </c>
      <c r="K172" s="173" t="s">
        <v>126</v>
      </c>
      <c r="L172" s="42"/>
      <c r="M172" s="178" t="s">
        <v>19</v>
      </c>
      <c r="N172" s="179" t="s">
        <v>43</v>
      </c>
      <c r="O172" s="67"/>
      <c r="P172" s="180">
        <f>O172*H172</f>
        <v>0</v>
      </c>
      <c r="Q172" s="180">
        <v>0.01777</v>
      </c>
      <c r="R172" s="180">
        <f>Q172*H172</f>
        <v>0.01777</v>
      </c>
      <c r="S172" s="180">
        <v>0</v>
      </c>
      <c r="T172" s="18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2" t="s">
        <v>127</v>
      </c>
      <c r="AT172" s="182" t="s">
        <v>122</v>
      </c>
      <c r="AU172" s="182" t="s">
        <v>128</v>
      </c>
      <c r="AY172" s="20" t="s">
        <v>119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20" t="s">
        <v>128</v>
      </c>
      <c r="BK172" s="183">
        <f>ROUND(I172*H172,2)</f>
        <v>0</v>
      </c>
      <c r="BL172" s="20" t="s">
        <v>127</v>
      </c>
      <c r="BM172" s="182" t="s">
        <v>251</v>
      </c>
    </row>
    <row r="173" spans="1:47" s="2" customFormat="1" ht="11.25">
      <c r="A173" s="37"/>
      <c r="B173" s="38"/>
      <c r="C173" s="39"/>
      <c r="D173" s="184" t="s">
        <v>130</v>
      </c>
      <c r="E173" s="39"/>
      <c r="F173" s="185" t="s">
        <v>252</v>
      </c>
      <c r="G173" s="39"/>
      <c r="H173" s="39"/>
      <c r="I173" s="186"/>
      <c r="J173" s="39"/>
      <c r="K173" s="39"/>
      <c r="L173" s="42"/>
      <c r="M173" s="187"/>
      <c r="N173" s="188"/>
      <c r="O173" s="67"/>
      <c r="P173" s="67"/>
      <c r="Q173" s="67"/>
      <c r="R173" s="67"/>
      <c r="S173" s="67"/>
      <c r="T173" s="68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20" t="s">
        <v>130</v>
      </c>
      <c r="AU173" s="20" t="s">
        <v>128</v>
      </c>
    </row>
    <row r="174" spans="2:51" s="13" customFormat="1" ht="11.25">
      <c r="B174" s="189"/>
      <c r="C174" s="190"/>
      <c r="D174" s="191" t="s">
        <v>132</v>
      </c>
      <c r="E174" s="192" t="s">
        <v>19</v>
      </c>
      <c r="F174" s="193" t="s">
        <v>253</v>
      </c>
      <c r="G174" s="190"/>
      <c r="H174" s="194">
        <v>1</v>
      </c>
      <c r="I174" s="195"/>
      <c r="J174" s="190"/>
      <c r="K174" s="190"/>
      <c r="L174" s="196"/>
      <c r="M174" s="197"/>
      <c r="N174" s="198"/>
      <c r="O174" s="198"/>
      <c r="P174" s="198"/>
      <c r="Q174" s="198"/>
      <c r="R174" s="198"/>
      <c r="S174" s="198"/>
      <c r="T174" s="199"/>
      <c r="AT174" s="200" t="s">
        <v>132</v>
      </c>
      <c r="AU174" s="200" t="s">
        <v>128</v>
      </c>
      <c r="AV174" s="13" t="s">
        <v>128</v>
      </c>
      <c r="AW174" s="13" t="s">
        <v>33</v>
      </c>
      <c r="AX174" s="13" t="s">
        <v>76</v>
      </c>
      <c r="AY174" s="200" t="s">
        <v>119</v>
      </c>
    </row>
    <row r="175" spans="1:65" s="2" customFormat="1" ht="16.5" customHeight="1">
      <c r="A175" s="37"/>
      <c r="B175" s="38"/>
      <c r="C175" s="212" t="s">
        <v>7</v>
      </c>
      <c r="D175" s="212" t="s">
        <v>254</v>
      </c>
      <c r="E175" s="213" t="s">
        <v>255</v>
      </c>
      <c r="F175" s="214" t="s">
        <v>256</v>
      </c>
      <c r="G175" s="215" t="s">
        <v>153</v>
      </c>
      <c r="H175" s="216">
        <v>1</v>
      </c>
      <c r="I175" s="217"/>
      <c r="J175" s="218">
        <f>ROUND(I175*H175,2)</f>
        <v>0</v>
      </c>
      <c r="K175" s="214" t="s">
        <v>257</v>
      </c>
      <c r="L175" s="219"/>
      <c r="M175" s="220" t="s">
        <v>19</v>
      </c>
      <c r="N175" s="221" t="s">
        <v>43</v>
      </c>
      <c r="O175" s="67"/>
      <c r="P175" s="180">
        <f>O175*H175</f>
        <v>0</v>
      </c>
      <c r="Q175" s="180">
        <v>0.01249</v>
      </c>
      <c r="R175" s="180">
        <f>Q175*H175</f>
        <v>0.01249</v>
      </c>
      <c r="S175" s="180">
        <v>0</v>
      </c>
      <c r="T175" s="18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2" t="s">
        <v>171</v>
      </c>
      <c r="AT175" s="182" t="s">
        <v>254</v>
      </c>
      <c r="AU175" s="182" t="s">
        <v>128</v>
      </c>
      <c r="AY175" s="20" t="s">
        <v>119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20" t="s">
        <v>128</v>
      </c>
      <c r="BK175" s="183">
        <f>ROUND(I175*H175,2)</f>
        <v>0</v>
      </c>
      <c r="BL175" s="20" t="s">
        <v>127</v>
      </c>
      <c r="BM175" s="182" t="s">
        <v>258</v>
      </c>
    </row>
    <row r="176" spans="1:65" s="2" customFormat="1" ht="24.2" customHeight="1">
      <c r="A176" s="37"/>
      <c r="B176" s="38"/>
      <c r="C176" s="171" t="s">
        <v>259</v>
      </c>
      <c r="D176" s="171" t="s">
        <v>122</v>
      </c>
      <c r="E176" s="172" t="s">
        <v>260</v>
      </c>
      <c r="F176" s="173" t="s">
        <v>261</v>
      </c>
      <c r="G176" s="174" t="s">
        <v>153</v>
      </c>
      <c r="H176" s="175">
        <v>1</v>
      </c>
      <c r="I176" s="176"/>
      <c r="J176" s="177">
        <f>ROUND(I176*H176,2)</f>
        <v>0</v>
      </c>
      <c r="K176" s="173" t="s">
        <v>126</v>
      </c>
      <c r="L176" s="42"/>
      <c r="M176" s="178" t="s">
        <v>19</v>
      </c>
      <c r="N176" s="179" t="s">
        <v>43</v>
      </c>
      <c r="O176" s="67"/>
      <c r="P176" s="180">
        <f>O176*H176</f>
        <v>0</v>
      </c>
      <c r="Q176" s="180">
        <v>0.04684</v>
      </c>
      <c r="R176" s="180">
        <f>Q176*H176</f>
        <v>0.04684</v>
      </c>
      <c r="S176" s="180">
        <v>0</v>
      </c>
      <c r="T176" s="18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2" t="s">
        <v>127</v>
      </c>
      <c r="AT176" s="182" t="s">
        <v>122</v>
      </c>
      <c r="AU176" s="182" t="s">
        <v>128</v>
      </c>
      <c r="AY176" s="20" t="s">
        <v>119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20" t="s">
        <v>128</v>
      </c>
      <c r="BK176" s="183">
        <f>ROUND(I176*H176,2)</f>
        <v>0</v>
      </c>
      <c r="BL176" s="20" t="s">
        <v>127</v>
      </c>
      <c r="BM176" s="182" t="s">
        <v>262</v>
      </c>
    </row>
    <row r="177" spans="1:47" s="2" customFormat="1" ht="11.25">
      <c r="A177" s="37"/>
      <c r="B177" s="38"/>
      <c r="C177" s="39"/>
      <c r="D177" s="184" t="s">
        <v>130</v>
      </c>
      <c r="E177" s="39"/>
      <c r="F177" s="185" t="s">
        <v>263</v>
      </c>
      <c r="G177" s="39"/>
      <c r="H177" s="39"/>
      <c r="I177" s="186"/>
      <c r="J177" s="39"/>
      <c r="K177" s="39"/>
      <c r="L177" s="42"/>
      <c r="M177" s="187"/>
      <c r="N177" s="188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20" t="s">
        <v>130</v>
      </c>
      <c r="AU177" s="20" t="s">
        <v>128</v>
      </c>
    </row>
    <row r="178" spans="1:65" s="2" customFormat="1" ht="21.75" customHeight="1">
      <c r="A178" s="37"/>
      <c r="B178" s="38"/>
      <c r="C178" s="212" t="s">
        <v>264</v>
      </c>
      <c r="D178" s="212" t="s">
        <v>254</v>
      </c>
      <c r="E178" s="213" t="s">
        <v>265</v>
      </c>
      <c r="F178" s="214" t="s">
        <v>266</v>
      </c>
      <c r="G178" s="215" t="s">
        <v>153</v>
      </c>
      <c r="H178" s="216">
        <v>1</v>
      </c>
      <c r="I178" s="217"/>
      <c r="J178" s="218">
        <f>ROUND(I178*H178,2)</f>
        <v>0</v>
      </c>
      <c r="K178" s="214" t="s">
        <v>257</v>
      </c>
      <c r="L178" s="219"/>
      <c r="M178" s="220" t="s">
        <v>19</v>
      </c>
      <c r="N178" s="221" t="s">
        <v>43</v>
      </c>
      <c r="O178" s="67"/>
      <c r="P178" s="180">
        <f>O178*H178</f>
        <v>0</v>
      </c>
      <c r="Q178" s="180">
        <v>0.01249</v>
      </c>
      <c r="R178" s="180">
        <f>Q178*H178</f>
        <v>0.01249</v>
      </c>
      <c r="S178" s="180">
        <v>0</v>
      </c>
      <c r="T178" s="18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2" t="s">
        <v>171</v>
      </c>
      <c r="AT178" s="182" t="s">
        <v>254</v>
      </c>
      <c r="AU178" s="182" t="s">
        <v>128</v>
      </c>
      <c r="AY178" s="20" t="s">
        <v>119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20" t="s">
        <v>128</v>
      </c>
      <c r="BK178" s="183">
        <f>ROUND(I178*H178,2)</f>
        <v>0</v>
      </c>
      <c r="BL178" s="20" t="s">
        <v>127</v>
      </c>
      <c r="BM178" s="182" t="s">
        <v>267</v>
      </c>
    </row>
    <row r="179" spans="1:47" s="2" customFormat="1" ht="19.5">
      <c r="A179" s="37"/>
      <c r="B179" s="38"/>
      <c r="C179" s="39"/>
      <c r="D179" s="191" t="s">
        <v>268</v>
      </c>
      <c r="E179" s="39"/>
      <c r="F179" s="222" t="s">
        <v>269</v>
      </c>
      <c r="G179" s="39"/>
      <c r="H179" s="39"/>
      <c r="I179" s="186"/>
      <c r="J179" s="39"/>
      <c r="K179" s="39"/>
      <c r="L179" s="42"/>
      <c r="M179" s="187"/>
      <c r="N179" s="188"/>
      <c r="O179" s="67"/>
      <c r="P179" s="67"/>
      <c r="Q179" s="67"/>
      <c r="R179" s="67"/>
      <c r="S179" s="67"/>
      <c r="T179" s="68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20" t="s">
        <v>268</v>
      </c>
      <c r="AU179" s="20" t="s">
        <v>128</v>
      </c>
    </row>
    <row r="180" spans="2:63" s="12" customFormat="1" ht="22.9" customHeight="1">
      <c r="B180" s="155"/>
      <c r="C180" s="156"/>
      <c r="D180" s="157" t="s">
        <v>70</v>
      </c>
      <c r="E180" s="169" t="s">
        <v>178</v>
      </c>
      <c r="F180" s="169" t="s">
        <v>270</v>
      </c>
      <c r="G180" s="156"/>
      <c r="H180" s="156"/>
      <c r="I180" s="159"/>
      <c r="J180" s="170">
        <f>BK180</f>
        <v>0</v>
      </c>
      <c r="K180" s="156"/>
      <c r="L180" s="161"/>
      <c r="M180" s="162"/>
      <c r="N180" s="163"/>
      <c r="O180" s="163"/>
      <c r="P180" s="164">
        <f>SUM(P181:P200)</f>
        <v>0</v>
      </c>
      <c r="Q180" s="163"/>
      <c r="R180" s="164">
        <f>SUM(R181:R200)</f>
        <v>0.001266</v>
      </c>
      <c r="S180" s="163"/>
      <c r="T180" s="165">
        <f>SUM(T181:T200)</f>
        <v>1.21256</v>
      </c>
      <c r="AR180" s="166" t="s">
        <v>76</v>
      </c>
      <c r="AT180" s="167" t="s">
        <v>70</v>
      </c>
      <c r="AU180" s="167" t="s">
        <v>76</v>
      </c>
      <c r="AY180" s="166" t="s">
        <v>119</v>
      </c>
      <c r="BK180" s="168">
        <f>SUM(BK181:BK200)</f>
        <v>0</v>
      </c>
    </row>
    <row r="181" spans="1:65" s="2" customFormat="1" ht="24.2" customHeight="1">
      <c r="A181" s="37"/>
      <c r="B181" s="38"/>
      <c r="C181" s="171" t="s">
        <v>271</v>
      </c>
      <c r="D181" s="171" t="s">
        <v>122</v>
      </c>
      <c r="E181" s="172" t="s">
        <v>272</v>
      </c>
      <c r="F181" s="173" t="s">
        <v>273</v>
      </c>
      <c r="G181" s="174" t="s">
        <v>136</v>
      </c>
      <c r="H181" s="175">
        <v>31.65</v>
      </c>
      <c r="I181" s="176"/>
      <c r="J181" s="177">
        <f>ROUND(I181*H181,2)</f>
        <v>0</v>
      </c>
      <c r="K181" s="173" t="s">
        <v>126</v>
      </c>
      <c r="L181" s="42"/>
      <c r="M181" s="178" t="s">
        <v>19</v>
      </c>
      <c r="N181" s="179" t="s">
        <v>43</v>
      </c>
      <c r="O181" s="67"/>
      <c r="P181" s="180">
        <f>O181*H181</f>
        <v>0</v>
      </c>
      <c r="Q181" s="180">
        <v>4E-05</v>
      </c>
      <c r="R181" s="180">
        <f>Q181*H181</f>
        <v>0.001266</v>
      </c>
      <c r="S181" s="180">
        <v>0</v>
      </c>
      <c r="T181" s="18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2" t="s">
        <v>127</v>
      </c>
      <c r="AT181" s="182" t="s">
        <v>122</v>
      </c>
      <c r="AU181" s="182" t="s">
        <v>128</v>
      </c>
      <c r="AY181" s="20" t="s">
        <v>119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20" t="s">
        <v>128</v>
      </c>
      <c r="BK181" s="183">
        <f>ROUND(I181*H181,2)</f>
        <v>0</v>
      </c>
      <c r="BL181" s="20" t="s">
        <v>127</v>
      </c>
      <c r="BM181" s="182" t="s">
        <v>274</v>
      </c>
    </row>
    <row r="182" spans="1:47" s="2" customFormat="1" ht="11.25">
      <c r="A182" s="37"/>
      <c r="B182" s="38"/>
      <c r="C182" s="39"/>
      <c r="D182" s="184" t="s">
        <v>130</v>
      </c>
      <c r="E182" s="39"/>
      <c r="F182" s="185" t="s">
        <v>275</v>
      </c>
      <c r="G182" s="39"/>
      <c r="H182" s="39"/>
      <c r="I182" s="186"/>
      <c r="J182" s="39"/>
      <c r="K182" s="39"/>
      <c r="L182" s="42"/>
      <c r="M182" s="187"/>
      <c r="N182" s="188"/>
      <c r="O182" s="67"/>
      <c r="P182" s="67"/>
      <c r="Q182" s="67"/>
      <c r="R182" s="67"/>
      <c r="S182" s="67"/>
      <c r="T182" s="6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20" t="s">
        <v>130</v>
      </c>
      <c r="AU182" s="20" t="s">
        <v>128</v>
      </c>
    </row>
    <row r="183" spans="2:51" s="13" customFormat="1" ht="11.25">
      <c r="B183" s="189"/>
      <c r="C183" s="190"/>
      <c r="D183" s="191" t="s">
        <v>132</v>
      </c>
      <c r="E183" s="192" t="s">
        <v>19</v>
      </c>
      <c r="F183" s="193" t="s">
        <v>276</v>
      </c>
      <c r="G183" s="190"/>
      <c r="H183" s="194">
        <v>4.19</v>
      </c>
      <c r="I183" s="195"/>
      <c r="J183" s="190"/>
      <c r="K183" s="190"/>
      <c r="L183" s="196"/>
      <c r="M183" s="197"/>
      <c r="N183" s="198"/>
      <c r="O183" s="198"/>
      <c r="P183" s="198"/>
      <c r="Q183" s="198"/>
      <c r="R183" s="198"/>
      <c r="S183" s="198"/>
      <c r="T183" s="199"/>
      <c r="AT183" s="200" t="s">
        <v>132</v>
      </c>
      <c r="AU183" s="200" t="s">
        <v>128</v>
      </c>
      <c r="AV183" s="13" t="s">
        <v>128</v>
      </c>
      <c r="AW183" s="13" t="s">
        <v>33</v>
      </c>
      <c r="AX183" s="13" t="s">
        <v>71</v>
      </c>
      <c r="AY183" s="200" t="s">
        <v>119</v>
      </c>
    </row>
    <row r="184" spans="2:51" s="13" customFormat="1" ht="11.25">
      <c r="B184" s="189"/>
      <c r="C184" s="190"/>
      <c r="D184" s="191" t="s">
        <v>132</v>
      </c>
      <c r="E184" s="192" t="s">
        <v>19</v>
      </c>
      <c r="F184" s="193" t="s">
        <v>191</v>
      </c>
      <c r="G184" s="190"/>
      <c r="H184" s="194">
        <v>20.73</v>
      </c>
      <c r="I184" s="195"/>
      <c r="J184" s="190"/>
      <c r="K184" s="190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132</v>
      </c>
      <c r="AU184" s="200" t="s">
        <v>128</v>
      </c>
      <c r="AV184" s="13" t="s">
        <v>128</v>
      </c>
      <c r="AW184" s="13" t="s">
        <v>33</v>
      </c>
      <c r="AX184" s="13" t="s">
        <v>71</v>
      </c>
      <c r="AY184" s="200" t="s">
        <v>119</v>
      </c>
    </row>
    <row r="185" spans="2:51" s="13" customFormat="1" ht="11.25">
      <c r="B185" s="189"/>
      <c r="C185" s="190"/>
      <c r="D185" s="191" t="s">
        <v>132</v>
      </c>
      <c r="E185" s="192" t="s">
        <v>19</v>
      </c>
      <c r="F185" s="193" t="s">
        <v>192</v>
      </c>
      <c r="G185" s="190"/>
      <c r="H185" s="194">
        <v>3.44</v>
      </c>
      <c r="I185" s="195"/>
      <c r="J185" s="190"/>
      <c r="K185" s="190"/>
      <c r="L185" s="196"/>
      <c r="M185" s="197"/>
      <c r="N185" s="198"/>
      <c r="O185" s="198"/>
      <c r="P185" s="198"/>
      <c r="Q185" s="198"/>
      <c r="R185" s="198"/>
      <c r="S185" s="198"/>
      <c r="T185" s="199"/>
      <c r="AT185" s="200" t="s">
        <v>132</v>
      </c>
      <c r="AU185" s="200" t="s">
        <v>128</v>
      </c>
      <c r="AV185" s="13" t="s">
        <v>128</v>
      </c>
      <c r="AW185" s="13" t="s">
        <v>33</v>
      </c>
      <c r="AX185" s="13" t="s">
        <v>71</v>
      </c>
      <c r="AY185" s="200" t="s">
        <v>119</v>
      </c>
    </row>
    <row r="186" spans="2:51" s="13" customFormat="1" ht="11.25">
      <c r="B186" s="189"/>
      <c r="C186" s="190"/>
      <c r="D186" s="191" t="s">
        <v>132</v>
      </c>
      <c r="E186" s="192" t="s">
        <v>19</v>
      </c>
      <c r="F186" s="193" t="s">
        <v>277</v>
      </c>
      <c r="G186" s="190"/>
      <c r="H186" s="194">
        <v>3.29</v>
      </c>
      <c r="I186" s="195"/>
      <c r="J186" s="190"/>
      <c r="K186" s="190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132</v>
      </c>
      <c r="AU186" s="200" t="s">
        <v>128</v>
      </c>
      <c r="AV186" s="13" t="s">
        <v>128</v>
      </c>
      <c r="AW186" s="13" t="s">
        <v>33</v>
      </c>
      <c r="AX186" s="13" t="s">
        <v>71</v>
      </c>
      <c r="AY186" s="200" t="s">
        <v>119</v>
      </c>
    </row>
    <row r="187" spans="2:51" s="14" customFormat="1" ht="11.25">
      <c r="B187" s="201"/>
      <c r="C187" s="202"/>
      <c r="D187" s="191" t="s">
        <v>132</v>
      </c>
      <c r="E187" s="203" t="s">
        <v>19</v>
      </c>
      <c r="F187" s="204" t="s">
        <v>164</v>
      </c>
      <c r="G187" s="202"/>
      <c r="H187" s="205">
        <v>31.65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132</v>
      </c>
      <c r="AU187" s="211" t="s">
        <v>128</v>
      </c>
      <c r="AV187" s="14" t="s">
        <v>127</v>
      </c>
      <c r="AW187" s="14" t="s">
        <v>33</v>
      </c>
      <c r="AX187" s="14" t="s">
        <v>76</v>
      </c>
      <c r="AY187" s="211" t="s">
        <v>119</v>
      </c>
    </row>
    <row r="188" spans="1:65" s="2" customFormat="1" ht="16.5" customHeight="1">
      <c r="A188" s="37"/>
      <c r="B188" s="38"/>
      <c r="C188" s="171" t="s">
        <v>278</v>
      </c>
      <c r="D188" s="171" t="s">
        <v>122</v>
      </c>
      <c r="E188" s="172" t="s">
        <v>279</v>
      </c>
      <c r="F188" s="173" t="s">
        <v>280</v>
      </c>
      <c r="G188" s="174" t="s">
        <v>136</v>
      </c>
      <c r="H188" s="175">
        <v>27.274</v>
      </c>
      <c r="I188" s="176"/>
      <c r="J188" s="177">
        <f>ROUND(I188*H188,2)</f>
        <v>0</v>
      </c>
      <c r="K188" s="173" t="s">
        <v>126</v>
      </c>
      <c r="L188" s="42"/>
      <c r="M188" s="178" t="s">
        <v>19</v>
      </c>
      <c r="N188" s="179" t="s">
        <v>43</v>
      </c>
      <c r="O188" s="67"/>
      <c r="P188" s="180">
        <f>O188*H188</f>
        <v>0</v>
      </c>
      <c r="Q188" s="180">
        <v>0</v>
      </c>
      <c r="R188" s="180">
        <f>Q188*H188</f>
        <v>0</v>
      </c>
      <c r="S188" s="180">
        <v>0.04</v>
      </c>
      <c r="T188" s="181">
        <f>S188*H188</f>
        <v>1.0909600000000002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2" t="s">
        <v>127</v>
      </c>
      <c r="AT188" s="182" t="s">
        <v>122</v>
      </c>
      <c r="AU188" s="182" t="s">
        <v>128</v>
      </c>
      <c r="AY188" s="20" t="s">
        <v>119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20" t="s">
        <v>128</v>
      </c>
      <c r="BK188" s="183">
        <f>ROUND(I188*H188,2)</f>
        <v>0</v>
      </c>
      <c r="BL188" s="20" t="s">
        <v>127</v>
      </c>
      <c r="BM188" s="182" t="s">
        <v>281</v>
      </c>
    </row>
    <row r="189" spans="1:47" s="2" customFormat="1" ht="11.25">
      <c r="A189" s="37"/>
      <c r="B189" s="38"/>
      <c r="C189" s="39"/>
      <c r="D189" s="184" t="s">
        <v>130</v>
      </c>
      <c r="E189" s="39"/>
      <c r="F189" s="185" t="s">
        <v>282</v>
      </c>
      <c r="G189" s="39"/>
      <c r="H189" s="39"/>
      <c r="I189" s="186"/>
      <c r="J189" s="39"/>
      <c r="K189" s="39"/>
      <c r="L189" s="42"/>
      <c r="M189" s="187"/>
      <c r="N189" s="188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20" t="s">
        <v>130</v>
      </c>
      <c r="AU189" s="20" t="s">
        <v>128</v>
      </c>
    </row>
    <row r="190" spans="2:51" s="13" customFormat="1" ht="11.25">
      <c r="B190" s="189"/>
      <c r="C190" s="190"/>
      <c r="D190" s="191" t="s">
        <v>132</v>
      </c>
      <c r="E190" s="192" t="s">
        <v>19</v>
      </c>
      <c r="F190" s="193" t="s">
        <v>283</v>
      </c>
      <c r="G190" s="190"/>
      <c r="H190" s="194">
        <v>27.274</v>
      </c>
      <c r="I190" s="195"/>
      <c r="J190" s="190"/>
      <c r="K190" s="190"/>
      <c r="L190" s="196"/>
      <c r="M190" s="197"/>
      <c r="N190" s="198"/>
      <c r="O190" s="198"/>
      <c r="P190" s="198"/>
      <c r="Q190" s="198"/>
      <c r="R190" s="198"/>
      <c r="S190" s="198"/>
      <c r="T190" s="199"/>
      <c r="AT190" s="200" t="s">
        <v>132</v>
      </c>
      <c r="AU190" s="200" t="s">
        <v>128</v>
      </c>
      <c r="AV190" s="13" t="s">
        <v>128</v>
      </c>
      <c r="AW190" s="13" t="s">
        <v>33</v>
      </c>
      <c r="AX190" s="13" t="s">
        <v>76</v>
      </c>
      <c r="AY190" s="200" t="s">
        <v>119</v>
      </c>
    </row>
    <row r="191" spans="1:65" s="2" customFormat="1" ht="24.2" customHeight="1">
      <c r="A191" s="37"/>
      <c r="B191" s="38"/>
      <c r="C191" s="171" t="s">
        <v>284</v>
      </c>
      <c r="D191" s="171" t="s">
        <v>122</v>
      </c>
      <c r="E191" s="172" t="s">
        <v>285</v>
      </c>
      <c r="F191" s="173" t="s">
        <v>286</v>
      </c>
      <c r="G191" s="174" t="s">
        <v>136</v>
      </c>
      <c r="H191" s="175">
        <v>1.6</v>
      </c>
      <c r="I191" s="176"/>
      <c r="J191" s="177">
        <f>ROUND(I191*H191,2)</f>
        <v>0</v>
      </c>
      <c r="K191" s="173" t="s">
        <v>126</v>
      </c>
      <c r="L191" s="42"/>
      <c r="M191" s="178" t="s">
        <v>19</v>
      </c>
      <c r="N191" s="179" t="s">
        <v>43</v>
      </c>
      <c r="O191" s="67"/>
      <c r="P191" s="180">
        <f>O191*H191</f>
        <v>0</v>
      </c>
      <c r="Q191" s="180">
        <v>0</v>
      </c>
      <c r="R191" s="180">
        <f>Q191*H191</f>
        <v>0</v>
      </c>
      <c r="S191" s="180">
        <v>0.076</v>
      </c>
      <c r="T191" s="181">
        <f>S191*H191</f>
        <v>0.1216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2" t="s">
        <v>127</v>
      </c>
      <c r="AT191" s="182" t="s">
        <v>122</v>
      </c>
      <c r="AU191" s="182" t="s">
        <v>128</v>
      </c>
      <c r="AY191" s="20" t="s">
        <v>119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20" t="s">
        <v>128</v>
      </c>
      <c r="BK191" s="183">
        <f>ROUND(I191*H191,2)</f>
        <v>0</v>
      </c>
      <c r="BL191" s="20" t="s">
        <v>127</v>
      </c>
      <c r="BM191" s="182" t="s">
        <v>287</v>
      </c>
    </row>
    <row r="192" spans="1:47" s="2" customFormat="1" ht="11.25">
      <c r="A192" s="37"/>
      <c r="B192" s="38"/>
      <c r="C192" s="39"/>
      <c r="D192" s="184" t="s">
        <v>130</v>
      </c>
      <c r="E192" s="39"/>
      <c r="F192" s="185" t="s">
        <v>288</v>
      </c>
      <c r="G192" s="39"/>
      <c r="H192" s="39"/>
      <c r="I192" s="186"/>
      <c r="J192" s="39"/>
      <c r="K192" s="39"/>
      <c r="L192" s="42"/>
      <c r="M192" s="187"/>
      <c r="N192" s="188"/>
      <c r="O192" s="67"/>
      <c r="P192" s="67"/>
      <c r="Q192" s="67"/>
      <c r="R192" s="67"/>
      <c r="S192" s="67"/>
      <c r="T192" s="68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20" t="s">
        <v>130</v>
      </c>
      <c r="AU192" s="20" t="s">
        <v>128</v>
      </c>
    </row>
    <row r="193" spans="2:51" s="13" customFormat="1" ht="11.25">
      <c r="B193" s="189"/>
      <c r="C193" s="190"/>
      <c r="D193" s="191" t="s">
        <v>132</v>
      </c>
      <c r="E193" s="192" t="s">
        <v>19</v>
      </c>
      <c r="F193" s="193" t="s">
        <v>289</v>
      </c>
      <c r="G193" s="190"/>
      <c r="H193" s="194">
        <v>1.6</v>
      </c>
      <c r="I193" s="195"/>
      <c r="J193" s="190"/>
      <c r="K193" s="190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132</v>
      </c>
      <c r="AU193" s="200" t="s">
        <v>128</v>
      </c>
      <c r="AV193" s="13" t="s">
        <v>128</v>
      </c>
      <c r="AW193" s="13" t="s">
        <v>33</v>
      </c>
      <c r="AX193" s="13" t="s">
        <v>71</v>
      </c>
      <c r="AY193" s="200" t="s">
        <v>119</v>
      </c>
    </row>
    <row r="194" spans="2:51" s="14" customFormat="1" ht="11.25">
      <c r="B194" s="201"/>
      <c r="C194" s="202"/>
      <c r="D194" s="191" t="s">
        <v>132</v>
      </c>
      <c r="E194" s="203" t="s">
        <v>19</v>
      </c>
      <c r="F194" s="204" t="s">
        <v>164</v>
      </c>
      <c r="G194" s="202"/>
      <c r="H194" s="205">
        <v>1.6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132</v>
      </c>
      <c r="AU194" s="211" t="s">
        <v>128</v>
      </c>
      <c r="AV194" s="14" t="s">
        <v>127</v>
      </c>
      <c r="AW194" s="14" t="s">
        <v>33</v>
      </c>
      <c r="AX194" s="14" t="s">
        <v>76</v>
      </c>
      <c r="AY194" s="211" t="s">
        <v>119</v>
      </c>
    </row>
    <row r="195" spans="1:65" s="2" customFormat="1" ht="16.5" customHeight="1">
      <c r="A195" s="37"/>
      <c r="B195" s="38"/>
      <c r="C195" s="171" t="s">
        <v>290</v>
      </c>
      <c r="D195" s="171" t="s">
        <v>122</v>
      </c>
      <c r="E195" s="172" t="s">
        <v>291</v>
      </c>
      <c r="F195" s="173" t="s">
        <v>292</v>
      </c>
      <c r="G195" s="174" t="s">
        <v>136</v>
      </c>
      <c r="H195" s="175">
        <v>0</v>
      </c>
      <c r="I195" s="176"/>
      <c r="J195" s="177">
        <f>ROUND(I195*H195,2)</f>
        <v>0</v>
      </c>
      <c r="K195" s="173" t="s">
        <v>126</v>
      </c>
      <c r="L195" s="42"/>
      <c r="M195" s="178" t="s">
        <v>19</v>
      </c>
      <c r="N195" s="179" t="s">
        <v>43</v>
      </c>
      <c r="O195" s="67"/>
      <c r="P195" s="180">
        <f>O195*H195</f>
        <v>0</v>
      </c>
      <c r="Q195" s="180">
        <v>0</v>
      </c>
      <c r="R195" s="180">
        <f>Q195*H195</f>
        <v>0</v>
      </c>
      <c r="S195" s="180">
        <v>0</v>
      </c>
      <c r="T195" s="18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2" t="s">
        <v>205</v>
      </c>
      <c r="AT195" s="182" t="s">
        <v>122</v>
      </c>
      <c r="AU195" s="182" t="s">
        <v>128</v>
      </c>
      <c r="AY195" s="20" t="s">
        <v>119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20" t="s">
        <v>128</v>
      </c>
      <c r="BK195" s="183">
        <f>ROUND(I195*H195,2)</f>
        <v>0</v>
      </c>
      <c r="BL195" s="20" t="s">
        <v>205</v>
      </c>
      <c r="BM195" s="182" t="s">
        <v>293</v>
      </c>
    </row>
    <row r="196" spans="1:47" s="2" customFormat="1" ht="11.25">
      <c r="A196" s="37"/>
      <c r="B196" s="38"/>
      <c r="C196" s="39"/>
      <c r="D196" s="184" t="s">
        <v>130</v>
      </c>
      <c r="E196" s="39"/>
      <c r="F196" s="185" t="s">
        <v>294</v>
      </c>
      <c r="G196" s="39"/>
      <c r="H196" s="39"/>
      <c r="I196" s="186"/>
      <c r="J196" s="39"/>
      <c r="K196" s="39"/>
      <c r="L196" s="42"/>
      <c r="M196" s="187"/>
      <c r="N196" s="188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20" t="s">
        <v>130</v>
      </c>
      <c r="AU196" s="20" t="s">
        <v>128</v>
      </c>
    </row>
    <row r="197" spans="2:51" s="13" customFormat="1" ht="11.25">
      <c r="B197" s="189"/>
      <c r="C197" s="190"/>
      <c r="D197" s="191" t="s">
        <v>132</v>
      </c>
      <c r="E197" s="192" t="s">
        <v>19</v>
      </c>
      <c r="F197" s="193" t="s">
        <v>295</v>
      </c>
      <c r="G197" s="190"/>
      <c r="H197" s="194">
        <v>25.795</v>
      </c>
      <c r="I197" s="195"/>
      <c r="J197" s="190"/>
      <c r="K197" s="190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132</v>
      </c>
      <c r="AU197" s="200" t="s">
        <v>128</v>
      </c>
      <c r="AV197" s="13" t="s">
        <v>128</v>
      </c>
      <c r="AW197" s="13" t="s">
        <v>33</v>
      </c>
      <c r="AX197" s="13" t="s">
        <v>76</v>
      </c>
      <c r="AY197" s="200" t="s">
        <v>119</v>
      </c>
    </row>
    <row r="198" spans="1:65" s="2" customFormat="1" ht="16.5" customHeight="1">
      <c r="A198" s="37"/>
      <c r="B198" s="38"/>
      <c r="C198" s="171" t="s">
        <v>296</v>
      </c>
      <c r="D198" s="171" t="s">
        <v>122</v>
      </c>
      <c r="E198" s="172" t="s">
        <v>297</v>
      </c>
      <c r="F198" s="173" t="s">
        <v>298</v>
      </c>
      <c r="G198" s="174" t="s">
        <v>136</v>
      </c>
      <c r="H198" s="175">
        <v>0</v>
      </c>
      <c r="I198" s="176"/>
      <c r="J198" s="177">
        <f>ROUND(I198*H198,2)</f>
        <v>0</v>
      </c>
      <c r="K198" s="173" t="s">
        <v>126</v>
      </c>
      <c r="L198" s="42"/>
      <c r="M198" s="178" t="s">
        <v>19</v>
      </c>
      <c r="N198" s="179" t="s">
        <v>43</v>
      </c>
      <c r="O198" s="67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2" t="s">
        <v>127</v>
      </c>
      <c r="AT198" s="182" t="s">
        <v>122</v>
      </c>
      <c r="AU198" s="182" t="s">
        <v>128</v>
      </c>
      <c r="AY198" s="20" t="s">
        <v>119</v>
      </c>
      <c r="BE198" s="183">
        <f>IF(N198="základní",J198,0)</f>
        <v>0</v>
      </c>
      <c r="BF198" s="183">
        <f>IF(N198="snížená",J198,0)</f>
        <v>0</v>
      </c>
      <c r="BG198" s="183">
        <f>IF(N198="zákl. přenesená",J198,0)</f>
        <v>0</v>
      </c>
      <c r="BH198" s="183">
        <f>IF(N198="sníž. přenesená",J198,0)</f>
        <v>0</v>
      </c>
      <c r="BI198" s="183">
        <f>IF(N198="nulová",J198,0)</f>
        <v>0</v>
      </c>
      <c r="BJ198" s="20" t="s">
        <v>128</v>
      </c>
      <c r="BK198" s="183">
        <f>ROUND(I198*H198,2)</f>
        <v>0</v>
      </c>
      <c r="BL198" s="20" t="s">
        <v>127</v>
      </c>
      <c r="BM198" s="182" t="s">
        <v>299</v>
      </c>
    </row>
    <row r="199" spans="1:47" s="2" customFormat="1" ht="11.25">
      <c r="A199" s="37"/>
      <c r="B199" s="38"/>
      <c r="C199" s="39"/>
      <c r="D199" s="184" t="s">
        <v>130</v>
      </c>
      <c r="E199" s="39"/>
      <c r="F199" s="185" t="s">
        <v>300</v>
      </c>
      <c r="G199" s="39"/>
      <c r="H199" s="39"/>
      <c r="I199" s="186"/>
      <c r="J199" s="39"/>
      <c r="K199" s="39"/>
      <c r="L199" s="42"/>
      <c r="M199" s="187"/>
      <c r="N199" s="188"/>
      <c r="O199" s="67"/>
      <c r="P199" s="67"/>
      <c r="Q199" s="67"/>
      <c r="R199" s="67"/>
      <c r="S199" s="67"/>
      <c r="T199" s="68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20" t="s">
        <v>130</v>
      </c>
      <c r="AU199" s="20" t="s">
        <v>128</v>
      </c>
    </row>
    <row r="200" spans="2:51" s="13" customFormat="1" ht="11.25">
      <c r="B200" s="189"/>
      <c r="C200" s="190"/>
      <c r="D200" s="191" t="s">
        <v>132</v>
      </c>
      <c r="E200" s="192" t="s">
        <v>19</v>
      </c>
      <c r="F200" s="193" t="s">
        <v>301</v>
      </c>
      <c r="G200" s="190"/>
      <c r="H200" s="194">
        <v>6.42</v>
      </c>
      <c r="I200" s="195"/>
      <c r="J200" s="190"/>
      <c r="K200" s="190"/>
      <c r="L200" s="196"/>
      <c r="M200" s="197"/>
      <c r="N200" s="198"/>
      <c r="O200" s="198"/>
      <c r="P200" s="198"/>
      <c r="Q200" s="198"/>
      <c r="R200" s="198"/>
      <c r="S200" s="198"/>
      <c r="T200" s="199"/>
      <c r="AT200" s="200" t="s">
        <v>132</v>
      </c>
      <c r="AU200" s="200" t="s">
        <v>128</v>
      </c>
      <c r="AV200" s="13" t="s">
        <v>128</v>
      </c>
      <c r="AW200" s="13" t="s">
        <v>33</v>
      </c>
      <c r="AX200" s="13" t="s">
        <v>76</v>
      </c>
      <c r="AY200" s="200" t="s">
        <v>119</v>
      </c>
    </row>
    <row r="201" spans="2:63" s="12" customFormat="1" ht="22.9" customHeight="1">
      <c r="B201" s="155"/>
      <c r="C201" s="156"/>
      <c r="D201" s="157" t="s">
        <v>70</v>
      </c>
      <c r="E201" s="169" t="s">
        <v>302</v>
      </c>
      <c r="F201" s="169" t="s">
        <v>303</v>
      </c>
      <c r="G201" s="156"/>
      <c r="H201" s="156"/>
      <c r="I201" s="159"/>
      <c r="J201" s="170">
        <f>BK201</f>
        <v>0</v>
      </c>
      <c r="K201" s="156"/>
      <c r="L201" s="161"/>
      <c r="M201" s="162"/>
      <c r="N201" s="163"/>
      <c r="O201" s="163"/>
      <c r="P201" s="164">
        <f>SUM(P202:P210)</f>
        <v>0</v>
      </c>
      <c r="Q201" s="163"/>
      <c r="R201" s="164">
        <f>SUM(R202:R210)</f>
        <v>0</v>
      </c>
      <c r="S201" s="163"/>
      <c r="T201" s="165">
        <f>SUM(T202:T210)</f>
        <v>0</v>
      </c>
      <c r="AR201" s="166" t="s">
        <v>76</v>
      </c>
      <c r="AT201" s="167" t="s">
        <v>70</v>
      </c>
      <c r="AU201" s="167" t="s">
        <v>76</v>
      </c>
      <c r="AY201" s="166" t="s">
        <v>119</v>
      </c>
      <c r="BK201" s="168">
        <f>SUM(BK202:BK210)</f>
        <v>0</v>
      </c>
    </row>
    <row r="202" spans="1:65" s="2" customFormat="1" ht="24.2" customHeight="1">
      <c r="A202" s="37"/>
      <c r="B202" s="38"/>
      <c r="C202" s="171" t="s">
        <v>304</v>
      </c>
      <c r="D202" s="171" t="s">
        <v>122</v>
      </c>
      <c r="E202" s="172" t="s">
        <v>305</v>
      </c>
      <c r="F202" s="173" t="s">
        <v>306</v>
      </c>
      <c r="G202" s="174" t="s">
        <v>146</v>
      </c>
      <c r="H202" s="175">
        <v>2.764</v>
      </c>
      <c r="I202" s="176"/>
      <c r="J202" s="177">
        <f>ROUND(I202*H202,2)</f>
        <v>0</v>
      </c>
      <c r="K202" s="173" t="s">
        <v>126</v>
      </c>
      <c r="L202" s="42"/>
      <c r="M202" s="178" t="s">
        <v>19</v>
      </c>
      <c r="N202" s="179" t="s">
        <v>43</v>
      </c>
      <c r="O202" s="67"/>
      <c r="P202" s="180">
        <f>O202*H202</f>
        <v>0</v>
      </c>
      <c r="Q202" s="180">
        <v>0</v>
      </c>
      <c r="R202" s="180">
        <f>Q202*H202</f>
        <v>0</v>
      </c>
      <c r="S202" s="180">
        <v>0</v>
      </c>
      <c r="T202" s="18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2" t="s">
        <v>127</v>
      </c>
      <c r="AT202" s="182" t="s">
        <v>122</v>
      </c>
      <c r="AU202" s="182" t="s">
        <v>128</v>
      </c>
      <c r="AY202" s="20" t="s">
        <v>119</v>
      </c>
      <c r="BE202" s="183">
        <f>IF(N202="základní",J202,0)</f>
        <v>0</v>
      </c>
      <c r="BF202" s="183">
        <f>IF(N202="snížená",J202,0)</f>
        <v>0</v>
      </c>
      <c r="BG202" s="183">
        <f>IF(N202="zákl. přenesená",J202,0)</f>
        <v>0</v>
      </c>
      <c r="BH202" s="183">
        <f>IF(N202="sníž. přenesená",J202,0)</f>
        <v>0</v>
      </c>
      <c r="BI202" s="183">
        <f>IF(N202="nulová",J202,0)</f>
        <v>0</v>
      </c>
      <c r="BJ202" s="20" t="s">
        <v>128</v>
      </c>
      <c r="BK202" s="183">
        <f>ROUND(I202*H202,2)</f>
        <v>0</v>
      </c>
      <c r="BL202" s="20" t="s">
        <v>127</v>
      </c>
      <c r="BM202" s="182" t="s">
        <v>307</v>
      </c>
    </row>
    <row r="203" spans="1:47" s="2" customFormat="1" ht="11.25">
      <c r="A203" s="37"/>
      <c r="B203" s="38"/>
      <c r="C203" s="39"/>
      <c r="D203" s="184" t="s">
        <v>130</v>
      </c>
      <c r="E203" s="39"/>
      <c r="F203" s="185" t="s">
        <v>308</v>
      </c>
      <c r="G203" s="39"/>
      <c r="H203" s="39"/>
      <c r="I203" s="186"/>
      <c r="J203" s="39"/>
      <c r="K203" s="39"/>
      <c r="L203" s="42"/>
      <c r="M203" s="187"/>
      <c r="N203" s="188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20" t="s">
        <v>130</v>
      </c>
      <c r="AU203" s="20" t="s">
        <v>128</v>
      </c>
    </row>
    <row r="204" spans="1:65" s="2" customFormat="1" ht="21.75" customHeight="1">
      <c r="A204" s="37"/>
      <c r="B204" s="38"/>
      <c r="C204" s="171" t="s">
        <v>309</v>
      </c>
      <c r="D204" s="171" t="s">
        <v>122</v>
      </c>
      <c r="E204" s="172" t="s">
        <v>310</v>
      </c>
      <c r="F204" s="173" t="s">
        <v>311</v>
      </c>
      <c r="G204" s="174" t="s">
        <v>146</v>
      </c>
      <c r="H204" s="175">
        <v>2.764</v>
      </c>
      <c r="I204" s="176"/>
      <c r="J204" s="177">
        <f>ROUND(I204*H204,2)</f>
        <v>0</v>
      </c>
      <c r="K204" s="173" t="s">
        <v>126</v>
      </c>
      <c r="L204" s="42"/>
      <c r="M204" s="178" t="s">
        <v>19</v>
      </c>
      <c r="N204" s="179" t="s">
        <v>43</v>
      </c>
      <c r="O204" s="67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2" t="s">
        <v>127</v>
      </c>
      <c r="AT204" s="182" t="s">
        <v>122</v>
      </c>
      <c r="AU204" s="182" t="s">
        <v>128</v>
      </c>
      <c r="AY204" s="20" t="s">
        <v>119</v>
      </c>
      <c r="BE204" s="183">
        <f>IF(N204="základní",J204,0)</f>
        <v>0</v>
      </c>
      <c r="BF204" s="183">
        <f>IF(N204="snížená",J204,0)</f>
        <v>0</v>
      </c>
      <c r="BG204" s="183">
        <f>IF(N204="zákl. přenesená",J204,0)</f>
        <v>0</v>
      </c>
      <c r="BH204" s="183">
        <f>IF(N204="sníž. přenesená",J204,0)</f>
        <v>0</v>
      </c>
      <c r="BI204" s="183">
        <f>IF(N204="nulová",J204,0)</f>
        <v>0</v>
      </c>
      <c r="BJ204" s="20" t="s">
        <v>128</v>
      </c>
      <c r="BK204" s="183">
        <f>ROUND(I204*H204,2)</f>
        <v>0</v>
      </c>
      <c r="BL204" s="20" t="s">
        <v>127</v>
      </c>
      <c r="BM204" s="182" t="s">
        <v>312</v>
      </c>
    </row>
    <row r="205" spans="1:47" s="2" customFormat="1" ht="11.25">
      <c r="A205" s="37"/>
      <c r="B205" s="38"/>
      <c r="C205" s="39"/>
      <c r="D205" s="184" t="s">
        <v>130</v>
      </c>
      <c r="E205" s="39"/>
      <c r="F205" s="185" t="s">
        <v>313</v>
      </c>
      <c r="G205" s="39"/>
      <c r="H205" s="39"/>
      <c r="I205" s="186"/>
      <c r="J205" s="39"/>
      <c r="K205" s="39"/>
      <c r="L205" s="42"/>
      <c r="M205" s="187"/>
      <c r="N205" s="188"/>
      <c r="O205" s="67"/>
      <c r="P205" s="67"/>
      <c r="Q205" s="67"/>
      <c r="R205" s="67"/>
      <c r="S205" s="67"/>
      <c r="T205" s="68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20" t="s">
        <v>130</v>
      </c>
      <c r="AU205" s="20" t="s">
        <v>128</v>
      </c>
    </row>
    <row r="206" spans="1:65" s="2" customFormat="1" ht="24.2" customHeight="1">
      <c r="A206" s="37"/>
      <c r="B206" s="38"/>
      <c r="C206" s="171" t="s">
        <v>314</v>
      </c>
      <c r="D206" s="171" t="s">
        <v>122</v>
      </c>
      <c r="E206" s="172" t="s">
        <v>315</v>
      </c>
      <c r="F206" s="173" t="s">
        <v>316</v>
      </c>
      <c r="G206" s="174" t="s">
        <v>146</v>
      </c>
      <c r="H206" s="175">
        <v>27.64</v>
      </c>
      <c r="I206" s="176"/>
      <c r="J206" s="177">
        <f>ROUND(I206*H206,2)</f>
        <v>0</v>
      </c>
      <c r="K206" s="173" t="s">
        <v>126</v>
      </c>
      <c r="L206" s="42"/>
      <c r="M206" s="178" t="s">
        <v>19</v>
      </c>
      <c r="N206" s="179" t="s">
        <v>43</v>
      </c>
      <c r="O206" s="67"/>
      <c r="P206" s="180">
        <f>O206*H206</f>
        <v>0</v>
      </c>
      <c r="Q206" s="180">
        <v>0</v>
      </c>
      <c r="R206" s="180">
        <f>Q206*H206</f>
        <v>0</v>
      </c>
      <c r="S206" s="180">
        <v>0</v>
      </c>
      <c r="T206" s="18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82" t="s">
        <v>127</v>
      </c>
      <c r="AT206" s="182" t="s">
        <v>122</v>
      </c>
      <c r="AU206" s="182" t="s">
        <v>128</v>
      </c>
      <c r="AY206" s="20" t="s">
        <v>119</v>
      </c>
      <c r="BE206" s="183">
        <f>IF(N206="základní",J206,0)</f>
        <v>0</v>
      </c>
      <c r="BF206" s="183">
        <f>IF(N206="snížená",J206,0)</f>
        <v>0</v>
      </c>
      <c r="BG206" s="183">
        <f>IF(N206="zákl. přenesená",J206,0)</f>
        <v>0</v>
      </c>
      <c r="BH206" s="183">
        <f>IF(N206="sníž. přenesená",J206,0)</f>
        <v>0</v>
      </c>
      <c r="BI206" s="183">
        <f>IF(N206="nulová",J206,0)</f>
        <v>0</v>
      </c>
      <c r="BJ206" s="20" t="s">
        <v>128</v>
      </c>
      <c r="BK206" s="183">
        <f>ROUND(I206*H206,2)</f>
        <v>0</v>
      </c>
      <c r="BL206" s="20" t="s">
        <v>127</v>
      </c>
      <c r="BM206" s="182" t="s">
        <v>317</v>
      </c>
    </row>
    <row r="207" spans="1:47" s="2" customFormat="1" ht="11.25">
      <c r="A207" s="37"/>
      <c r="B207" s="38"/>
      <c r="C207" s="39"/>
      <c r="D207" s="184" t="s">
        <v>130</v>
      </c>
      <c r="E207" s="39"/>
      <c r="F207" s="185" t="s">
        <v>318</v>
      </c>
      <c r="G207" s="39"/>
      <c r="H207" s="39"/>
      <c r="I207" s="186"/>
      <c r="J207" s="39"/>
      <c r="K207" s="39"/>
      <c r="L207" s="42"/>
      <c r="M207" s="187"/>
      <c r="N207" s="188"/>
      <c r="O207" s="67"/>
      <c r="P207" s="67"/>
      <c r="Q207" s="67"/>
      <c r="R207" s="67"/>
      <c r="S207" s="67"/>
      <c r="T207" s="68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20" t="s">
        <v>130</v>
      </c>
      <c r="AU207" s="20" t="s">
        <v>128</v>
      </c>
    </row>
    <row r="208" spans="2:51" s="13" customFormat="1" ht="11.25">
      <c r="B208" s="189"/>
      <c r="C208" s="190"/>
      <c r="D208" s="191" t="s">
        <v>132</v>
      </c>
      <c r="E208" s="190"/>
      <c r="F208" s="193" t="s">
        <v>319</v>
      </c>
      <c r="G208" s="190"/>
      <c r="H208" s="194">
        <v>27.64</v>
      </c>
      <c r="I208" s="195"/>
      <c r="J208" s="190"/>
      <c r="K208" s="190"/>
      <c r="L208" s="196"/>
      <c r="M208" s="197"/>
      <c r="N208" s="198"/>
      <c r="O208" s="198"/>
      <c r="P208" s="198"/>
      <c r="Q208" s="198"/>
      <c r="R208" s="198"/>
      <c r="S208" s="198"/>
      <c r="T208" s="199"/>
      <c r="AT208" s="200" t="s">
        <v>132</v>
      </c>
      <c r="AU208" s="200" t="s">
        <v>128</v>
      </c>
      <c r="AV208" s="13" t="s">
        <v>128</v>
      </c>
      <c r="AW208" s="13" t="s">
        <v>4</v>
      </c>
      <c r="AX208" s="13" t="s">
        <v>76</v>
      </c>
      <c r="AY208" s="200" t="s">
        <v>119</v>
      </c>
    </row>
    <row r="209" spans="1:65" s="2" customFormat="1" ht="24.2" customHeight="1">
      <c r="A209" s="37"/>
      <c r="B209" s="38"/>
      <c r="C209" s="171" t="s">
        <v>320</v>
      </c>
      <c r="D209" s="171" t="s">
        <v>122</v>
      </c>
      <c r="E209" s="172" t="s">
        <v>321</v>
      </c>
      <c r="F209" s="173" t="s">
        <v>322</v>
      </c>
      <c r="G209" s="174" t="s">
        <v>146</v>
      </c>
      <c r="H209" s="175">
        <v>2.764</v>
      </c>
      <c r="I209" s="176"/>
      <c r="J209" s="177">
        <f>ROUND(I209*H209,2)</f>
        <v>0</v>
      </c>
      <c r="K209" s="173" t="s">
        <v>126</v>
      </c>
      <c r="L209" s="42"/>
      <c r="M209" s="178" t="s">
        <v>19</v>
      </c>
      <c r="N209" s="179" t="s">
        <v>43</v>
      </c>
      <c r="O209" s="67"/>
      <c r="P209" s="180">
        <f>O209*H209</f>
        <v>0</v>
      </c>
      <c r="Q209" s="180">
        <v>0</v>
      </c>
      <c r="R209" s="180">
        <f>Q209*H209</f>
        <v>0</v>
      </c>
      <c r="S209" s="180">
        <v>0</v>
      </c>
      <c r="T209" s="18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2" t="s">
        <v>127</v>
      </c>
      <c r="AT209" s="182" t="s">
        <v>122</v>
      </c>
      <c r="AU209" s="182" t="s">
        <v>128</v>
      </c>
      <c r="AY209" s="20" t="s">
        <v>119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20" t="s">
        <v>128</v>
      </c>
      <c r="BK209" s="183">
        <f>ROUND(I209*H209,2)</f>
        <v>0</v>
      </c>
      <c r="BL209" s="20" t="s">
        <v>127</v>
      </c>
      <c r="BM209" s="182" t="s">
        <v>323</v>
      </c>
    </row>
    <row r="210" spans="1:47" s="2" customFormat="1" ht="11.25">
      <c r="A210" s="37"/>
      <c r="B210" s="38"/>
      <c r="C210" s="39"/>
      <c r="D210" s="184" t="s">
        <v>130</v>
      </c>
      <c r="E210" s="39"/>
      <c r="F210" s="185" t="s">
        <v>324</v>
      </c>
      <c r="G210" s="39"/>
      <c r="H210" s="39"/>
      <c r="I210" s="186"/>
      <c r="J210" s="39"/>
      <c r="K210" s="39"/>
      <c r="L210" s="42"/>
      <c r="M210" s="187"/>
      <c r="N210" s="188"/>
      <c r="O210" s="67"/>
      <c r="P210" s="67"/>
      <c r="Q210" s="67"/>
      <c r="R210" s="67"/>
      <c r="S210" s="67"/>
      <c r="T210" s="68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20" t="s">
        <v>130</v>
      </c>
      <c r="AU210" s="20" t="s">
        <v>128</v>
      </c>
    </row>
    <row r="211" spans="2:63" s="12" customFormat="1" ht="22.9" customHeight="1">
      <c r="B211" s="155"/>
      <c r="C211" s="156"/>
      <c r="D211" s="157" t="s">
        <v>70</v>
      </c>
      <c r="E211" s="169" t="s">
        <v>325</v>
      </c>
      <c r="F211" s="169" t="s">
        <v>326</v>
      </c>
      <c r="G211" s="156"/>
      <c r="H211" s="156"/>
      <c r="I211" s="159"/>
      <c r="J211" s="170">
        <f>BK211</f>
        <v>0</v>
      </c>
      <c r="K211" s="156"/>
      <c r="L211" s="161"/>
      <c r="M211" s="162"/>
      <c r="N211" s="163"/>
      <c r="O211" s="163"/>
      <c r="P211" s="164">
        <f>SUM(P212:P213)</f>
        <v>0</v>
      </c>
      <c r="Q211" s="163"/>
      <c r="R211" s="164">
        <f>SUM(R212:R213)</f>
        <v>0</v>
      </c>
      <c r="S211" s="163"/>
      <c r="T211" s="165">
        <f>SUM(T212:T213)</f>
        <v>0</v>
      </c>
      <c r="AR211" s="166" t="s">
        <v>76</v>
      </c>
      <c r="AT211" s="167" t="s">
        <v>70</v>
      </c>
      <c r="AU211" s="167" t="s">
        <v>76</v>
      </c>
      <c r="AY211" s="166" t="s">
        <v>119</v>
      </c>
      <c r="BK211" s="168">
        <f>SUM(BK212:BK213)</f>
        <v>0</v>
      </c>
    </row>
    <row r="212" spans="1:65" s="2" customFormat="1" ht="33" customHeight="1">
      <c r="A212" s="37"/>
      <c r="B212" s="38"/>
      <c r="C212" s="171" t="s">
        <v>327</v>
      </c>
      <c r="D212" s="171" t="s">
        <v>122</v>
      </c>
      <c r="E212" s="172" t="s">
        <v>328</v>
      </c>
      <c r="F212" s="173" t="s">
        <v>329</v>
      </c>
      <c r="G212" s="174" t="s">
        <v>146</v>
      </c>
      <c r="H212" s="175">
        <v>3.184</v>
      </c>
      <c r="I212" s="176"/>
      <c r="J212" s="177">
        <f>ROUND(I212*H212,2)</f>
        <v>0</v>
      </c>
      <c r="K212" s="173" t="s">
        <v>126</v>
      </c>
      <c r="L212" s="42"/>
      <c r="M212" s="178" t="s">
        <v>19</v>
      </c>
      <c r="N212" s="179" t="s">
        <v>43</v>
      </c>
      <c r="O212" s="67"/>
      <c r="P212" s="180">
        <f>O212*H212</f>
        <v>0</v>
      </c>
      <c r="Q212" s="180">
        <v>0</v>
      </c>
      <c r="R212" s="180">
        <f>Q212*H212</f>
        <v>0</v>
      </c>
      <c r="S212" s="180">
        <v>0</v>
      </c>
      <c r="T212" s="18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82" t="s">
        <v>127</v>
      </c>
      <c r="AT212" s="182" t="s">
        <v>122</v>
      </c>
      <c r="AU212" s="182" t="s">
        <v>128</v>
      </c>
      <c r="AY212" s="20" t="s">
        <v>119</v>
      </c>
      <c r="BE212" s="183">
        <f>IF(N212="základní",J212,0)</f>
        <v>0</v>
      </c>
      <c r="BF212" s="183">
        <f>IF(N212="snížená",J212,0)</f>
        <v>0</v>
      </c>
      <c r="BG212" s="183">
        <f>IF(N212="zákl. přenesená",J212,0)</f>
        <v>0</v>
      </c>
      <c r="BH212" s="183">
        <f>IF(N212="sníž. přenesená",J212,0)</f>
        <v>0</v>
      </c>
      <c r="BI212" s="183">
        <f>IF(N212="nulová",J212,0)</f>
        <v>0</v>
      </c>
      <c r="BJ212" s="20" t="s">
        <v>128</v>
      </c>
      <c r="BK212" s="183">
        <f>ROUND(I212*H212,2)</f>
        <v>0</v>
      </c>
      <c r="BL212" s="20" t="s">
        <v>127</v>
      </c>
      <c r="BM212" s="182" t="s">
        <v>330</v>
      </c>
    </row>
    <row r="213" spans="1:47" s="2" customFormat="1" ht="11.25">
      <c r="A213" s="37"/>
      <c r="B213" s="38"/>
      <c r="C213" s="39"/>
      <c r="D213" s="184" t="s">
        <v>130</v>
      </c>
      <c r="E213" s="39"/>
      <c r="F213" s="185" t="s">
        <v>331</v>
      </c>
      <c r="G213" s="39"/>
      <c r="H213" s="39"/>
      <c r="I213" s="186"/>
      <c r="J213" s="39"/>
      <c r="K213" s="39"/>
      <c r="L213" s="42"/>
      <c r="M213" s="187"/>
      <c r="N213" s="188"/>
      <c r="O213" s="67"/>
      <c r="P213" s="67"/>
      <c r="Q213" s="67"/>
      <c r="R213" s="67"/>
      <c r="S213" s="67"/>
      <c r="T213" s="68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20" t="s">
        <v>130</v>
      </c>
      <c r="AU213" s="20" t="s">
        <v>128</v>
      </c>
    </row>
    <row r="214" spans="2:63" s="12" customFormat="1" ht="25.9" customHeight="1">
      <c r="B214" s="155"/>
      <c r="C214" s="156"/>
      <c r="D214" s="157" t="s">
        <v>70</v>
      </c>
      <c r="E214" s="158" t="s">
        <v>332</v>
      </c>
      <c r="F214" s="158" t="s">
        <v>333</v>
      </c>
      <c r="G214" s="156"/>
      <c r="H214" s="156"/>
      <c r="I214" s="159"/>
      <c r="J214" s="160">
        <f>BK214</f>
        <v>0</v>
      </c>
      <c r="K214" s="156"/>
      <c r="L214" s="161"/>
      <c r="M214" s="162"/>
      <c r="N214" s="163"/>
      <c r="O214" s="163"/>
      <c r="P214" s="164">
        <f>P215+P231+P248+P294+P301+P308+P312+P339+P376+P409+P413+P462+P507+P551</f>
        <v>0</v>
      </c>
      <c r="Q214" s="163"/>
      <c r="R214" s="164">
        <f>R215+R231+R248+R294+R301+R308+R312+R339+R376+R409+R413+R462+R507+R551</f>
        <v>1.3450538300000001</v>
      </c>
      <c r="S214" s="163"/>
      <c r="T214" s="165">
        <f>T215+T231+T248+T294+T301+T308+T312+T339+T376+T409+T413+T462+T507+T551</f>
        <v>1.55104062</v>
      </c>
      <c r="AR214" s="166" t="s">
        <v>128</v>
      </c>
      <c r="AT214" s="167" t="s">
        <v>70</v>
      </c>
      <c r="AU214" s="167" t="s">
        <v>71</v>
      </c>
      <c r="AY214" s="166" t="s">
        <v>119</v>
      </c>
      <c r="BK214" s="168">
        <f>BK215+BK231+BK248+BK294+BK301+BK308+BK312+BK339+BK376+BK409+BK413+BK462+BK507+BK551</f>
        <v>0</v>
      </c>
    </row>
    <row r="215" spans="2:63" s="12" customFormat="1" ht="22.9" customHeight="1">
      <c r="B215" s="155"/>
      <c r="C215" s="156"/>
      <c r="D215" s="157" t="s">
        <v>70</v>
      </c>
      <c r="E215" s="169" t="s">
        <v>334</v>
      </c>
      <c r="F215" s="169" t="s">
        <v>335</v>
      </c>
      <c r="G215" s="156"/>
      <c r="H215" s="156"/>
      <c r="I215" s="159"/>
      <c r="J215" s="170">
        <f>BK215</f>
        <v>0</v>
      </c>
      <c r="K215" s="156"/>
      <c r="L215" s="161"/>
      <c r="M215" s="162"/>
      <c r="N215" s="163"/>
      <c r="O215" s="163"/>
      <c r="P215" s="164">
        <f>SUM(P216:P230)</f>
        <v>0</v>
      </c>
      <c r="Q215" s="163"/>
      <c r="R215" s="164">
        <f>SUM(R216:R230)</f>
        <v>0.00917</v>
      </c>
      <c r="S215" s="163"/>
      <c r="T215" s="165">
        <f>SUM(T216:T230)</f>
        <v>0.009389999999999999</v>
      </c>
      <c r="AR215" s="166" t="s">
        <v>128</v>
      </c>
      <c r="AT215" s="167" t="s">
        <v>70</v>
      </c>
      <c r="AU215" s="167" t="s">
        <v>76</v>
      </c>
      <c r="AY215" s="166" t="s">
        <v>119</v>
      </c>
      <c r="BK215" s="168">
        <f>SUM(BK216:BK230)</f>
        <v>0</v>
      </c>
    </row>
    <row r="216" spans="1:65" s="2" customFormat="1" ht="16.5" customHeight="1">
      <c r="A216" s="37"/>
      <c r="B216" s="38"/>
      <c r="C216" s="171" t="s">
        <v>336</v>
      </c>
      <c r="D216" s="171" t="s">
        <v>122</v>
      </c>
      <c r="E216" s="172" t="s">
        <v>337</v>
      </c>
      <c r="F216" s="173" t="s">
        <v>338</v>
      </c>
      <c r="G216" s="174" t="s">
        <v>174</v>
      </c>
      <c r="H216" s="175">
        <v>4</v>
      </c>
      <c r="I216" s="176"/>
      <c r="J216" s="177">
        <f>ROUND(I216*H216,2)</f>
        <v>0</v>
      </c>
      <c r="K216" s="173" t="s">
        <v>126</v>
      </c>
      <c r="L216" s="42"/>
      <c r="M216" s="178" t="s">
        <v>19</v>
      </c>
      <c r="N216" s="179" t="s">
        <v>43</v>
      </c>
      <c r="O216" s="67"/>
      <c r="P216" s="180">
        <f>O216*H216</f>
        <v>0</v>
      </c>
      <c r="Q216" s="180">
        <v>0</v>
      </c>
      <c r="R216" s="180">
        <f>Q216*H216</f>
        <v>0</v>
      </c>
      <c r="S216" s="180">
        <v>0.0021</v>
      </c>
      <c r="T216" s="181">
        <f>S216*H216</f>
        <v>0.0084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82" t="s">
        <v>205</v>
      </c>
      <c r="AT216" s="182" t="s">
        <v>122</v>
      </c>
      <c r="AU216" s="182" t="s">
        <v>128</v>
      </c>
      <c r="AY216" s="20" t="s">
        <v>119</v>
      </c>
      <c r="BE216" s="183">
        <f>IF(N216="základní",J216,0)</f>
        <v>0</v>
      </c>
      <c r="BF216" s="183">
        <f>IF(N216="snížená",J216,0)</f>
        <v>0</v>
      </c>
      <c r="BG216" s="183">
        <f>IF(N216="zákl. přenesená",J216,0)</f>
        <v>0</v>
      </c>
      <c r="BH216" s="183">
        <f>IF(N216="sníž. přenesená",J216,0)</f>
        <v>0</v>
      </c>
      <c r="BI216" s="183">
        <f>IF(N216="nulová",J216,0)</f>
        <v>0</v>
      </c>
      <c r="BJ216" s="20" t="s">
        <v>128</v>
      </c>
      <c r="BK216" s="183">
        <f>ROUND(I216*H216,2)</f>
        <v>0</v>
      </c>
      <c r="BL216" s="20" t="s">
        <v>205</v>
      </c>
      <c r="BM216" s="182" t="s">
        <v>339</v>
      </c>
    </row>
    <row r="217" spans="1:47" s="2" customFormat="1" ht="11.25">
      <c r="A217" s="37"/>
      <c r="B217" s="38"/>
      <c r="C217" s="39"/>
      <c r="D217" s="184" t="s">
        <v>130</v>
      </c>
      <c r="E217" s="39"/>
      <c r="F217" s="185" t="s">
        <v>340</v>
      </c>
      <c r="G217" s="39"/>
      <c r="H217" s="39"/>
      <c r="I217" s="186"/>
      <c r="J217" s="39"/>
      <c r="K217" s="39"/>
      <c r="L217" s="42"/>
      <c r="M217" s="187"/>
      <c r="N217" s="188"/>
      <c r="O217" s="67"/>
      <c r="P217" s="67"/>
      <c r="Q217" s="67"/>
      <c r="R217" s="67"/>
      <c r="S217" s="67"/>
      <c r="T217" s="68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20" t="s">
        <v>130</v>
      </c>
      <c r="AU217" s="20" t="s">
        <v>128</v>
      </c>
    </row>
    <row r="218" spans="1:65" s="2" customFormat="1" ht="16.5" customHeight="1">
      <c r="A218" s="37"/>
      <c r="B218" s="38"/>
      <c r="C218" s="171" t="s">
        <v>341</v>
      </c>
      <c r="D218" s="171" t="s">
        <v>122</v>
      </c>
      <c r="E218" s="172" t="s">
        <v>342</v>
      </c>
      <c r="F218" s="173" t="s">
        <v>343</v>
      </c>
      <c r="G218" s="174" t="s">
        <v>174</v>
      </c>
      <c r="H218" s="175">
        <v>0.5</v>
      </c>
      <c r="I218" s="176"/>
      <c r="J218" s="177">
        <f>ROUND(I218*H218,2)</f>
        <v>0</v>
      </c>
      <c r="K218" s="173" t="s">
        <v>126</v>
      </c>
      <c r="L218" s="42"/>
      <c r="M218" s="178" t="s">
        <v>19</v>
      </c>
      <c r="N218" s="179" t="s">
        <v>43</v>
      </c>
      <c r="O218" s="67"/>
      <c r="P218" s="180">
        <f>O218*H218</f>
        <v>0</v>
      </c>
      <c r="Q218" s="180">
        <v>0</v>
      </c>
      <c r="R218" s="180">
        <f>Q218*H218</f>
        <v>0</v>
      </c>
      <c r="S218" s="180">
        <v>0.00198</v>
      </c>
      <c r="T218" s="181">
        <f>S218*H218</f>
        <v>0.00099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2" t="s">
        <v>205</v>
      </c>
      <c r="AT218" s="182" t="s">
        <v>122</v>
      </c>
      <c r="AU218" s="182" t="s">
        <v>128</v>
      </c>
      <c r="AY218" s="20" t="s">
        <v>119</v>
      </c>
      <c r="BE218" s="183">
        <f>IF(N218="základní",J218,0)</f>
        <v>0</v>
      </c>
      <c r="BF218" s="183">
        <f>IF(N218="snížená",J218,0)</f>
        <v>0</v>
      </c>
      <c r="BG218" s="183">
        <f>IF(N218="zákl. přenesená",J218,0)</f>
        <v>0</v>
      </c>
      <c r="BH218" s="183">
        <f>IF(N218="sníž. přenesená",J218,0)</f>
        <v>0</v>
      </c>
      <c r="BI218" s="183">
        <f>IF(N218="nulová",J218,0)</f>
        <v>0</v>
      </c>
      <c r="BJ218" s="20" t="s">
        <v>128</v>
      </c>
      <c r="BK218" s="183">
        <f>ROUND(I218*H218,2)</f>
        <v>0</v>
      </c>
      <c r="BL218" s="20" t="s">
        <v>205</v>
      </c>
      <c r="BM218" s="182" t="s">
        <v>344</v>
      </c>
    </row>
    <row r="219" spans="1:47" s="2" customFormat="1" ht="11.25">
      <c r="A219" s="37"/>
      <c r="B219" s="38"/>
      <c r="C219" s="39"/>
      <c r="D219" s="184" t="s">
        <v>130</v>
      </c>
      <c r="E219" s="39"/>
      <c r="F219" s="185" t="s">
        <v>345</v>
      </c>
      <c r="G219" s="39"/>
      <c r="H219" s="39"/>
      <c r="I219" s="186"/>
      <c r="J219" s="39"/>
      <c r="K219" s="39"/>
      <c r="L219" s="42"/>
      <c r="M219" s="187"/>
      <c r="N219" s="188"/>
      <c r="O219" s="67"/>
      <c r="P219" s="67"/>
      <c r="Q219" s="67"/>
      <c r="R219" s="67"/>
      <c r="S219" s="67"/>
      <c r="T219" s="68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20" t="s">
        <v>130</v>
      </c>
      <c r="AU219" s="20" t="s">
        <v>128</v>
      </c>
    </row>
    <row r="220" spans="1:65" s="2" customFormat="1" ht="16.5" customHeight="1">
      <c r="A220" s="37"/>
      <c r="B220" s="38"/>
      <c r="C220" s="171" t="s">
        <v>346</v>
      </c>
      <c r="D220" s="171" t="s">
        <v>122</v>
      </c>
      <c r="E220" s="172" t="s">
        <v>347</v>
      </c>
      <c r="F220" s="173" t="s">
        <v>348</v>
      </c>
      <c r="G220" s="174" t="s">
        <v>174</v>
      </c>
      <c r="H220" s="175">
        <v>6</v>
      </c>
      <c r="I220" s="176"/>
      <c r="J220" s="177">
        <f>ROUND(I220*H220,2)</f>
        <v>0</v>
      </c>
      <c r="K220" s="173" t="s">
        <v>126</v>
      </c>
      <c r="L220" s="42"/>
      <c r="M220" s="178" t="s">
        <v>19</v>
      </c>
      <c r="N220" s="179" t="s">
        <v>43</v>
      </c>
      <c r="O220" s="67"/>
      <c r="P220" s="180">
        <f>O220*H220</f>
        <v>0</v>
      </c>
      <c r="Q220" s="180">
        <v>0.00048</v>
      </c>
      <c r="R220" s="180">
        <f>Q220*H220</f>
        <v>0.00288</v>
      </c>
      <c r="S220" s="180">
        <v>0</v>
      </c>
      <c r="T220" s="18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2" t="s">
        <v>205</v>
      </c>
      <c r="AT220" s="182" t="s">
        <v>122</v>
      </c>
      <c r="AU220" s="182" t="s">
        <v>128</v>
      </c>
      <c r="AY220" s="20" t="s">
        <v>119</v>
      </c>
      <c r="BE220" s="183">
        <f>IF(N220="základní",J220,0)</f>
        <v>0</v>
      </c>
      <c r="BF220" s="183">
        <f>IF(N220="snížená",J220,0)</f>
        <v>0</v>
      </c>
      <c r="BG220" s="183">
        <f>IF(N220="zákl. přenesená",J220,0)</f>
        <v>0</v>
      </c>
      <c r="BH220" s="183">
        <f>IF(N220="sníž. přenesená",J220,0)</f>
        <v>0</v>
      </c>
      <c r="BI220" s="183">
        <f>IF(N220="nulová",J220,0)</f>
        <v>0</v>
      </c>
      <c r="BJ220" s="20" t="s">
        <v>128</v>
      </c>
      <c r="BK220" s="183">
        <f>ROUND(I220*H220,2)</f>
        <v>0</v>
      </c>
      <c r="BL220" s="20" t="s">
        <v>205</v>
      </c>
      <c r="BM220" s="182" t="s">
        <v>349</v>
      </c>
    </row>
    <row r="221" spans="1:47" s="2" customFormat="1" ht="11.25">
      <c r="A221" s="37"/>
      <c r="B221" s="38"/>
      <c r="C221" s="39"/>
      <c r="D221" s="184" t="s">
        <v>130</v>
      </c>
      <c r="E221" s="39"/>
      <c r="F221" s="185" t="s">
        <v>350</v>
      </c>
      <c r="G221" s="39"/>
      <c r="H221" s="39"/>
      <c r="I221" s="186"/>
      <c r="J221" s="39"/>
      <c r="K221" s="39"/>
      <c r="L221" s="42"/>
      <c r="M221" s="187"/>
      <c r="N221" s="188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20" t="s">
        <v>130</v>
      </c>
      <c r="AU221" s="20" t="s">
        <v>128</v>
      </c>
    </row>
    <row r="222" spans="1:65" s="2" customFormat="1" ht="16.5" customHeight="1">
      <c r="A222" s="37"/>
      <c r="B222" s="38"/>
      <c r="C222" s="171" t="s">
        <v>351</v>
      </c>
      <c r="D222" s="171" t="s">
        <v>122</v>
      </c>
      <c r="E222" s="172" t="s">
        <v>352</v>
      </c>
      <c r="F222" s="173" t="s">
        <v>353</v>
      </c>
      <c r="G222" s="174" t="s">
        <v>174</v>
      </c>
      <c r="H222" s="175">
        <v>0.5</v>
      </c>
      <c r="I222" s="176"/>
      <c r="J222" s="177">
        <f>ROUND(I222*H222,2)</f>
        <v>0</v>
      </c>
      <c r="K222" s="173" t="s">
        <v>126</v>
      </c>
      <c r="L222" s="42"/>
      <c r="M222" s="178" t="s">
        <v>19</v>
      </c>
      <c r="N222" s="179" t="s">
        <v>43</v>
      </c>
      <c r="O222" s="67"/>
      <c r="P222" s="180">
        <f>O222*H222</f>
        <v>0</v>
      </c>
      <c r="Q222" s="180">
        <v>0.00224</v>
      </c>
      <c r="R222" s="180">
        <f>Q222*H222</f>
        <v>0.00112</v>
      </c>
      <c r="S222" s="180">
        <v>0</v>
      </c>
      <c r="T222" s="18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2" t="s">
        <v>205</v>
      </c>
      <c r="AT222" s="182" t="s">
        <v>122</v>
      </c>
      <c r="AU222" s="182" t="s">
        <v>128</v>
      </c>
      <c r="AY222" s="20" t="s">
        <v>119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20" t="s">
        <v>128</v>
      </c>
      <c r="BK222" s="183">
        <f>ROUND(I222*H222,2)</f>
        <v>0</v>
      </c>
      <c r="BL222" s="20" t="s">
        <v>205</v>
      </c>
      <c r="BM222" s="182" t="s">
        <v>354</v>
      </c>
    </row>
    <row r="223" spans="1:47" s="2" customFormat="1" ht="11.25">
      <c r="A223" s="37"/>
      <c r="B223" s="38"/>
      <c r="C223" s="39"/>
      <c r="D223" s="184" t="s">
        <v>130</v>
      </c>
      <c r="E223" s="39"/>
      <c r="F223" s="185" t="s">
        <v>355</v>
      </c>
      <c r="G223" s="39"/>
      <c r="H223" s="39"/>
      <c r="I223" s="186"/>
      <c r="J223" s="39"/>
      <c r="K223" s="39"/>
      <c r="L223" s="42"/>
      <c r="M223" s="187"/>
      <c r="N223" s="188"/>
      <c r="O223" s="67"/>
      <c r="P223" s="67"/>
      <c r="Q223" s="67"/>
      <c r="R223" s="67"/>
      <c r="S223" s="67"/>
      <c r="T223" s="68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20" t="s">
        <v>130</v>
      </c>
      <c r="AU223" s="20" t="s">
        <v>128</v>
      </c>
    </row>
    <row r="224" spans="1:65" s="2" customFormat="1" ht="16.5" customHeight="1">
      <c r="A224" s="37"/>
      <c r="B224" s="38"/>
      <c r="C224" s="171" t="s">
        <v>356</v>
      </c>
      <c r="D224" s="171" t="s">
        <v>122</v>
      </c>
      <c r="E224" s="172" t="s">
        <v>357</v>
      </c>
      <c r="F224" s="173" t="s">
        <v>358</v>
      </c>
      <c r="G224" s="174" t="s">
        <v>153</v>
      </c>
      <c r="H224" s="175">
        <v>1</v>
      </c>
      <c r="I224" s="176"/>
      <c r="J224" s="177">
        <f>ROUND(I224*H224,2)</f>
        <v>0</v>
      </c>
      <c r="K224" s="173" t="s">
        <v>126</v>
      </c>
      <c r="L224" s="42"/>
      <c r="M224" s="178" t="s">
        <v>19</v>
      </c>
      <c r="N224" s="179" t="s">
        <v>43</v>
      </c>
      <c r="O224" s="67"/>
      <c r="P224" s="180">
        <f>O224*H224</f>
        <v>0</v>
      </c>
      <c r="Q224" s="180">
        <v>0.00495</v>
      </c>
      <c r="R224" s="180">
        <f>Q224*H224</f>
        <v>0.00495</v>
      </c>
      <c r="S224" s="180">
        <v>0</v>
      </c>
      <c r="T224" s="18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2" t="s">
        <v>205</v>
      </c>
      <c r="AT224" s="182" t="s">
        <v>122</v>
      </c>
      <c r="AU224" s="182" t="s">
        <v>128</v>
      </c>
      <c r="AY224" s="20" t="s">
        <v>119</v>
      </c>
      <c r="BE224" s="183">
        <f>IF(N224="základní",J224,0)</f>
        <v>0</v>
      </c>
      <c r="BF224" s="183">
        <f>IF(N224="snížená",J224,0)</f>
        <v>0</v>
      </c>
      <c r="BG224" s="183">
        <f>IF(N224="zákl. přenesená",J224,0)</f>
        <v>0</v>
      </c>
      <c r="BH224" s="183">
        <f>IF(N224="sníž. přenesená",J224,0)</f>
        <v>0</v>
      </c>
      <c r="BI224" s="183">
        <f>IF(N224="nulová",J224,0)</f>
        <v>0</v>
      </c>
      <c r="BJ224" s="20" t="s">
        <v>128</v>
      </c>
      <c r="BK224" s="183">
        <f>ROUND(I224*H224,2)</f>
        <v>0</v>
      </c>
      <c r="BL224" s="20" t="s">
        <v>205</v>
      </c>
      <c r="BM224" s="182" t="s">
        <v>359</v>
      </c>
    </row>
    <row r="225" spans="1:47" s="2" customFormat="1" ht="11.25">
      <c r="A225" s="37"/>
      <c r="B225" s="38"/>
      <c r="C225" s="39"/>
      <c r="D225" s="184" t="s">
        <v>130</v>
      </c>
      <c r="E225" s="39"/>
      <c r="F225" s="185" t="s">
        <v>360</v>
      </c>
      <c r="G225" s="39"/>
      <c r="H225" s="39"/>
      <c r="I225" s="186"/>
      <c r="J225" s="39"/>
      <c r="K225" s="39"/>
      <c r="L225" s="42"/>
      <c r="M225" s="187"/>
      <c r="N225" s="188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20" t="s">
        <v>130</v>
      </c>
      <c r="AU225" s="20" t="s">
        <v>128</v>
      </c>
    </row>
    <row r="226" spans="1:65" s="2" customFormat="1" ht="16.5" customHeight="1">
      <c r="A226" s="37"/>
      <c r="B226" s="38"/>
      <c r="C226" s="171" t="s">
        <v>361</v>
      </c>
      <c r="D226" s="171" t="s">
        <v>122</v>
      </c>
      <c r="E226" s="172" t="s">
        <v>362</v>
      </c>
      <c r="F226" s="173" t="s">
        <v>363</v>
      </c>
      <c r="G226" s="174" t="s">
        <v>153</v>
      </c>
      <c r="H226" s="175">
        <v>1</v>
      </c>
      <c r="I226" s="176"/>
      <c r="J226" s="177">
        <f>ROUND(I226*H226,2)</f>
        <v>0</v>
      </c>
      <c r="K226" s="173" t="s">
        <v>126</v>
      </c>
      <c r="L226" s="42"/>
      <c r="M226" s="178" t="s">
        <v>19</v>
      </c>
      <c r="N226" s="179" t="s">
        <v>43</v>
      </c>
      <c r="O226" s="67"/>
      <c r="P226" s="180">
        <f>O226*H226</f>
        <v>0</v>
      </c>
      <c r="Q226" s="180">
        <v>0.00022</v>
      </c>
      <c r="R226" s="180">
        <f>Q226*H226</f>
        <v>0.00022</v>
      </c>
      <c r="S226" s="180">
        <v>0</v>
      </c>
      <c r="T226" s="18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2" t="s">
        <v>205</v>
      </c>
      <c r="AT226" s="182" t="s">
        <v>122</v>
      </c>
      <c r="AU226" s="182" t="s">
        <v>128</v>
      </c>
      <c r="AY226" s="20" t="s">
        <v>119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20" t="s">
        <v>128</v>
      </c>
      <c r="BK226" s="183">
        <f>ROUND(I226*H226,2)</f>
        <v>0</v>
      </c>
      <c r="BL226" s="20" t="s">
        <v>205</v>
      </c>
      <c r="BM226" s="182" t="s">
        <v>364</v>
      </c>
    </row>
    <row r="227" spans="1:47" s="2" customFormat="1" ht="11.25">
      <c r="A227" s="37"/>
      <c r="B227" s="38"/>
      <c r="C227" s="39"/>
      <c r="D227" s="184" t="s">
        <v>130</v>
      </c>
      <c r="E227" s="39"/>
      <c r="F227" s="185" t="s">
        <v>365</v>
      </c>
      <c r="G227" s="39"/>
      <c r="H227" s="39"/>
      <c r="I227" s="186"/>
      <c r="J227" s="39"/>
      <c r="K227" s="39"/>
      <c r="L227" s="42"/>
      <c r="M227" s="187"/>
      <c r="N227" s="188"/>
      <c r="O227" s="67"/>
      <c r="P227" s="67"/>
      <c r="Q227" s="67"/>
      <c r="R227" s="67"/>
      <c r="S227" s="67"/>
      <c r="T227" s="68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20" t="s">
        <v>130</v>
      </c>
      <c r="AU227" s="20" t="s">
        <v>128</v>
      </c>
    </row>
    <row r="228" spans="2:51" s="13" customFormat="1" ht="11.25">
      <c r="B228" s="189"/>
      <c r="C228" s="190"/>
      <c r="D228" s="191" t="s">
        <v>132</v>
      </c>
      <c r="E228" s="192" t="s">
        <v>19</v>
      </c>
      <c r="F228" s="193" t="s">
        <v>366</v>
      </c>
      <c r="G228" s="190"/>
      <c r="H228" s="194">
        <v>1</v>
      </c>
      <c r="I228" s="195"/>
      <c r="J228" s="190"/>
      <c r="K228" s="190"/>
      <c r="L228" s="196"/>
      <c r="M228" s="197"/>
      <c r="N228" s="198"/>
      <c r="O228" s="198"/>
      <c r="P228" s="198"/>
      <c r="Q228" s="198"/>
      <c r="R228" s="198"/>
      <c r="S228" s="198"/>
      <c r="T228" s="199"/>
      <c r="AT228" s="200" t="s">
        <v>132</v>
      </c>
      <c r="AU228" s="200" t="s">
        <v>128</v>
      </c>
      <c r="AV228" s="13" t="s">
        <v>128</v>
      </c>
      <c r="AW228" s="13" t="s">
        <v>33</v>
      </c>
      <c r="AX228" s="13" t="s">
        <v>76</v>
      </c>
      <c r="AY228" s="200" t="s">
        <v>119</v>
      </c>
    </row>
    <row r="229" spans="1:65" s="2" customFormat="1" ht="24.2" customHeight="1">
      <c r="A229" s="37"/>
      <c r="B229" s="38"/>
      <c r="C229" s="171" t="s">
        <v>367</v>
      </c>
      <c r="D229" s="171" t="s">
        <v>122</v>
      </c>
      <c r="E229" s="172" t="s">
        <v>368</v>
      </c>
      <c r="F229" s="173" t="s">
        <v>369</v>
      </c>
      <c r="G229" s="174" t="s">
        <v>146</v>
      </c>
      <c r="H229" s="175">
        <v>0.009</v>
      </c>
      <c r="I229" s="176"/>
      <c r="J229" s="177">
        <f>ROUND(I229*H229,2)</f>
        <v>0</v>
      </c>
      <c r="K229" s="173" t="s">
        <v>126</v>
      </c>
      <c r="L229" s="42"/>
      <c r="M229" s="178" t="s">
        <v>19</v>
      </c>
      <c r="N229" s="179" t="s">
        <v>43</v>
      </c>
      <c r="O229" s="67"/>
      <c r="P229" s="180">
        <f>O229*H229</f>
        <v>0</v>
      </c>
      <c r="Q229" s="180">
        <v>0</v>
      </c>
      <c r="R229" s="180">
        <f>Q229*H229</f>
        <v>0</v>
      </c>
      <c r="S229" s="180">
        <v>0</v>
      </c>
      <c r="T229" s="18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2" t="s">
        <v>205</v>
      </c>
      <c r="AT229" s="182" t="s">
        <v>122</v>
      </c>
      <c r="AU229" s="182" t="s">
        <v>128</v>
      </c>
      <c r="AY229" s="20" t="s">
        <v>119</v>
      </c>
      <c r="BE229" s="183">
        <f>IF(N229="základní",J229,0)</f>
        <v>0</v>
      </c>
      <c r="BF229" s="183">
        <f>IF(N229="snížená",J229,0)</f>
        <v>0</v>
      </c>
      <c r="BG229" s="183">
        <f>IF(N229="zákl. přenesená",J229,0)</f>
        <v>0</v>
      </c>
      <c r="BH229" s="183">
        <f>IF(N229="sníž. přenesená",J229,0)</f>
        <v>0</v>
      </c>
      <c r="BI229" s="183">
        <f>IF(N229="nulová",J229,0)</f>
        <v>0</v>
      </c>
      <c r="BJ229" s="20" t="s">
        <v>128</v>
      </c>
      <c r="BK229" s="183">
        <f>ROUND(I229*H229,2)</f>
        <v>0</v>
      </c>
      <c r="BL229" s="20" t="s">
        <v>205</v>
      </c>
      <c r="BM229" s="182" t="s">
        <v>370</v>
      </c>
    </row>
    <row r="230" spans="1:47" s="2" customFormat="1" ht="11.25">
      <c r="A230" s="37"/>
      <c r="B230" s="38"/>
      <c r="C230" s="39"/>
      <c r="D230" s="184" t="s">
        <v>130</v>
      </c>
      <c r="E230" s="39"/>
      <c r="F230" s="185" t="s">
        <v>371</v>
      </c>
      <c r="G230" s="39"/>
      <c r="H230" s="39"/>
      <c r="I230" s="186"/>
      <c r="J230" s="39"/>
      <c r="K230" s="39"/>
      <c r="L230" s="42"/>
      <c r="M230" s="187"/>
      <c r="N230" s="188"/>
      <c r="O230" s="67"/>
      <c r="P230" s="67"/>
      <c r="Q230" s="67"/>
      <c r="R230" s="67"/>
      <c r="S230" s="67"/>
      <c r="T230" s="68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20" t="s">
        <v>130</v>
      </c>
      <c r="AU230" s="20" t="s">
        <v>128</v>
      </c>
    </row>
    <row r="231" spans="2:63" s="12" customFormat="1" ht="22.9" customHeight="1">
      <c r="B231" s="155"/>
      <c r="C231" s="156"/>
      <c r="D231" s="157" t="s">
        <v>70</v>
      </c>
      <c r="E231" s="169" t="s">
        <v>372</v>
      </c>
      <c r="F231" s="169" t="s">
        <v>373</v>
      </c>
      <c r="G231" s="156"/>
      <c r="H231" s="156"/>
      <c r="I231" s="159"/>
      <c r="J231" s="170">
        <f>BK231</f>
        <v>0</v>
      </c>
      <c r="K231" s="156"/>
      <c r="L231" s="161"/>
      <c r="M231" s="162"/>
      <c r="N231" s="163"/>
      <c r="O231" s="163"/>
      <c r="P231" s="164">
        <f>SUM(P232:P247)</f>
        <v>0</v>
      </c>
      <c r="Q231" s="163"/>
      <c r="R231" s="164">
        <f>SUM(R232:R247)</f>
        <v>0.01203</v>
      </c>
      <c r="S231" s="163"/>
      <c r="T231" s="165">
        <f>SUM(T232:T247)</f>
        <v>0.0022099999999999997</v>
      </c>
      <c r="AR231" s="166" t="s">
        <v>128</v>
      </c>
      <c r="AT231" s="167" t="s">
        <v>70</v>
      </c>
      <c r="AU231" s="167" t="s">
        <v>76</v>
      </c>
      <c r="AY231" s="166" t="s">
        <v>119</v>
      </c>
      <c r="BK231" s="168">
        <f>SUM(BK232:BK247)</f>
        <v>0</v>
      </c>
    </row>
    <row r="232" spans="1:65" s="2" customFormat="1" ht="16.5" customHeight="1">
      <c r="A232" s="37"/>
      <c r="B232" s="38"/>
      <c r="C232" s="171" t="s">
        <v>374</v>
      </c>
      <c r="D232" s="171" t="s">
        <v>122</v>
      </c>
      <c r="E232" s="172" t="s">
        <v>375</v>
      </c>
      <c r="F232" s="173" t="s">
        <v>376</v>
      </c>
      <c r="G232" s="174" t="s">
        <v>174</v>
      </c>
      <c r="H232" s="175">
        <v>6</v>
      </c>
      <c r="I232" s="176"/>
      <c r="J232" s="177">
        <f>ROUND(I232*H232,2)</f>
        <v>0</v>
      </c>
      <c r="K232" s="173" t="s">
        <v>126</v>
      </c>
      <c r="L232" s="42"/>
      <c r="M232" s="178" t="s">
        <v>19</v>
      </c>
      <c r="N232" s="179" t="s">
        <v>43</v>
      </c>
      <c r="O232" s="67"/>
      <c r="P232" s="180">
        <f>O232*H232</f>
        <v>0</v>
      </c>
      <c r="Q232" s="180">
        <v>0</v>
      </c>
      <c r="R232" s="180">
        <f>Q232*H232</f>
        <v>0</v>
      </c>
      <c r="S232" s="180">
        <v>0.00028</v>
      </c>
      <c r="T232" s="181">
        <f>S232*H232</f>
        <v>0.0016799999999999999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2" t="s">
        <v>205</v>
      </c>
      <c r="AT232" s="182" t="s">
        <v>122</v>
      </c>
      <c r="AU232" s="182" t="s">
        <v>128</v>
      </c>
      <c r="AY232" s="20" t="s">
        <v>119</v>
      </c>
      <c r="BE232" s="183">
        <f>IF(N232="základní",J232,0)</f>
        <v>0</v>
      </c>
      <c r="BF232" s="183">
        <f>IF(N232="snížená",J232,0)</f>
        <v>0</v>
      </c>
      <c r="BG232" s="183">
        <f>IF(N232="zákl. přenesená",J232,0)</f>
        <v>0</v>
      </c>
      <c r="BH232" s="183">
        <f>IF(N232="sníž. přenesená",J232,0)</f>
        <v>0</v>
      </c>
      <c r="BI232" s="183">
        <f>IF(N232="nulová",J232,0)</f>
        <v>0</v>
      </c>
      <c r="BJ232" s="20" t="s">
        <v>128</v>
      </c>
      <c r="BK232" s="183">
        <f>ROUND(I232*H232,2)</f>
        <v>0</v>
      </c>
      <c r="BL232" s="20" t="s">
        <v>205</v>
      </c>
      <c r="BM232" s="182" t="s">
        <v>377</v>
      </c>
    </row>
    <row r="233" spans="1:47" s="2" customFormat="1" ht="11.25">
      <c r="A233" s="37"/>
      <c r="B233" s="38"/>
      <c r="C233" s="39"/>
      <c r="D233" s="184" t="s">
        <v>130</v>
      </c>
      <c r="E233" s="39"/>
      <c r="F233" s="185" t="s">
        <v>378</v>
      </c>
      <c r="G233" s="39"/>
      <c r="H233" s="39"/>
      <c r="I233" s="186"/>
      <c r="J233" s="39"/>
      <c r="K233" s="39"/>
      <c r="L233" s="42"/>
      <c r="M233" s="187"/>
      <c r="N233" s="188"/>
      <c r="O233" s="67"/>
      <c r="P233" s="67"/>
      <c r="Q233" s="67"/>
      <c r="R233" s="67"/>
      <c r="S233" s="67"/>
      <c r="T233" s="68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20" t="s">
        <v>130</v>
      </c>
      <c r="AU233" s="20" t="s">
        <v>128</v>
      </c>
    </row>
    <row r="234" spans="1:65" s="2" customFormat="1" ht="21.75" customHeight="1">
      <c r="A234" s="37"/>
      <c r="B234" s="38"/>
      <c r="C234" s="171" t="s">
        <v>379</v>
      </c>
      <c r="D234" s="171" t="s">
        <v>122</v>
      </c>
      <c r="E234" s="172" t="s">
        <v>380</v>
      </c>
      <c r="F234" s="173" t="s">
        <v>381</v>
      </c>
      <c r="G234" s="174" t="s">
        <v>174</v>
      </c>
      <c r="H234" s="175">
        <v>6</v>
      </c>
      <c r="I234" s="176"/>
      <c r="J234" s="177">
        <f>ROUND(I234*H234,2)</f>
        <v>0</v>
      </c>
      <c r="K234" s="173" t="s">
        <v>126</v>
      </c>
      <c r="L234" s="42"/>
      <c r="M234" s="178" t="s">
        <v>19</v>
      </c>
      <c r="N234" s="179" t="s">
        <v>43</v>
      </c>
      <c r="O234" s="67"/>
      <c r="P234" s="180">
        <f>O234*H234</f>
        <v>0</v>
      </c>
      <c r="Q234" s="180">
        <v>0.00084</v>
      </c>
      <c r="R234" s="180">
        <f>Q234*H234</f>
        <v>0.00504</v>
      </c>
      <c r="S234" s="180">
        <v>0</v>
      </c>
      <c r="T234" s="18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2" t="s">
        <v>205</v>
      </c>
      <c r="AT234" s="182" t="s">
        <v>122</v>
      </c>
      <c r="AU234" s="182" t="s">
        <v>128</v>
      </c>
      <c r="AY234" s="20" t="s">
        <v>119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20" t="s">
        <v>128</v>
      </c>
      <c r="BK234" s="183">
        <f>ROUND(I234*H234,2)</f>
        <v>0</v>
      </c>
      <c r="BL234" s="20" t="s">
        <v>205</v>
      </c>
      <c r="BM234" s="182" t="s">
        <v>382</v>
      </c>
    </row>
    <row r="235" spans="1:47" s="2" customFormat="1" ht="11.25">
      <c r="A235" s="37"/>
      <c r="B235" s="38"/>
      <c r="C235" s="39"/>
      <c r="D235" s="184" t="s">
        <v>130</v>
      </c>
      <c r="E235" s="39"/>
      <c r="F235" s="185" t="s">
        <v>383</v>
      </c>
      <c r="G235" s="39"/>
      <c r="H235" s="39"/>
      <c r="I235" s="186"/>
      <c r="J235" s="39"/>
      <c r="K235" s="39"/>
      <c r="L235" s="42"/>
      <c r="M235" s="187"/>
      <c r="N235" s="188"/>
      <c r="O235" s="67"/>
      <c r="P235" s="67"/>
      <c r="Q235" s="67"/>
      <c r="R235" s="67"/>
      <c r="S235" s="67"/>
      <c r="T235" s="68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20" t="s">
        <v>130</v>
      </c>
      <c r="AU235" s="20" t="s">
        <v>128</v>
      </c>
    </row>
    <row r="236" spans="1:65" s="2" customFormat="1" ht="21.75" customHeight="1">
      <c r="A236" s="37"/>
      <c r="B236" s="38"/>
      <c r="C236" s="171" t="s">
        <v>384</v>
      </c>
      <c r="D236" s="171" t="s">
        <v>122</v>
      </c>
      <c r="E236" s="172" t="s">
        <v>385</v>
      </c>
      <c r="F236" s="173" t="s">
        <v>386</v>
      </c>
      <c r="G236" s="174" t="s">
        <v>174</v>
      </c>
      <c r="H236" s="175">
        <v>5</v>
      </c>
      <c r="I236" s="176"/>
      <c r="J236" s="177">
        <f>ROUND(I236*H236,2)</f>
        <v>0</v>
      </c>
      <c r="K236" s="173" t="s">
        <v>126</v>
      </c>
      <c r="L236" s="42"/>
      <c r="M236" s="178" t="s">
        <v>19</v>
      </c>
      <c r="N236" s="179" t="s">
        <v>43</v>
      </c>
      <c r="O236" s="67"/>
      <c r="P236" s="180">
        <f>O236*H236</f>
        <v>0</v>
      </c>
      <c r="Q236" s="180">
        <v>0.00098</v>
      </c>
      <c r="R236" s="180">
        <f>Q236*H236</f>
        <v>0.0049</v>
      </c>
      <c r="S236" s="180">
        <v>0</v>
      </c>
      <c r="T236" s="18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82" t="s">
        <v>205</v>
      </c>
      <c r="AT236" s="182" t="s">
        <v>122</v>
      </c>
      <c r="AU236" s="182" t="s">
        <v>128</v>
      </c>
      <c r="AY236" s="20" t="s">
        <v>119</v>
      </c>
      <c r="BE236" s="183">
        <f>IF(N236="základní",J236,0)</f>
        <v>0</v>
      </c>
      <c r="BF236" s="183">
        <f>IF(N236="snížená",J236,0)</f>
        <v>0</v>
      </c>
      <c r="BG236" s="183">
        <f>IF(N236="zákl. přenesená",J236,0)</f>
        <v>0</v>
      </c>
      <c r="BH236" s="183">
        <f>IF(N236="sníž. přenesená",J236,0)</f>
        <v>0</v>
      </c>
      <c r="BI236" s="183">
        <f>IF(N236="nulová",J236,0)</f>
        <v>0</v>
      </c>
      <c r="BJ236" s="20" t="s">
        <v>128</v>
      </c>
      <c r="BK236" s="183">
        <f>ROUND(I236*H236,2)</f>
        <v>0</v>
      </c>
      <c r="BL236" s="20" t="s">
        <v>205</v>
      </c>
      <c r="BM236" s="182" t="s">
        <v>387</v>
      </c>
    </row>
    <row r="237" spans="1:47" s="2" customFormat="1" ht="11.25">
      <c r="A237" s="37"/>
      <c r="B237" s="38"/>
      <c r="C237" s="39"/>
      <c r="D237" s="184" t="s">
        <v>130</v>
      </c>
      <c r="E237" s="39"/>
      <c r="F237" s="185" t="s">
        <v>388</v>
      </c>
      <c r="G237" s="39"/>
      <c r="H237" s="39"/>
      <c r="I237" s="186"/>
      <c r="J237" s="39"/>
      <c r="K237" s="39"/>
      <c r="L237" s="42"/>
      <c r="M237" s="187"/>
      <c r="N237" s="188"/>
      <c r="O237" s="67"/>
      <c r="P237" s="67"/>
      <c r="Q237" s="67"/>
      <c r="R237" s="67"/>
      <c r="S237" s="67"/>
      <c r="T237" s="68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20" t="s">
        <v>130</v>
      </c>
      <c r="AU237" s="20" t="s">
        <v>128</v>
      </c>
    </row>
    <row r="238" spans="1:65" s="2" customFormat="1" ht="16.5" customHeight="1">
      <c r="A238" s="37"/>
      <c r="B238" s="38"/>
      <c r="C238" s="171" t="s">
        <v>389</v>
      </c>
      <c r="D238" s="171" t="s">
        <v>122</v>
      </c>
      <c r="E238" s="172" t="s">
        <v>390</v>
      </c>
      <c r="F238" s="173" t="s">
        <v>391</v>
      </c>
      <c r="G238" s="174" t="s">
        <v>153</v>
      </c>
      <c r="H238" s="175">
        <v>8</v>
      </c>
      <c r="I238" s="176"/>
      <c r="J238" s="177">
        <f>ROUND(I238*H238,2)</f>
        <v>0</v>
      </c>
      <c r="K238" s="173" t="s">
        <v>126</v>
      </c>
      <c r="L238" s="42"/>
      <c r="M238" s="178" t="s">
        <v>19</v>
      </c>
      <c r="N238" s="179" t="s">
        <v>43</v>
      </c>
      <c r="O238" s="67"/>
      <c r="P238" s="180">
        <f>O238*H238</f>
        <v>0</v>
      </c>
      <c r="Q238" s="180">
        <v>0</v>
      </c>
      <c r="R238" s="180">
        <f>Q238*H238</f>
        <v>0</v>
      </c>
      <c r="S238" s="180">
        <v>0</v>
      </c>
      <c r="T238" s="18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2" t="s">
        <v>205</v>
      </c>
      <c r="AT238" s="182" t="s">
        <v>122</v>
      </c>
      <c r="AU238" s="182" t="s">
        <v>128</v>
      </c>
      <c r="AY238" s="20" t="s">
        <v>119</v>
      </c>
      <c r="BE238" s="183">
        <f>IF(N238="základní",J238,0)</f>
        <v>0</v>
      </c>
      <c r="BF238" s="183">
        <f>IF(N238="snížená",J238,0)</f>
        <v>0</v>
      </c>
      <c r="BG238" s="183">
        <f>IF(N238="zákl. přenesená",J238,0)</f>
        <v>0</v>
      </c>
      <c r="BH238" s="183">
        <f>IF(N238="sníž. přenesená",J238,0)</f>
        <v>0</v>
      </c>
      <c r="BI238" s="183">
        <f>IF(N238="nulová",J238,0)</f>
        <v>0</v>
      </c>
      <c r="BJ238" s="20" t="s">
        <v>128</v>
      </c>
      <c r="BK238" s="183">
        <f>ROUND(I238*H238,2)</f>
        <v>0</v>
      </c>
      <c r="BL238" s="20" t="s">
        <v>205</v>
      </c>
      <c r="BM238" s="182" t="s">
        <v>392</v>
      </c>
    </row>
    <row r="239" spans="1:47" s="2" customFormat="1" ht="11.25">
      <c r="A239" s="37"/>
      <c r="B239" s="38"/>
      <c r="C239" s="39"/>
      <c r="D239" s="184" t="s">
        <v>130</v>
      </c>
      <c r="E239" s="39"/>
      <c r="F239" s="185" t="s">
        <v>393</v>
      </c>
      <c r="G239" s="39"/>
      <c r="H239" s="39"/>
      <c r="I239" s="186"/>
      <c r="J239" s="39"/>
      <c r="K239" s="39"/>
      <c r="L239" s="42"/>
      <c r="M239" s="187"/>
      <c r="N239" s="188"/>
      <c r="O239" s="67"/>
      <c r="P239" s="67"/>
      <c r="Q239" s="67"/>
      <c r="R239" s="67"/>
      <c r="S239" s="67"/>
      <c r="T239" s="68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20" t="s">
        <v>130</v>
      </c>
      <c r="AU239" s="20" t="s">
        <v>128</v>
      </c>
    </row>
    <row r="240" spans="1:65" s="2" customFormat="1" ht="16.5" customHeight="1">
      <c r="A240" s="37"/>
      <c r="B240" s="38"/>
      <c r="C240" s="171" t="s">
        <v>394</v>
      </c>
      <c r="D240" s="171" t="s">
        <v>122</v>
      </c>
      <c r="E240" s="172" t="s">
        <v>395</v>
      </c>
      <c r="F240" s="173" t="s">
        <v>396</v>
      </c>
      <c r="G240" s="174" t="s">
        <v>153</v>
      </c>
      <c r="H240" s="175">
        <v>1</v>
      </c>
      <c r="I240" s="176"/>
      <c r="J240" s="177">
        <f>ROUND(I240*H240,2)</f>
        <v>0</v>
      </c>
      <c r="K240" s="173" t="s">
        <v>126</v>
      </c>
      <c r="L240" s="42"/>
      <c r="M240" s="178" t="s">
        <v>19</v>
      </c>
      <c r="N240" s="179" t="s">
        <v>43</v>
      </c>
      <c r="O240" s="67"/>
      <c r="P240" s="180">
        <f>O240*H240</f>
        <v>0</v>
      </c>
      <c r="Q240" s="180">
        <v>0</v>
      </c>
      <c r="R240" s="180">
        <f>Q240*H240</f>
        <v>0</v>
      </c>
      <c r="S240" s="180">
        <v>0.00053</v>
      </c>
      <c r="T240" s="181">
        <f>S240*H240</f>
        <v>0.00053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2" t="s">
        <v>205</v>
      </c>
      <c r="AT240" s="182" t="s">
        <v>122</v>
      </c>
      <c r="AU240" s="182" t="s">
        <v>128</v>
      </c>
      <c r="AY240" s="20" t="s">
        <v>119</v>
      </c>
      <c r="BE240" s="183">
        <f>IF(N240="základní",J240,0)</f>
        <v>0</v>
      </c>
      <c r="BF240" s="183">
        <f>IF(N240="snížená",J240,0)</f>
        <v>0</v>
      </c>
      <c r="BG240" s="183">
        <f>IF(N240="zákl. přenesená",J240,0)</f>
        <v>0</v>
      </c>
      <c r="BH240" s="183">
        <f>IF(N240="sníž. přenesená",J240,0)</f>
        <v>0</v>
      </c>
      <c r="BI240" s="183">
        <f>IF(N240="nulová",J240,0)</f>
        <v>0</v>
      </c>
      <c r="BJ240" s="20" t="s">
        <v>128</v>
      </c>
      <c r="BK240" s="183">
        <f>ROUND(I240*H240,2)</f>
        <v>0</v>
      </c>
      <c r="BL240" s="20" t="s">
        <v>205</v>
      </c>
      <c r="BM240" s="182" t="s">
        <v>397</v>
      </c>
    </row>
    <row r="241" spans="1:47" s="2" customFormat="1" ht="11.25">
      <c r="A241" s="37"/>
      <c r="B241" s="38"/>
      <c r="C241" s="39"/>
      <c r="D241" s="184" t="s">
        <v>130</v>
      </c>
      <c r="E241" s="39"/>
      <c r="F241" s="185" t="s">
        <v>398</v>
      </c>
      <c r="G241" s="39"/>
      <c r="H241" s="39"/>
      <c r="I241" s="186"/>
      <c r="J241" s="39"/>
      <c r="K241" s="39"/>
      <c r="L241" s="42"/>
      <c r="M241" s="187"/>
      <c r="N241" s="188"/>
      <c r="O241" s="67"/>
      <c r="P241" s="67"/>
      <c r="Q241" s="67"/>
      <c r="R241" s="67"/>
      <c r="S241" s="67"/>
      <c r="T241" s="68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20" t="s">
        <v>130</v>
      </c>
      <c r="AU241" s="20" t="s">
        <v>128</v>
      </c>
    </row>
    <row r="242" spans="2:51" s="13" customFormat="1" ht="11.25">
      <c r="B242" s="189"/>
      <c r="C242" s="190"/>
      <c r="D242" s="191" t="s">
        <v>132</v>
      </c>
      <c r="E242" s="192" t="s">
        <v>19</v>
      </c>
      <c r="F242" s="193" t="s">
        <v>253</v>
      </c>
      <c r="G242" s="190"/>
      <c r="H242" s="194">
        <v>1</v>
      </c>
      <c r="I242" s="195"/>
      <c r="J242" s="190"/>
      <c r="K242" s="190"/>
      <c r="L242" s="196"/>
      <c r="M242" s="197"/>
      <c r="N242" s="198"/>
      <c r="O242" s="198"/>
      <c r="P242" s="198"/>
      <c r="Q242" s="198"/>
      <c r="R242" s="198"/>
      <c r="S242" s="198"/>
      <c r="T242" s="199"/>
      <c r="AT242" s="200" t="s">
        <v>132</v>
      </c>
      <c r="AU242" s="200" t="s">
        <v>128</v>
      </c>
      <c r="AV242" s="13" t="s">
        <v>128</v>
      </c>
      <c r="AW242" s="13" t="s">
        <v>33</v>
      </c>
      <c r="AX242" s="13" t="s">
        <v>71</v>
      </c>
      <c r="AY242" s="200" t="s">
        <v>119</v>
      </c>
    </row>
    <row r="243" spans="2:51" s="13" customFormat="1" ht="11.25">
      <c r="B243" s="189"/>
      <c r="C243" s="190"/>
      <c r="D243" s="191" t="s">
        <v>132</v>
      </c>
      <c r="E243" s="192" t="s">
        <v>19</v>
      </c>
      <c r="F243" s="193" t="s">
        <v>399</v>
      </c>
      <c r="G243" s="190"/>
      <c r="H243" s="194">
        <v>1</v>
      </c>
      <c r="I243" s="195"/>
      <c r="J243" s="190"/>
      <c r="K243" s="190"/>
      <c r="L243" s="196"/>
      <c r="M243" s="197"/>
      <c r="N243" s="198"/>
      <c r="O243" s="198"/>
      <c r="P243" s="198"/>
      <c r="Q243" s="198"/>
      <c r="R243" s="198"/>
      <c r="S243" s="198"/>
      <c r="T243" s="199"/>
      <c r="AT243" s="200" t="s">
        <v>132</v>
      </c>
      <c r="AU243" s="200" t="s">
        <v>128</v>
      </c>
      <c r="AV243" s="13" t="s">
        <v>128</v>
      </c>
      <c r="AW243" s="13" t="s">
        <v>33</v>
      </c>
      <c r="AX243" s="13" t="s">
        <v>76</v>
      </c>
      <c r="AY243" s="200" t="s">
        <v>119</v>
      </c>
    </row>
    <row r="244" spans="1:65" s="2" customFormat="1" ht="24.2" customHeight="1">
      <c r="A244" s="37"/>
      <c r="B244" s="38"/>
      <c r="C244" s="171" t="s">
        <v>400</v>
      </c>
      <c r="D244" s="171" t="s">
        <v>122</v>
      </c>
      <c r="E244" s="172" t="s">
        <v>401</v>
      </c>
      <c r="F244" s="173" t="s">
        <v>402</v>
      </c>
      <c r="G244" s="174" t="s">
        <v>174</v>
      </c>
      <c r="H244" s="175">
        <v>11</v>
      </c>
      <c r="I244" s="176"/>
      <c r="J244" s="177">
        <f>ROUND(I244*H244,2)</f>
        <v>0</v>
      </c>
      <c r="K244" s="173" t="s">
        <v>126</v>
      </c>
      <c r="L244" s="42"/>
      <c r="M244" s="178" t="s">
        <v>19</v>
      </c>
      <c r="N244" s="179" t="s">
        <v>43</v>
      </c>
      <c r="O244" s="67"/>
      <c r="P244" s="180">
        <f>O244*H244</f>
        <v>0</v>
      </c>
      <c r="Q244" s="180">
        <v>0.00019</v>
      </c>
      <c r="R244" s="180">
        <f>Q244*H244</f>
        <v>0.0020900000000000003</v>
      </c>
      <c r="S244" s="180">
        <v>0</v>
      </c>
      <c r="T244" s="18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2" t="s">
        <v>205</v>
      </c>
      <c r="AT244" s="182" t="s">
        <v>122</v>
      </c>
      <c r="AU244" s="182" t="s">
        <v>128</v>
      </c>
      <c r="AY244" s="20" t="s">
        <v>119</v>
      </c>
      <c r="BE244" s="183">
        <f>IF(N244="základní",J244,0)</f>
        <v>0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20" t="s">
        <v>128</v>
      </c>
      <c r="BK244" s="183">
        <f>ROUND(I244*H244,2)</f>
        <v>0</v>
      </c>
      <c r="BL244" s="20" t="s">
        <v>205</v>
      </c>
      <c r="BM244" s="182" t="s">
        <v>403</v>
      </c>
    </row>
    <row r="245" spans="1:47" s="2" customFormat="1" ht="11.25">
      <c r="A245" s="37"/>
      <c r="B245" s="38"/>
      <c r="C245" s="39"/>
      <c r="D245" s="184" t="s">
        <v>130</v>
      </c>
      <c r="E245" s="39"/>
      <c r="F245" s="185" t="s">
        <v>404</v>
      </c>
      <c r="G245" s="39"/>
      <c r="H245" s="39"/>
      <c r="I245" s="186"/>
      <c r="J245" s="39"/>
      <c r="K245" s="39"/>
      <c r="L245" s="42"/>
      <c r="M245" s="187"/>
      <c r="N245" s="188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20" t="s">
        <v>130</v>
      </c>
      <c r="AU245" s="20" t="s">
        <v>128</v>
      </c>
    </row>
    <row r="246" spans="1:65" s="2" customFormat="1" ht="24.2" customHeight="1">
      <c r="A246" s="37"/>
      <c r="B246" s="38"/>
      <c r="C246" s="171" t="s">
        <v>405</v>
      </c>
      <c r="D246" s="171" t="s">
        <v>122</v>
      </c>
      <c r="E246" s="172" t="s">
        <v>406</v>
      </c>
      <c r="F246" s="173" t="s">
        <v>407</v>
      </c>
      <c r="G246" s="174" t="s">
        <v>146</v>
      </c>
      <c r="H246" s="175">
        <v>0.012</v>
      </c>
      <c r="I246" s="176"/>
      <c r="J246" s="177">
        <f>ROUND(I246*H246,2)</f>
        <v>0</v>
      </c>
      <c r="K246" s="173" t="s">
        <v>126</v>
      </c>
      <c r="L246" s="42"/>
      <c r="M246" s="178" t="s">
        <v>19</v>
      </c>
      <c r="N246" s="179" t="s">
        <v>43</v>
      </c>
      <c r="O246" s="67"/>
      <c r="P246" s="180">
        <f>O246*H246</f>
        <v>0</v>
      </c>
      <c r="Q246" s="180">
        <v>0</v>
      </c>
      <c r="R246" s="180">
        <f>Q246*H246</f>
        <v>0</v>
      </c>
      <c r="S246" s="180">
        <v>0</v>
      </c>
      <c r="T246" s="181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2" t="s">
        <v>205</v>
      </c>
      <c r="AT246" s="182" t="s">
        <v>122</v>
      </c>
      <c r="AU246" s="182" t="s">
        <v>128</v>
      </c>
      <c r="AY246" s="20" t="s">
        <v>119</v>
      </c>
      <c r="BE246" s="183">
        <f>IF(N246="základní",J246,0)</f>
        <v>0</v>
      </c>
      <c r="BF246" s="183">
        <f>IF(N246="snížená",J246,0)</f>
        <v>0</v>
      </c>
      <c r="BG246" s="183">
        <f>IF(N246="zákl. přenesená",J246,0)</f>
        <v>0</v>
      </c>
      <c r="BH246" s="183">
        <f>IF(N246="sníž. přenesená",J246,0)</f>
        <v>0</v>
      </c>
      <c r="BI246" s="183">
        <f>IF(N246="nulová",J246,0)</f>
        <v>0</v>
      </c>
      <c r="BJ246" s="20" t="s">
        <v>128</v>
      </c>
      <c r="BK246" s="183">
        <f>ROUND(I246*H246,2)</f>
        <v>0</v>
      </c>
      <c r="BL246" s="20" t="s">
        <v>205</v>
      </c>
      <c r="BM246" s="182" t="s">
        <v>408</v>
      </c>
    </row>
    <row r="247" spans="1:47" s="2" customFormat="1" ht="11.25">
      <c r="A247" s="37"/>
      <c r="B247" s="38"/>
      <c r="C247" s="39"/>
      <c r="D247" s="184" t="s">
        <v>130</v>
      </c>
      <c r="E247" s="39"/>
      <c r="F247" s="185" t="s">
        <v>409</v>
      </c>
      <c r="G247" s="39"/>
      <c r="H247" s="39"/>
      <c r="I247" s="186"/>
      <c r="J247" s="39"/>
      <c r="K247" s="39"/>
      <c r="L247" s="42"/>
      <c r="M247" s="187"/>
      <c r="N247" s="188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20" t="s">
        <v>130</v>
      </c>
      <c r="AU247" s="20" t="s">
        <v>128</v>
      </c>
    </row>
    <row r="248" spans="2:63" s="12" customFormat="1" ht="22.9" customHeight="1">
      <c r="B248" s="155"/>
      <c r="C248" s="156"/>
      <c r="D248" s="157" t="s">
        <v>70</v>
      </c>
      <c r="E248" s="169" t="s">
        <v>410</v>
      </c>
      <c r="F248" s="169" t="s">
        <v>411</v>
      </c>
      <c r="G248" s="156"/>
      <c r="H248" s="156"/>
      <c r="I248" s="159"/>
      <c r="J248" s="170">
        <f>BK248</f>
        <v>0</v>
      </c>
      <c r="K248" s="156"/>
      <c r="L248" s="161"/>
      <c r="M248" s="162"/>
      <c r="N248" s="163"/>
      <c r="O248" s="163"/>
      <c r="P248" s="164">
        <f>SUM(P249:P293)</f>
        <v>0</v>
      </c>
      <c r="Q248" s="163"/>
      <c r="R248" s="164">
        <f>SUM(R249:R293)</f>
        <v>0.08732999999999998</v>
      </c>
      <c r="S248" s="163"/>
      <c r="T248" s="165">
        <f>SUM(T249:T293)</f>
        <v>0.08984</v>
      </c>
      <c r="AR248" s="166" t="s">
        <v>128</v>
      </c>
      <c r="AT248" s="167" t="s">
        <v>70</v>
      </c>
      <c r="AU248" s="167" t="s">
        <v>76</v>
      </c>
      <c r="AY248" s="166" t="s">
        <v>119</v>
      </c>
      <c r="BK248" s="168">
        <f>SUM(BK249:BK293)</f>
        <v>0</v>
      </c>
    </row>
    <row r="249" spans="1:65" s="2" customFormat="1" ht="16.5" customHeight="1">
      <c r="A249" s="37"/>
      <c r="B249" s="38"/>
      <c r="C249" s="171" t="s">
        <v>412</v>
      </c>
      <c r="D249" s="171" t="s">
        <v>122</v>
      </c>
      <c r="E249" s="172" t="s">
        <v>413</v>
      </c>
      <c r="F249" s="173" t="s">
        <v>414</v>
      </c>
      <c r="G249" s="174" t="s">
        <v>415</v>
      </c>
      <c r="H249" s="175">
        <v>1</v>
      </c>
      <c r="I249" s="176"/>
      <c r="J249" s="177">
        <f>ROUND(I249*H249,2)</f>
        <v>0</v>
      </c>
      <c r="K249" s="173" t="s">
        <v>126</v>
      </c>
      <c r="L249" s="42"/>
      <c r="M249" s="178" t="s">
        <v>19</v>
      </c>
      <c r="N249" s="179" t="s">
        <v>43</v>
      </c>
      <c r="O249" s="67"/>
      <c r="P249" s="180">
        <f>O249*H249</f>
        <v>0</v>
      </c>
      <c r="Q249" s="180">
        <v>0</v>
      </c>
      <c r="R249" s="180">
        <f>Q249*H249</f>
        <v>0</v>
      </c>
      <c r="S249" s="180">
        <v>0.0342</v>
      </c>
      <c r="T249" s="181">
        <f>S249*H249</f>
        <v>0.0342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82" t="s">
        <v>205</v>
      </c>
      <c r="AT249" s="182" t="s">
        <v>122</v>
      </c>
      <c r="AU249" s="182" t="s">
        <v>128</v>
      </c>
      <c r="AY249" s="20" t="s">
        <v>119</v>
      </c>
      <c r="BE249" s="183">
        <f>IF(N249="základní",J249,0)</f>
        <v>0</v>
      </c>
      <c r="BF249" s="183">
        <f>IF(N249="snížená",J249,0)</f>
        <v>0</v>
      </c>
      <c r="BG249" s="183">
        <f>IF(N249="zákl. přenesená",J249,0)</f>
        <v>0</v>
      </c>
      <c r="BH249" s="183">
        <f>IF(N249="sníž. přenesená",J249,0)</f>
        <v>0</v>
      </c>
      <c r="BI249" s="183">
        <f>IF(N249="nulová",J249,0)</f>
        <v>0</v>
      </c>
      <c r="BJ249" s="20" t="s">
        <v>128</v>
      </c>
      <c r="BK249" s="183">
        <f>ROUND(I249*H249,2)</f>
        <v>0</v>
      </c>
      <c r="BL249" s="20" t="s">
        <v>205</v>
      </c>
      <c r="BM249" s="182" t="s">
        <v>416</v>
      </c>
    </row>
    <row r="250" spans="1:47" s="2" customFormat="1" ht="11.25">
      <c r="A250" s="37"/>
      <c r="B250" s="38"/>
      <c r="C250" s="39"/>
      <c r="D250" s="184" t="s">
        <v>130</v>
      </c>
      <c r="E250" s="39"/>
      <c r="F250" s="185" t="s">
        <v>417</v>
      </c>
      <c r="G250" s="39"/>
      <c r="H250" s="39"/>
      <c r="I250" s="186"/>
      <c r="J250" s="39"/>
      <c r="K250" s="39"/>
      <c r="L250" s="42"/>
      <c r="M250" s="187"/>
      <c r="N250" s="188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20" t="s">
        <v>130</v>
      </c>
      <c r="AU250" s="20" t="s">
        <v>128</v>
      </c>
    </row>
    <row r="251" spans="1:65" s="2" customFormat="1" ht="16.5" customHeight="1">
      <c r="A251" s="37"/>
      <c r="B251" s="38"/>
      <c r="C251" s="171" t="s">
        <v>418</v>
      </c>
      <c r="D251" s="171" t="s">
        <v>122</v>
      </c>
      <c r="E251" s="172" t="s">
        <v>419</v>
      </c>
      <c r="F251" s="173" t="s">
        <v>420</v>
      </c>
      <c r="G251" s="174" t="s">
        <v>153</v>
      </c>
      <c r="H251" s="175">
        <v>1</v>
      </c>
      <c r="I251" s="176"/>
      <c r="J251" s="177">
        <f>ROUND(I251*H251,2)</f>
        <v>0</v>
      </c>
      <c r="K251" s="173" t="s">
        <v>126</v>
      </c>
      <c r="L251" s="42"/>
      <c r="M251" s="178" t="s">
        <v>19</v>
      </c>
      <c r="N251" s="179" t="s">
        <v>43</v>
      </c>
      <c r="O251" s="67"/>
      <c r="P251" s="180">
        <f>O251*H251</f>
        <v>0</v>
      </c>
      <c r="Q251" s="180">
        <v>0.00055</v>
      </c>
      <c r="R251" s="180">
        <f>Q251*H251</f>
        <v>0.00055</v>
      </c>
      <c r="S251" s="180">
        <v>0</v>
      </c>
      <c r="T251" s="18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2" t="s">
        <v>205</v>
      </c>
      <c r="AT251" s="182" t="s">
        <v>122</v>
      </c>
      <c r="AU251" s="182" t="s">
        <v>128</v>
      </c>
      <c r="AY251" s="20" t="s">
        <v>119</v>
      </c>
      <c r="BE251" s="183">
        <f>IF(N251="základní",J251,0)</f>
        <v>0</v>
      </c>
      <c r="BF251" s="183">
        <f>IF(N251="snížená",J251,0)</f>
        <v>0</v>
      </c>
      <c r="BG251" s="183">
        <f>IF(N251="zákl. přenesená",J251,0)</f>
        <v>0</v>
      </c>
      <c r="BH251" s="183">
        <f>IF(N251="sníž. přenesená",J251,0)</f>
        <v>0</v>
      </c>
      <c r="BI251" s="183">
        <f>IF(N251="nulová",J251,0)</f>
        <v>0</v>
      </c>
      <c r="BJ251" s="20" t="s">
        <v>128</v>
      </c>
      <c r="BK251" s="183">
        <f>ROUND(I251*H251,2)</f>
        <v>0</v>
      </c>
      <c r="BL251" s="20" t="s">
        <v>205</v>
      </c>
      <c r="BM251" s="182" t="s">
        <v>421</v>
      </c>
    </row>
    <row r="252" spans="1:47" s="2" customFormat="1" ht="11.25">
      <c r="A252" s="37"/>
      <c r="B252" s="38"/>
      <c r="C252" s="39"/>
      <c r="D252" s="184" t="s">
        <v>130</v>
      </c>
      <c r="E252" s="39"/>
      <c r="F252" s="185" t="s">
        <v>422</v>
      </c>
      <c r="G252" s="39"/>
      <c r="H252" s="39"/>
      <c r="I252" s="186"/>
      <c r="J252" s="39"/>
      <c r="K252" s="39"/>
      <c r="L252" s="42"/>
      <c r="M252" s="187"/>
      <c r="N252" s="188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20" t="s">
        <v>130</v>
      </c>
      <c r="AU252" s="20" t="s">
        <v>128</v>
      </c>
    </row>
    <row r="253" spans="1:65" s="2" customFormat="1" ht="37.9" customHeight="1">
      <c r="A253" s="37"/>
      <c r="B253" s="38"/>
      <c r="C253" s="212" t="s">
        <v>423</v>
      </c>
      <c r="D253" s="212" t="s">
        <v>254</v>
      </c>
      <c r="E253" s="213" t="s">
        <v>424</v>
      </c>
      <c r="F253" s="214" t="s">
        <v>425</v>
      </c>
      <c r="G253" s="215" t="s">
        <v>153</v>
      </c>
      <c r="H253" s="216">
        <v>1</v>
      </c>
      <c r="I253" s="217"/>
      <c r="J253" s="218">
        <f>ROUND(I253*H253,2)</f>
        <v>0</v>
      </c>
      <c r="K253" s="214" t="s">
        <v>19</v>
      </c>
      <c r="L253" s="219"/>
      <c r="M253" s="220" t="s">
        <v>19</v>
      </c>
      <c r="N253" s="221" t="s">
        <v>43</v>
      </c>
      <c r="O253" s="67"/>
      <c r="P253" s="180">
        <f>O253*H253</f>
        <v>0</v>
      </c>
      <c r="Q253" s="180">
        <v>0.0327</v>
      </c>
      <c r="R253" s="180">
        <f>Q253*H253</f>
        <v>0.0327</v>
      </c>
      <c r="S253" s="180">
        <v>0</v>
      </c>
      <c r="T253" s="18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2" t="s">
        <v>320</v>
      </c>
      <c r="AT253" s="182" t="s">
        <v>254</v>
      </c>
      <c r="AU253" s="182" t="s">
        <v>128</v>
      </c>
      <c r="AY253" s="20" t="s">
        <v>119</v>
      </c>
      <c r="BE253" s="183">
        <f>IF(N253="základní",J253,0)</f>
        <v>0</v>
      </c>
      <c r="BF253" s="183">
        <f>IF(N253="snížená",J253,0)</f>
        <v>0</v>
      </c>
      <c r="BG253" s="183">
        <f>IF(N253="zákl. přenesená",J253,0)</f>
        <v>0</v>
      </c>
      <c r="BH253" s="183">
        <f>IF(N253="sníž. přenesená",J253,0)</f>
        <v>0</v>
      </c>
      <c r="BI253" s="183">
        <f>IF(N253="nulová",J253,0)</f>
        <v>0</v>
      </c>
      <c r="BJ253" s="20" t="s">
        <v>128</v>
      </c>
      <c r="BK253" s="183">
        <f>ROUND(I253*H253,2)</f>
        <v>0</v>
      </c>
      <c r="BL253" s="20" t="s">
        <v>205</v>
      </c>
      <c r="BM253" s="182" t="s">
        <v>426</v>
      </c>
    </row>
    <row r="254" spans="1:65" s="2" customFormat="1" ht="16.5" customHeight="1">
      <c r="A254" s="37"/>
      <c r="B254" s="38"/>
      <c r="C254" s="171" t="s">
        <v>427</v>
      </c>
      <c r="D254" s="171" t="s">
        <v>122</v>
      </c>
      <c r="E254" s="172" t="s">
        <v>428</v>
      </c>
      <c r="F254" s="173" t="s">
        <v>429</v>
      </c>
      <c r="G254" s="174" t="s">
        <v>415</v>
      </c>
      <c r="H254" s="175">
        <v>1</v>
      </c>
      <c r="I254" s="176"/>
      <c r="J254" s="177">
        <f>ROUND(I254*H254,2)</f>
        <v>0</v>
      </c>
      <c r="K254" s="173" t="s">
        <v>126</v>
      </c>
      <c r="L254" s="42"/>
      <c r="M254" s="178" t="s">
        <v>19</v>
      </c>
      <c r="N254" s="179" t="s">
        <v>43</v>
      </c>
      <c r="O254" s="67"/>
      <c r="P254" s="180">
        <f>O254*H254</f>
        <v>0</v>
      </c>
      <c r="Q254" s="180">
        <v>0</v>
      </c>
      <c r="R254" s="180">
        <f>Q254*H254</f>
        <v>0</v>
      </c>
      <c r="S254" s="180">
        <v>0.01946</v>
      </c>
      <c r="T254" s="181">
        <f>S254*H254</f>
        <v>0.01946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82" t="s">
        <v>205</v>
      </c>
      <c r="AT254" s="182" t="s">
        <v>122</v>
      </c>
      <c r="AU254" s="182" t="s">
        <v>128</v>
      </c>
      <c r="AY254" s="20" t="s">
        <v>119</v>
      </c>
      <c r="BE254" s="183">
        <f>IF(N254="základní",J254,0)</f>
        <v>0</v>
      </c>
      <c r="BF254" s="183">
        <f>IF(N254="snížená",J254,0)</f>
        <v>0</v>
      </c>
      <c r="BG254" s="183">
        <f>IF(N254="zákl. přenesená",J254,0)</f>
        <v>0</v>
      </c>
      <c r="BH254" s="183">
        <f>IF(N254="sníž. přenesená",J254,0)</f>
        <v>0</v>
      </c>
      <c r="BI254" s="183">
        <f>IF(N254="nulová",J254,0)</f>
        <v>0</v>
      </c>
      <c r="BJ254" s="20" t="s">
        <v>128</v>
      </c>
      <c r="BK254" s="183">
        <f>ROUND(I254*H254,2)</f>
        <v>0</v>
      </c>
      <c r="BL254" s="20" t="s">
        <v>205</v>
      </c>
      <c r="BM254" s="182" t="s">
        <v>430</v>
      </c>
    </row>
    <row r="255" spans="1:47" s="2" customFormat="1" ht="11.25">
      <c r="A255" s="37"/>
      <c r="B255" s="38"/>
      <c r="C255" s="39"/>
      <c r="D255" s="184" t="s">
        <v>130</v>
      </c>
      <c r="E255" s="39"/>
      <c r="F255" s="185" t="s">
        <v>431</v>
      </c>
      <c r="G255" s="39"/>
      <c r="H255" s="39"/>
      <c r="I255" s="186"/>
      <c r="J255" s="39"/>
      <c r="K255" s="39"/>
      <c r="L255" s="42"/>
      <c r="M255" s="187"/>
      <c r="N255" s="188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20" t="s">
        <v>130</v>
      </c>
      <c r="AU255" s="20" t="s">
        <v>128</v>
      </c>
    </row>
    <row r="256" spans="1:65" s="2" customFormat="1" ht="16.5" customHeight="1">
      <c r="A256" s="37"/>
      <c r="B256" s="38"/>
      <c r="C256" s="171" t="s">
        <v>432</v>
      </c>
      <c r="D256" s="171" t="s">
        <v>122</v>
      </c>
      <c r="E256" s="172" t="s">
        <v>433</v>
      </c>
      <c r="F256" s="173" t="s">
        <v>434</v>
      </c>
      <c r="G256" s="174" t="s">
        <v>415</v>
      </c>
      <c r="H256" s="175">
        <v>1</v>
      </c>
      <c r="I256" s="176"/>
      <c r="J256" s="177">
        <f>ROUND(I256*H256,2)</f>
        <v>0</v>
      </c>
      <c r="K256" s="173" t="s">
        <v>126</v>
      </c>
      <c r="L256" s="42"/>
      <c r="M256" s="178" t="s">
        <v>19</v>
      </c>
      <c r="N256" s="179" t="s">
        <v>43</v>
      </c>
      <c r="O256" s="67"/>
      <c r="P256" s="180">
        <f>O256*H256</f>
        <v>0</v>
      </c>
      <c r="Q256" s="180">
        <v>0.00173</v>
      </c>
      <c r="R256" s="180">
        <f>Q256*H256</f>
        <v>0.00173</v>
      </c>
      <c r="S256" s="180">
        <v>0</v>
      </c>
      <c r="T256" s="18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2" t="s">
        <v>205</v>
      </c>
      <c r="AT256" s="182" t="s">
        <v>122</v>
      </c>
      <c r="AU256" s="182" t="s">
        <v>128</v>
      </c>
      <c r="AY256" s="20" t="s">
        <v>119</v>
      </c>
      <c r="BE256" s="183">
        <f>IF(N256="základní",J256,0)</f>
        <v>0</v>
      </c>
      <c r="BF256" s="183">
        <f>IF(N256="snížená",J256,0)</f>
        <v>0</v>
      </c>
      <c r="BG256" s="183">
        <f>IF(N256="zákl. přenesená",J256,0)</f>
        <v>0</v>
      </c>
      <c r="BH256" s="183">
        <f>IF(N256="sníž. přenesená",J256,0)</f>
        <v>0</v>
      </c>
      <c r="BI256" s="183">
        <f>IF(N256="nulová",J256,0)</f>
        <v>0</v>
      </c>
      <c r="BJ256" s="20" t="s">
        <v>128</v>
      </c>
      <c r="BK256" s="183">
        <f>ROUND(I256*H256,2)</f>
        <v>0</v>
      </c>
      <c r="BL256" s="20" t="s">
        <v>205</v>
      </c>
      <c r="BM256" s="182" t="s">
        <v>435</v>
      </c>
    </row>
    <row r="257" spans="1:47" s="2" customFormat="1" ht="11.25">
      <c r="A257" s="37"/>
      <c r="B257" s="38"/>
      <c r="C257" s="39"/>
      <c r="D257" s="184" t="s">
        <v>130</v>
      </c>
      <c r="E257" s="39"/>
      <c r="F257" s="185" t="s">
        <v>436</v>
      </c>
      <c r="G257" s="39"/>
      <c r="H257" s="39"/>
      <c r="I257" s="186"/>
      <c r="J257" s="39"/>
      <c r="K257" s="39"/>
      <c r="L257" s="42"/>
      <c r="M257" s="187"/>
      <c r="N257" s="188"/>
      <c r="O257" s="67"/>
      <c r="P257" s="67"/>
      <c r="Q257" s="67"/>
      <c r="R257" s="67"/>
      <c r="S257" s="67"/>
      <c r="T257" s="68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20" t="s">
        <v>130</v>
      </c>
      <c r="AU257" s="20" t="s">
        <v>128</v>
      </c>
    </row>
    <row r="258" spans="1:65" s="2" customFormat="1" ht="16.5" customHeight="1">
      <c r="A258" s="37"/>
      <c r="B258" s="38"/>
      <c r="C258" s="212" t="s">
        <v>437</v>
      </c>
      <c r="D258" s="212" t="s">
        <v>254</v>
      </c>
      <c r="E258" s="213" t="s">
        <v>438</v>
      </c>
      <c r="F258" s="214" t="s">
        <v>439</v>
      </c>
      <c r="G258" s="215" t="s">
        <v>153</v>
      </c>
      <c r="H258" s="216">
        <v>1</v>
      </c>
      <c r="I258" s="217"/>
      <c r="J258" s="218">
        <f>ROUND(I258*H258,2)</f>
        <v>0</v>
      </c>
      <c r="K258" s="214" t="s">
        <v>257</v>
      </c>
      <c r="L258" s="219"/>
      <c r="M258" s="220" t="s">
        <v>19</v>
      </c>
      <c r="N258" s="221" t="s">
        <v>43</v>
      </c>
      <c r="O258" s="67"/>
      <c r="P258" s="180">
        <f>O258*H258</f>
        <v>0</v>
      </c>
      <c r="Q258" s="180">
        <v>0.0135</v>
      </c>
      <c r="R258" s="180">
        <f>Q258*H258</f>
        <v>0.0135</v>
      </c>
      <c r="S258" s="180">
        <v>0</v>
      </c>
      <c r="T258" s="18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2" t="s">
        <v>320</v>
      </c>
      <c r="AT258" s="182" t="s">
        <v>254</v>
      </c>
      <c r="AU258" s="182" t="s">
        <v>128</v>
      </c>
      <c r="AY258" s="20" t="s">
        <v>119</v>
      </c>
      <c r="BE258" s="183">
        <f>IF(N258="základní",J258,0)</f>
        <v>0</v>
      </c>
      <c r="BF258" s="183">
        <f>IF(N258="snížená",J258,0)</f>
        <v>0</v>
      </c>
      <c r="BG258" s="183">
        <f>IF(N258="zákl. přenesená",J258,0)</f>
        <v>0</v>
      </c>
      <c r="BH258" s="183">
        <f>IF(N258="sníž. přenesená",J258,0)</f>
        <v>0</v>
      </c>
      <c r="BI258" s="183">
        <f>IF(N258="nulová",J258,0)</f>
        <v>0</v>
      </c>
      <c r="BJ258" s="20" t="s">
        <v>128</v>
      </c>
      <c r="BK258" s="183">
        <f>ROUND(I258*H258,2)</f>
        <v>0</v>
      </c>
      <c r="BL258" s="20" t="s">
        <v>205</v>
      </c>
      <c r="BM258" s="182" t="s">
        <v>440</v>
      </c>
    </row>
    <row r="259" spans="1:65" s="2" customFormat="1" ht="16.5" customHeight="1">
      <c r="A259" s="37"/>
      <c r="B259" s="38"/>
      <c r="C259" s="171" t="s">
        <v>441</v>
      </c>
      <c r="D259" s="171" t="s">
        <v>122</v>
      </c>
      <c r="E259" s="172" t="s">
        <v>442</v>
      </c>
      <c r="F259" s="173" t="s">
        <v>443</v>
      </c>
      <c r="G259" s="174" t="s">
        <v>415</v>
      </c>
      <c r="H259" s="175">
        <v>1</v>
      </c>
      <c r="I259" s="176"/>
      <c r="J259" s="177">
        <f>ROUND(I259*H259,2)</f>
        <v>0</v>
      </c>
      <c r="K259" s="173" t="s">
        <v>126</v>
      </c>
      <c r="L259" s="42"/>
      <c r="M259" s="178" t="s">
        <v>19</v>
      </c>
      <c r="N259" s="179" t="s">
        <v>43</v>
      </c>
      <c r="O259" s="67"/>
      <c r="P259" s="180">
        <f>O259*H259</f>
        <v>0</v>
      </c>
      <c r="Q259" s="180">
        <v>0</v>
      </c>
      <c r="R259" s="180">
        <f>Q259*H259</f>
        <v>0</v>
      </c>
      <c r="S259" s="180">
        <v>0.0329</v>
      </c>
      <c r="T259" s="181">
        <f>S259*H259</f>
        <v>0.0329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82" t="s">
        <v>205</v>
      </c>
      <c r="AT259" s="182" t="s">
        <v>122</v>
      </c>
      <c r="AU259" s="182" t="s">
        <v>128</v>
      </c>
      <c r="AY259" s="20" t="s">
        <v>119</v>
      </c>
      <c r="BE259" s="183">
        <f>IF(N259="základní",J259,0)</f>
        <v>0</v>
      </c>
      <c r="BF259" s="183">
        <f>IF(N259="snížená",J259,0)</f>
        <v>0</v>
      </c>
      <c r="BG259" s="183">
        <f>IF(N259="zákl. přenesená",J259,0)</f>
        <v>0</v>
      </c>
      <c r="BH259" s="183">
        <f>IF(N259="sníž. přenesená",J259,0)</f>
        <v>0</v>
      </c>
      <c r="BI259" s="183">
        <f>IF(N259="nulová",J259,0)</f>
        <v>0</v>
      </c>
      <c r="BJ259" s="20" t="s">
        <v>128</v>
      </c>
      <c r="BK259" s="183">
        <f>ROUND(I259*H259,2)</f>
        <v>0</v>
      </c>
      <c r="BL259" s="20" t="s">
        <v>205</v>
      </c>
      <c r="BM259" s="182" t="s">
        <v>444</v>
      </c>
    </row>
    <row r="260" spans="1:47" s="2" customFormat="1" ht="11.25">
      <c r="A260" s="37"/>
      <c r="B260" s="38"/>
      <c r="C260" s="39"/>
      <c r="D260" s="184" t="s">
        <v>130</v>
      </c>
      <c r="E260" s="39"/>
      <c r="F260" s="185" t="s">
        <v>445</v>
      </c>
      <c r="G260" s="39"/>
      <c r="H260" s="39"/>
      <c r="I260" s="186"/>
      <c r="J260" s="39"/>
      <c r="K260" s="39"/>
      <c r="L260" s="42"/>
      <c r="M260" s="187"/>
      <c r="N260" s="188"/>
      <c r="O260" s="67"/>
      <c r="P260" s="67"/>
      <c r="Q260" s="67"/>
      <c r="R260" s="67"/>
      <c r="S260" s="67"/>
      <c r="T260" s="68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20" t="s">
        <v>130</v>
      </c>
      <c r="AU260" s="20" t="s">
        <v>128</v>
      </c>
    </row>
    <row r="261" spans="1:65" s="2" customFormat="1" ht="24.2" customHeight="1">
      <c r="A261" s="37"/>
      <c r="B261" s="38"/>
      <c r="C261" s="171" t="s">
        <v>446</v>
      </c>
      <c r="D261" s="171" t="s">
        <v>122</v>
      </c>
      <c r="E261" s="172" t="s">
        <v>447</v>
      </c>
      <c r="F261" s="173" t="s">
        <v>448</v>
      </c>
      <c r="G261" s="174" t="s">
        <v>415</v>
      </c>
      <c r="H261" s="175">
        <v>1</v>
      </c>
      <c r="I261" s="176"/>
      <c r="J261" s="177">
        <f>ROUND(I261*H261,2)</f>
        <v>0</v>
      </c>
      <c r="K261" s="173" t="s">
        <v>126</v>
      </c>
      <c r="L261" s="42"/>
      <c r="M261" s="178" t="s">
        <v>19</v>
      </c>
      <c r="N261" s="179" t="s">
        <v>43</v>
      </c>
      <c r="O261" s="67"/>
      <c r="P261" s="180">
        <f>O261*H261</f>
        <v>0</v>
      </c>
      <c r="Q261" s="180">
        <v>0.02643</v>
      </c>
      <c r="R261" s="180">
        <f>Q261*H261</f>
        <v>0.02643</v>
      </c>
      <c r="S261" s="180">
        <v>0</v>
      </c>
      <c r="T261" s="181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82" t="s">
        <v>205</v>
      </c>
      <c r="AT261" s="182" t="s">
        <v>122</v>
      </c>
      <c r="AU261" s="182" t="s">
        <v>128</v>
      </c>
      <c r="AY261" s="20" t="s">
        <v>119</v>
      </c>
      <c r="BE261" s="183">
        <f>IF(N261="základní",J261,0)</f>
        <v>0</v>
      </c>
      <c r="BF261" s="183">
        <f>IF(N261="snížená",J261,0)</f>
        <v>0</v>
      </c>
      <c r="BG261" s="183">
        <f>IF(N261="zákl. přenesená",J261,0)</f>
        <v>0</v>
      </c>
      <c r="BH261" s="183">
        <f>IF(N261="sníž. přenesená",J261,0)</f>
        <v>0</v>
      </c>
      <c r="BI261" s="183">
        <f>IF(N261="nulová",J261,0)</f>
        <v>0</v>
      </c>
      <c r="BJ261" s="20" t="s">
        <v>128</v>
      </c>
      <c r="BK261" s="183">
        <f>ROUND(I261*H261,2)</f>
        <v>0</v>
      </c>
      <c r="BL261" s="20" t="s">
        <v>205</v>
      </c>
      <c r="BM261" s="182" t="s">
        <v>449</v>
      </c>
    </row>
    <row r="262" spans="1:47" s="2" customFormat="1" ht="11.25">
      <c r="A262" s="37"/>
      <c r="B262" s="38"/>
      <c r="C262" s="39"/>
      <c r="D262" s="184" t="s">
        <v>130</v>
      </c>
      <c r="E262" s="39"/>
      <c r="F262" s="185" t="s">
        <v>450</v>
      </c>
      <c r="G262" s="39"/>
      <c r="H262" s="39"/>
      <c r="I262" s="186"/>
      <c r="J262" s="39"/>
      <c r="K262" s="39"/>
      <c r="L262" s="42"/>
      <c r="M262" s="187"/>
      <c r="N262" s="188"/>
      <c r="O262" s="67"/>
      <c r="P262" s="67"/>
      <c r="Q262" s="67"/>
      <c r="R262" s="67"/>
      <c r="S262" s="67"/>
      <c r="T262" s="68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20" t="s">
        <v>130</v>
      </c>
      <c r="AU262" s="20" t="s">
        <v>128</v>
      </c>
    </row>
    <row r="263" spans="1:65" s="2" customFormat="1" ht="16.5" customHeight="1">
      <c r="A263" s="37"/>
      <c r="B263" s="38"/>
      <c r="C263" s="171" t="s">
        <v>451</v>
      </c>
      <c r="D263" s="171" t="s">
        <v>122</v>
      </c>
      <c r="E263" s="172" t="s">
        <v>452</v>
      </c>
      <c r="F263" s="173" t="s">
        <v>453</v>
      </c>
      <c r="G263" s="174" t="s">
        <v>415</v>
      </c>
      <c r="H263" s="175">
        <v>2</v>
      </c>
      <c r="I263" s="176"/>
      <c r="J263" s="177">
        <f>ROUND(I263*H263,2)</f>
        <v>0</v>
      </c>
      <c r="K263" s="173" t="s">
        <v>257</v>
      </c>
      <c r="L263" s="42"/>
      <c r="M263" s="178" t="s">
        <v>19</v>
      </c>
      <c r="N263" s="179" t="s">
        <v>43</v>
      </c>
      <c r="O263" s="67"/>
      <c r="P263" s="180">
        <f>O263*H263</f>
        <v>0</v>
      </c>
      <c r="Q263" s="180">
        <v>0.0011</v>
      </c>
      <c r="R263" s="180">
        <f>Q263*H263</f>
        <v>0.0022</v>
      </c>
      <c r="S263" s="180">
        <v>0</v>
      </c>
      <c r="T263" s="18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82" t="s">
        <v>205</v>
      </c>
      <c r="AT263" s="182" t="s">
        <v>122</v>
      </c>
      <c r="AU263" s="182" t="s">
        <v>128</v>
      </c>
      <c r="AY263" s="20" t="s">
        <v>119</v>
      </c>
      <c r="BE263" s="183">
        <f>IF(N263="základní",J263,0)</f>
        <v>0</v>
      </c>
      <c r="BF263" s="183">
        <f>IF(N263="snížená",J263,0)</f>
        <v>0</v>
      </c>
      <c r="BG263" s="183">
        <f>IF(N263="zákl. přenesená",J263,0)</f>
        <v>0</v>
      </c>
      <c r="BH263" s="183">
        <f>IF(N263="sníž. přenesená",J263,0)</f>
        <v>0</v>
      </c>
      <c r="BI263" s="183">
        <f>IF(N263="nulová",J263,0)</f>
        <v>0</v>
      </c>
      <c r="BJ263" s="20" t="s">
        <v>128</v>
      </c>
      <c r="BK263" s="183">
        <f>ROUND(I263*H263,2)</f>
        <v>0</v>
      </c>
      <c r="BL263" s="20" t="s">
        <v>205</v>
      </c>
      <c r="BM263" s="182" t="s">
        <v>454</v>
      </c>
    </row>
    <row r="264" spans="1:47" s="2" customFormat="1" ht="11.25">
      <c r="A264" s="37"/>
      <c r="B264" s="38"/>
      <c r="C264" s="39"/>
      <c r="D264" s="184" t="s">
        <v>130</v>
      </c>
      <c r="E264" s="39"/>
      <c r="F264" s="185" t="s">
        <v>455</v>
      </c>
      <c r="G264" s="39"/>
      <c r="H264" s="39"/>
      <c r="I264" s="186"/>
      <c r="J264" s="39"/>
      <c r="K264" s="39"/>
      <c r="L264" s="42"/>
      <c r="M264" s="187"/>
      <c r="N264" s="188"/>
      <c r="O264" s="67"/>
      <c r="P264" s="67"/>
      <c r="Q264" s="67"/>
      <c r="R264" s="67"/>
      <c r="S264" s="67"/>
      <c r="T264" s="68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20" t="s">
        <v>130</v>
      </c>
      <c r="AU264" s="20" t="s">
        <v>128</v>
      </c>
    </row>
    <row r="265" spans="2:51" s="13" customFormat="1" ht="11.25">
      <c r="B265" s="189"/>
      <c r="C265" s="190"/>
      <c r="D265" s="191" t="s">
        <v>132</v>
      </c>
      <c r="E265" s="192" t="s">
        <v>19</v>
      </c>
      <c r="F265" s="193" t="s">
        <v>456</v>
      </c>
      <c r="G265" s="190"/>
      <c r="H265" s="194">
        <v>2</v>
      </c>
      <c r="I265" s="195"/>
      <c r="J265" s="190"/>
      <c r="K265" s="190"/>
      <c r="L265" s="196"/>
      <c r="M265" s="197"/>
      <c r="N265" s="198"/>
      <c r="O265" s="198"/>
      <c r="P265" s="198"/>
      <c r="Q265" s="198"/>
      <c r="R265" s="198"/>
      <c r="S265" s="198"/>
      <c r="T265" s="199"/>
      <c r="AT265" s="200" t="s">
        <v>132</v>
      </c>
      <c r="AU265" s="200" t="s">
        <v>128</v>
      </c>
      <c r="AV265" s="13" t="s">
        <v>128</v>
      </c>
      <c r="AW265" s="13" t="s">
        <v>33</v>
      </c>
      <c r="AX265" s="13" t="s">
        <v>76</v>
      </c>
      <c r="AY265" s="200" t="s">
        <v>119</v>
      </c>
    </row>
    <row r="266" spans="1:65" s="2" customFormat="1" ht="16.5" customHeight="1">
      <c r="A266" s="37"/>
      <c r="B266" s="38"/>
      <c r="C266" s="171" t="s">
        <v>457</v>
      </c>
      <c r="D266" s="171" t="s">
        <v>122</v>
      </c>
      <c r="E266" s="172" t="s">
        <v>458</v>
      </c>
      <c r="F266" s="173" t="s">
        <v>459</v>
      </c>
      <c r="G266" s="174" t="s">
        <v>153</v>
      </c>
      <c r="H266" s="175">
        <v>2</v>
      </c>
      <c r="I266" s="176"/>
      <c r="J266" s="177">
        <f>ROUND(I266*H266,2)</f>
        <v>0</v>
      </c>
      <c r="K266" s="173" t="s">
        <v>126</v>
      </c>
      <c r="L266" s="42"/>
      <c r="M266" s="178" t="s">
        <v>19</v>
      </c>
      <c r="N266" s="179" t="s">
        <v>43</v>
      </c>
      <c r="O266" s="67"/>
      <c r="P266" s="180">
        <f>O266*H266</f>
        <v>0</v>
      </c>
      <c r="Q266" s="180">
        <v>0</v>
      </c>
      <c r="R266" s="180">
        <f>Q266*H266</f>
        <v>0</v>
      </c>
      <c r="S266" s="180">
        <v>0</v>
      </c>
      <c r="T266" s="18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82" t="s">
        <v>205</v>
      </c>
      <c r="AT266" s="182" t="s">
        <v>122</v>
      </c>
      <c r="AU266" s="182" t="s">
        <v>128</v>
      </c>
      <c r="AY266" s="20" t="s">
        <v>119</v>
      </c>
      <c r="BE266" s="183">
        <f>IF(N266="základní",J266,0)</f>
        <v>0</v>
      </c>
      <c r="BF266" s="183">
        <f>IF(N266="snížená",J266,0)</f>
        <v>0</v>
      </c>
      <c r="BG266" s="183">
        <f>IF(N266="zákl. přenesená",J266,0)</f>
        <v>0</v>
      </c>
      <c r="BH266" s="183">
        <f>IF(N266="sníž. přenesená",J266,0)</f>
        <v>0</v>
      </c>
      <c r="BI266" s="183">
        <f>IF(N266="nulová",J266,0)</f>
        <v>0</v>
      </c>
      <c r="BJ266" s="20" t="s">
        <v>128</v>
      </c>
      <c r="BK266" s="183">
        <f>ROUND(I266*H266,2)</f>
        <v>0</v>
      </c>
      <c r="BL266" s="20" t="s">
        <v>205</v>
      </c>
      <c r="BM266" s="182" t="s">
        <v>460</v>
      </c>
    </row>
    <row r="267" spans="1:47" s="2" customFormat="1" ht="11.25">
      <c r="A267" s="37"/>
      <c r="B267" s="38"/>
      <c r="C267" s="39"/>
      <c r="D267" s="184" t="s">
        <v>130</v>
      </c>
      <c r="E267" s="39"/>
      <c r="F267" s="185" t="s">
        <v>461</v>
      </c>
      <c r="G267" s="39"/>
      <c r="H267" s="39"/>
      <c r="I267" s="186"/>
      <c r="J267" s="39"/>
      <c r="K267" s="39"/>
      <c r="L267" s="42"/>
      <c r="M267" s="187"/>
      <c r="N267" s="188"/>
      <c r="O267" s="67"/>
      <c r="P267" s="67"/>
      <c r="Q267" s="67"/>
      <c r="R267" s="67"/>
      <c r="S267" s="67"/>
      <c r="T267" s="68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20" t="s">
        <v>130</v>
      </c>
      <c r="AU267" s="20" t="s">
        <v>128</v>
      </c>
    </row>
    <row r="268" spans="1:65" s="2" customFormat="1" ht="16.5" customHeight="1">
      <c r="A268" s="37"/>
      <c r="B268" s="38"/>
      <c r="C268" s="212" t="s">
        <v>462</v>
      </c>
      <c r="D268" s="212" t="s">
        <v>254</v>
      </c>
      <c r="E268" s="213" t="s">
        <v>463</v>
      </c>
      <c r="F268" s="214" t="s">
        <v>464</v>
      </c>
      <c r="G268" s="215" t="s">
        <v>153</v>
      </c>
      <c r="H268" s="216">
        <v>2</v>
      </c>
      <c r="I268" s="217"/>
      <c r="J268" s="218">
        <f>ROUND(I268*H268,2)</f>
        <v>0</v>
      </c>
      <c r="K268" s="214" t="s">
        <v>126</v>
      </c>
      <c r="L268" s="219"/>
      <c r="M268" s="220" t="s">
        <v>19</v>
      </c>
      <c r="N268" s="221" t="s">
        <v>43</v>
      </c>
      <c r="O268" s="67"/>
      <c r="P268" s="180">
        <f>O268*H268</f>
        <v>0</v>
      </c>
      <c r="Q268" s="180">
        <v>0.0007</v>
      </c>
      <c r="R268" s="180">
        <f>Q268*H268</f>
        <v>0.0014</v>
      </c>
      <c r="S268" s="180">
        <v>0</v>
      </c>
      <c r="T268" s="18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2" t="s">
        <v>320</v>
      </c>
      <c r="AT268" s="182" t="s">
        <v>254</v>
      </c>
      <c r="AU268" s="182" t="s">
        <v>128</v>
      </c>
      <c r="AY268" s="20" t="s">
        <v>119</v>
      </c>
      <c r="BE268" s="183">
        <f>IF(N268="základní",J268,0)</f>
        <v>0</v>
      </c>
      <c r="BF268" s="183">
        <f>IF(N268="snížená",J268,0)</f>
        <v>0</v>
      </c>
      <c r="BG268" s="183">
        <f>IF(N268="zákl. přenesená",J268,0)</f>
        <v>0</v>
      </c>
      <c r="BH268" s="183">
        <f>IF(N268="sníž. přenesená",J268,0)</f>
        <v>0</v>
      </c>
      <c r="BI268" s="183">
        <f>IF(N268="nulová",J268,0)</f>
        <v>0</v>
      </c>
      <c r="BJ268" s="20" t="s">
        <v>128</v>
      </c>
      <c r="BK268" s="183">
        <f>ROUND(I268*H268,2)</f>
        <v>0</v>
      </c>
      <c r="BL268" s="20" t="s">
        <v>205</v>
      </c>
      <c r="BM268" s="182" t="s">
        <v>465</v>
      </c>
    </row>
    <row r="269" spans="1:65" s="2" customFormat="1" ht="16.5" customHeight="1">
      <c r="A269" s="37"/>
      <c r="B269" s="38"/>
      <c r="C269" s="171" t="s">
        <v>466</v>
      </c>
      <c r="D269" s="171" t="s">
        <v>122</v>
      </c>
      <c r="E269" s="172" t="s">
        <v>467</v>
      </c>
      <c r="F269" s="173" t="s">
        <v>468</v>
      </c>
      <c r="G269" s="174" t="s">
        <v>415</v>
      </c>
      <c r="H269" s="175">
        <v>3</v>
      </c>
      <c r="I269" s="176"/>
      <c r="J269" s="177">
        <f>ROUND(I269*H269,2)</f>
        <v>0</v>
      </c>
      <c r="K269" s="173" t="s">
        <v>126</v>
      </c>
      <c r="L269" s="42"/>
      <c r="M269" s="178" t="s">
        <v>19</v>
      </c>
      <c r="N269" s="179" t="s">
        <v>43</v>
      </c>
      <c r="O269" s="67"/>
      <c r="P269" s="180">
        <f>O269*H269</f>
        <v>0</v>
      </c>
      <c r="Q269" s="180">
        <v>0.00024</v>
      </c>
      <c r="R269" s="180">
        <f>Q269*H269</f>
        <v>0.00072</v>
      </c>
      <c r="S269" s="180">
        <v>0</v>
      </c>
      <c r="T269" s="181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82" t="s">
        <v>205</v>
      </c>
      <c r="AT269" s="182" t="s">
        <v>122</v>
      </c>
      <c r="AU269" s="182" t="s">
        <v>128</v>
      </c>
      <c r="AY269" s="20" t="s">
        <v>119</v>
      </c>
      <c r="BE269" s="183">
        <f>IF(N269="základní",J269,0)</f>
        <v>0</v>
      </c>
      <c r="BF269" s="183">
        <f>IF(N269="snížená",J269,0)</f>
        <v>0</v>
      </c>
      <c r="BG269" s="183">
        <f>IF(N269="zákl. přenesená",J269,0)</f>
        <v>0</v>
      </c>
      <c r="BH269" s="183">
        <f>IF(N269="sníž. přenesená",J269,0)</f>
        <v>0</v>
      </c>
      <c r="BI269" s="183">
        <f>IF(N269="nulová",J269,0)</f>
        <v>0</v>
      </c>
      <c r="BJ269" s="20" t="s">
        <v>128</v>
      </c>
      <c r="BK269" s="183">
        <f>ROUND(I269*H269,2)</f>
        <v>0</v>
      </c>
      <c r="BL269" s="20" t="s">
        <v>205</v>
      </c>
      <c r="BM269" s="182" t="s">
        <v>469</v>
      </c>
    </row>
    <row r="270" spans="1:47" s="2" customFormat="1" ht="11.25">
      <c r="A270" s="37"/>
      <c r="B270" s="38"/>
      <c r="C270" s="39"/>
      <c r="D270" s="184" t="s">
        <v>130</v>
      </c>
      <c r="E270" s="39"/>
      <c r="F270" s="185" t="s">
        <v>470</v>
      </c>
      <c r="G270" s="39"/>
      <c r="H270" s="39"/>
      <c r="I270" s="186"/>
      <c r="J270" s="39"/>
      <c r="K270" s="39"/>
      <c r="L270" s="42"/>
      <c r="M270" s="187"/>
      <c r="N270" s="188"/>
      <c r="O270" s="67"/>
      <c r="P270" s="67"/>
      <c r="Q270" s="67"/>
      <c r="R270" s="67"/>
      <c r="S270" s="67"/>
      <c r="T270" s="6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20" t="s">
        <v>130</v>
      </c>
      <c r="AU270" s="20" t="s">
        <v>128</v>
      </c>
    </row>
    <row r="271" spans="2:51" s="13" customFormat="1" ht="11.25">
      <c r="B271" s="189"/>
      <c r="C271" s="190"/>
      <c r="D271" s="191" t="s">
        <v>132</v>
      </c>
      <c r="E271" s="192" t="s">
        <v>19</v>
      </c>
      <c r="F271" s="193" t="s">
        <v>471</v>
      </c>
      <c r="G271" s="190"/>
      <c r="H271" s="194">
        <v>2</v>
      </c>
      <c r="I271" s="195"/>
      <c r="J271" s="190"/>
      <c r="K271" s="190"/>
      <c r="L271" s="196"/>
      <c r="M271" s="197"/>
      <c r="N271" s="198"/>
      <c r="O271" s="198"/>
      <c r="P271" s="198"/>
      <c r="Q271" s="198"/>
      <c r="R271" s="198"/>
      <c r="S271" s="198"/>
      <c r="T271" s="199"/>
      <c r="AT271" s="200" t="s">
        <v>132</v>
      </c>
      <c r="AU271" s="200" t="s">
        <v>128</v>
      </c>
      <c r="AV271" s="13" t="s">
        <v>128</v>
      </c>
      <c r="AW271" s="13" t="s">
        <v>33</v>
      </c>
      <c r="AX271" s="13" t="s">
        <v>71</v>
      </c>
      <c r="AY271" s="200" t="s">
        <v>119</v>
      </c>
    </row>
    <row r="272" spans="2:51" s="13" customFormat="1" ht="11.25">
      <c r="B272" s="189"/>
      <c r="C272" s="190"/>
      <c r="D272" s="191" t="s">
        <v>132</v>
      </c>
      <c r="E272" s="192" t="s">
        <v>19</v>
      </c>
      <c r="F272" s="193" t="s">
        <v>472</v>
      </c>
      <c r="G272" s="190"/>
      <c r="H272" s="194">
        <v>1</v>
      </c>
      <c r="I272" s="195"/>
      <c r="J272" s="190"/>
      <c r="K272" s="190"/>
      <c r="L272" s="196"/>
      <c r="M272" s="197"/>
      <c r="N272" s="198"/>
      <c r="O272" s="198"/>
      <c r="P272" s="198"/>
      <c r="Q272" s="198"/>
      <c r="R272" s="198"/>
      <c r="S272" s="198"/>
      <c r="T272" s="199"/>
      <c r="AT272" s="200" t="s">
        <v>132</v>
      </c>
      <c r="AU272" s="200" t="s">
        <v>128</v>
      </c>
      <c r="AV272" s="13" t="s">
        <v>128</v>
      </c>
      <c r="AW272" s="13" t="s">
        <v>33</v>
      </c>
      <c r="AX272" s="13" t="s">
        <v>71</v>
      </c>
      <c r="AY272" s="200" t="s">
        <v>119</v>
      </c>
    </row>
    <row r="273" spans="2:51" s="14" customFormat="1" ht="11.25">
      <c r="B273" s="201"/>
      <c r="C273" s="202"/>
      <c r="D273" s="191" t="s">
        <v>132</v>
      </c>
      <c r="E273" s="203" t="s">
        <v>19</v>
      </c>
      <c r="F273" s="204" t="s">
        <v>164</v>
      </c>
      <c r="G273" s="202"/>
      <c r="H273" s="205">
        <v>3</v>
      </c>
      <c r="I273" s="206"/>
      <c r="J273" s="202"/>
      <c r="K273" s="202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132</v>
      </c>
      <c r="AU273" s="211" t="s">
        <v>128</v>
      </c>
      <c r="AV273" s="14" t="s">
        <v>127</v>
      </c>
      <c r="AW273" s="14" t="s">
        <v>33</v>
      </c>
      <c r="AX273" s="14" t="s">
        <v>76</v>
      </c>
      <c r="AY273" s="211" t="s">
        <v>119</v>
      </c>
    </row>
    <row r="274" spans="1:65" s="2" customFormat="1" ht="16.5" customHeight="1">
      <c r="A274" s="37"/>
      <c r="B274" s="38"/>
      <c r="C274" s="171" t="s">
        <v>473</v>
      </c>
      <c r="D274" s="171" t="s">
        <v>122</v>
      </c>
      <c r="E274" s="172" t="s">
        <v>474</v>
      </c>
      <c r="F274" s="173" t="s">
        <v>475</v>
      </c>
      <c r="G274" s="174" t="s">
        <v>153</v>
      </c>
      <c r="H274" s="175">
        <v>1</v>
      </c>
      <c r="I274" s="176"/>
      <c r="J274" s="177">
        <f>ROUND(I274*H274,2)</f>
        <v>0</v>
      </c>
      <c r="K274" s="173" t="s">
        <v>126</v>
      </c>
      <c r="L274" s="42"/>
      <c r="M274" s="178" t="s">
        <v>19</v>
      </c>
      <c r="N274" s="179" t="s">
        <v>43</v>
      </c>
      <c r="O274" s="67"/>
      <c r="P274" s="180">
        <f>O274*H274</f>
        <v>0</v>
      </c>
      <c r="Q274" s="180">
        <v>0.00109</v>
      </c>
      <c r="R274" s="180">
        <f>Q274*H274</f>
        <v>0.00109</v>
      </c>
      <c r="S274" s="180">
        <v>0</v>
      </c>
      <c r="T274" s="18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2" t="s">
        <v>205</v>
      </c>
      <c r="AT274" s="182" t="s">
        <v>122</v>
      </c>
      <c r="AU274" s="182" t="s">
        <v>128</v>
      </c>
      <c r="AY274" s="20" t="s">
        <v>119</v>
      </c>
      <c r="BE274" s="183">
        <f>IF(N274="základní",J274,0)</f>
        <v>0</v>
      </c>
      <c r="BF274" s="183">
        <f>IF(N274="snížená",J274,0)</f>
        <v>0</v>
      </c>
      <c r="BG274" s="183">
        <f>IF(N274="zákl. přenesená",J274,0)</f>
        <v>0</v>
      </c>
      <c r="BH274" s="183">
        <f>IF(N274="sníž. přenesená",J274,0)</f>
        <v>0</v>
      </c>
      <c r="BI274" s="183">
        <f>IF(N274="nulová",J274,0)</f>
        <v>0</v>
      </c>
      <c r="BJ274" s="20" t="s">
        <v>128</v>
      </c>
      <c r="BK274" s="183">
        <f>ROUND(I274*H274,2)</f>
        <v>0</v>
      </c>
      <c r="BL274" s="20" t="s">
        <v>205</v>
      </c>
      <c r="BM274" s="182" t="s">
        <v>476</v>
      </c>
    </row>
    <row r="275" spans="1:47" s="2" customFormat="1" ht="11.25">
      <c r="A275" s="37"/>
      <c r="B275" s="38"/>
      <c r="C275" s="39"/>
      <c r="D275" s="184" t="s">
        <v>130</v>
      </c>
      <c r="E275" s="39"/>
      <c r="F275" s="185" t="s">
        <v>477</v>
      </c>
      <c r="G275" s="39"/>
      <c r="H275" s="39"/>
      <c r="I275" s="186"/>
      <c r="J275" s="39"/>
      <c r="K275" s="39"/>
      <c r="L275" s="42"/>
      <c r="M275" s="187"/>
      <c r="N275" s="188"/>
      <c r="O275" s="67"/>
      <c r="P275" s="67"/>
      <c r="Q275" s="67"/>
      <c r="R275" s="67"/>
      <c r="S275" s="67"/>
      <c r="T275" s="68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20" t="s">
        <v>130</v>
      </c>
      <c r="AU275" s="20" t="s">
        <v>128</v>
      </c>
    </row>
    <row r="276" spans="1:65" s="2" customFormat="1" ht="16.5" customHeight="1">
      <c r="A276" s="37"/>
      <c r="B276" s="38"/>
      <c r="C276" s="171" t="s">
        <v>478</v>
      </c>
      <c r="D276" s="171" t="s">
        <v>122</v>
      </c>
      <c r="E276" s="172" t="s">
        <v>479</v>
      </c>
      <c r="F276" s="173" t="s">
        <v>480</v>
      </c>
      <c r="G276" s="174" t="s">
        <v>415</v>
      </c>
      <c r="H276" s="175">
        <v>1</v>
      </c>
      <c r="I276" s="176"/>
      <c r="J276" s="177">
        <f>ROUND(I276*H276,2)</f>
        <v>0</v>
      </c>
      <c r="K276" s="173" t="s">
        <v>126</v>
      </c>
      <c r="L276" s="42"/>
      <c r="M276" s="178" t="s">
        <v>19</v>
      </c>
      <c r="N276" s="179" t="s">
        <v>43</v>
      </c>
      <c r="O276" s="67"/>
      <c r="P276" s="180">
        <f>O276*H276</f>
        <v>0</v>
      </c>
      <c r="Q276" s="180">
        <v>0</v>
      </c>
      <c r="R276" s="180">
        <f>Q276*H276</f>
        <v>0</v>
      </c>
      <c r="S276" s="180">
        <v>0.00156</v>
      </c>
      <c r="T276" s="181">
        <f>S276*H276</f>
        <v>0.00156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82" t="s">
        <v>205</v>
      </c>
      <c r="AT276" s="182" t="s">
        <v>122</v>
      </c>
      <c r="AU276" s="182" t="s">
        <v>128</v>
      </c>
      <c r="AY276" s="20" t="s">
        <v>119</v>
      </c>
      <c r="BE276" s="183">
        <f>IF(N276="základní",J276,0)</f>
        <v>0</v>
      </c>
      <c r="BF276" s="183">
        <f>IF(N276="snížená",J276,0)</f>
        <v>0</v>
      </c>
      <c r="BG276" s="183">
        <f>IF(N276="zákl. přenesená",J276,0)</f>
        <v>0</v>
      </c>
      <c r="BH276" s="183">
        <f>IF(N276="sníž. přenesená",J276,0)</f>
        <v>0</v>
      </c>
      <c r="BI276" s="183">
        <f>IF(N276="nulová",J276,0)</f>
        <v>0</v>
      </c>
      <c r="BJ276" s="20" t="s">
        <v>128</v>
      </c>
      <c r="BK276" s="183">
        <f>ROUND(I276*H276,2)</f>
        <v>0</v>
      </c>
      <c r="BL276" s="20" t="s">
        <v>205</v>
      </c>
      <c r="BM276" s="182" t="s">
        <v>481</v>
      </c>
    </row>
    <row r="277" spans="1:47" s="2" customFormat="1" ht="11.25">
      <c r="A277" s="37"/>
      <c r="B277" s="38"/>
      <c r="C277" s="39"/>
      <c r="D277" s="184" t="s">
        <v>130</v>
      </c>
      <c r="E277" s="39"/>
      <c r="F277" s="185" t="s">
        <v>482</v>
      </c>
      <c r="G277" s="39"/>
      <c r="H277" s="39"/>
      <c r="I277" s="186"/>
      <c r="J277" s="39"/>
      <c r="K277" s="39"/>
      <c r="L277" s="42"/>
      <c r="M277" s="187"/>
      <c r="N277" s="188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20" t="s">
        <v>130</v>
      </c>
      <c r="AU277" s="20" t="s">
        <v>128</v>
      </c>
    </row>
    <row r="278" spans="1:65" s="2" customFormat="1" ht="16.5" customHeight="1">
      <c r="A278" s="37"/>
      <c r="B278" s="38"/>
      <c r="C278" s="171" t="s">
        <v>483</v>
      </c>
      <c r="D278" s="171" t="s">
        <v>122</v>
      </c>
      <c r="E278" s="172" t="s">
        <v>484</v>
      </c>
      <c r="F278" s="173" t="s">
        <v>485</v>
      </c>
      <c r="G278" s="174" t="s">
        <v>415</v>
      </c>
      <c r="H278" s="175">
        <v>2</v>
      </c>
      <c r="I278" s="176"/>
      <c r="J278" s="177">
        <f>ROUND(I278*H278,2)</f>
        <v>0</v>
      </c>
      <c r="K278" s="173" t="s">
        <v>126</v>
      </c>
      <c r="L278" s="42"/>
      <c r="M278" s="178" t="s">
        <v>19</v>
      </c>
      <c r="N278" s="179" t="s">
        <v>43</v>
      </c>
      <c r="O278" s="67"/>
      <c r="P278" s="180">
        <f>O278*H278</f>
        <v>0</v>
      </c>
      <c r="Q278" s="180">
        <v>0</v>
      </c>
      <c r="R278" s="180">
        <f>Q278*H278</f>
        <v>0</v>
      </c>
      <c r="S278" s="180">
        <v>0.00086</v>
      </c>
      <c r="T278" s="181">
        <f>S278*H278</f>
        <v>0.00172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2" t="s">
        <v>205</v>
      </c>
      <c r="AT278" s="182" t="s">
        <v>122</v>
      </c>
      <c r="AU278" s="182" t="s">
        <v>128</v>
      </c>
      <c r="AY278" s="20" t="s">
        <v>119</v>
      </c>
      <c r="BE278" s="183">
        <f>IF(N278="základní",J278,0)</f>
        <v>0</v>
      </c>
      <c r="BF278" s="183">
        <f>IF(N278="snížená",J278,0)</f>
        <v>0</v>
      </c>
      <c r="BG278" s="183">
        <f>IF(N278="zákl. přenesená",J278,0)</f>
        <v>0</v>
      </c>
      <c r="BH278" s="183">
        <f>IF(N278="sníž. přenesená",J278,0)</f>
        <v>0</v>
      </c>
      <c r="BI278" s="183">
        <f>IF(N278="nulová",J278,0)</f>
        <v>0</v>
      </c>
      <c r="BJ278" s="20" t="s">
        <v>128</v>
      </c>
      <c r="BK278" s="183">
        <f>ROUND(I278*H278,2)</f>
        <v>0</v>
      </c>
      <c r="BL278" s="20" t="s">
        <v>205</v>
      </c>
      <c r="BM278" s="182" t="s">
        <v>486</v>
      </c>
    </row>
    <row r="279" spans="1:47" s="2" customFormat="1" ht="11.25">
      <c r="A279" s="37"/>
      <c r="B279" s="38"/>
      <c r="C279" s="39"/>
      <c r="D279" s="184" t="s">
        <v>130</v>
      </c>
      <c r="E279" s="39"/>
      <c r="F279" s="185" t="s">
        <v>487</v>
      </c>
      <c r="G279" s="39"/>
      <c r="H279" s="39"/>
      <c r="I279" s="186"/>
      <c r="J279" s="39"/>
      <c r="K279" s="39"/>
      <c r="L279" s="42"/>
      <c r="M279" s="187"/>
      <c r="N279" s="188"/>
      <c r="O279" s="67"/>
      <c r="P279" s="67"/>
      <c r="Q279" s="67"/>
      <c r="R279" s="67"/>
      <c r="S279" s="67"/>
      <c r="T279" s="68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20" t="s">
        <v>130</v>
      </c>
      <c r="AU279" s="20" t="s">
        <v>128</v>
      </c>
    </row>
    <row r="280" spans="1:65" s="2" customFormat="1" ht="16.5" customHeight="1">
      <c r="A280" s="37"/>
      <c r="B280" s="38"/>
      <c r="C280" s="171" t="s">
        <v>488</v>
      </c>
      <c r="D280" s="171" t="s">
        <v>122</v>
      </c>
      <c r="E280" s="172" t="s">
        <v>489</v>
      </c>
      <c r="F280" s="173" t="s">
        <v>490</v>
      </c>
      <c r="G280" s="174" t="s">
        <v>153</v>
      </c>
      <c r="H280" s="175">
        <v>1</v>
      </c>
      <c r="I280" s="176"/>
      <c r="J280" s="177">
        <f>ROUND(I280*H280,2)</f>
        <v>0</v>
      </c>
      <c r="K280" s="173" t="s">
        <v>126</v>
      </c>
      <c r="L280" s="42"/>
      <c r="M280" s="178" t="s">
        <v>19</v>
      </c>
      <c r="N280" s="179" t="s">
        <v>43</v>
      </c>
      <c r="O280" s="67"/>
      <c r="P280" s="180">
        <f>O280*H280</f>
        <v>0</v>
      </c>
      <c r="Q280" s="180">
        <v>0</v>
      </c>
      <c r="R280" s="180">
        <f>Q280*H280</f>
        <v>0</v>
      </c>
      <c r="S280" s="180">
        <v>0</v>
      </c>
      <c r="T280" s="18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2" t="s">
        <v>205</v>
      </c>
      <c r="AT280" s="182" t="s">
        <v>122</v>
      </c>
      <c r="AU280" s="182" t="s">
        <v>128</v>
      </c>
      <c r="AY280" s="20" t="s">
        <v>119</v>
      </c>
      <c r="BE280" s="183">
        <f>IF(N280="základní",J280,0)</f>
        <v>0</v>
      </c>
      <c r="BF280" s="183">
        <f>IF(N280="snížená",J280,0)</f>
        <v>0</v>
      </c>
      <c r="BG280" s="183">
        <f>IF(N280="zákl. přenesená",J280,0)</f>
        <v>0</v>
      </c>
      <c r="BH280" s="183">
        <f>IF(N280="sníž. přenesená",J280,0)</f>
        <v>0</v>
      </c>
      <c r="BI280" s="183">
        <f>IF(N280="nulová",J280,0)</f>
        <v>0</v>
      </c>
      <c r="BJ280" s="20" t="s">
        <v>128</v>
      </c>
      <c r="BK280" s="183">
        <f>ROUND(I280*H280,2)</f>
        <v>0</v>
      </c>
      <c r="BL280" s="20" t="s">
        <v>205</v>
      </c>
      <c r="BM280" s="182" t="s">
        <v>491</v>
      </c>
    </row>
    <row r="281" spans="1:47" s="2" customFormat="1" ht="11.25">
      <c r="A281" s="37"/>
      <c r="B281" s="38"/>
      <c r="C281" s="39"/>
      <c r="D281" s="184" t="s">
        <v>130</v>
      </c>
      <c r="E281" s="39"/>
      <c r="F281" s="185" t="s">
        <v>492</v>
      </c>
      <c r="G281" s="39"/>
      <c r="H281" s="39"/>
      <c r="I281" s="186"/>
      <c r="J281" s="39"/>
      <c r="K281" s="39"/>
      <c r="L281" s="42"/>
      <c r="M281" s="187"/>
      <c r="N281" s="188"/>
      <c r="O281" s="67"/>
      <c r="P281" s="67"/>
      <c r="Q281" s="67"/>
      <c r="R281" s="67"/>
      <c r="S281" s="67"/>
      <c r="T281" s="68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20" t="s">
        <v>130</v>
      </c>
      <c r="AU281" s="20" t="s">
        <v>128</v>
      </c>
    </row>
    <row r="282" spans="1:65" s="2" customFormat="1" ht="16.5" customHeight="1">
      <c r="A282" s="37"/>
      <c r="B282" s="38"/>
      <c r="C282" s="212" t="s">
        <v>493</v>
      </c>
      <c r="D282" s="212" t="s">
        <v>254</v>
      </c>
      <c r="E282" s="213" t="s">
        <v>494</v>
      </c>
      <c r="F282" s="214" t="s">
        <v>495</v>
      </c>
      <c r="G282" s="215" t="s">
        <v>153</v>
      </c>
      <c r="H282" s="216">
        <v>1</v>
      </c>
      <c r="I282" s="217"/>
      <c r="J282" s="218">
        <f>ROUND(I282*H282,2)</f>
        <v>0</v>
      </c>
      <c r="K282" s="214" t="s">
        <v>257</v>
      </c>
      <c r="L282" s="219"/>
      <c r="M282" s="220" t="s">
        <v>19</v>
      </c>
      <c r="N282" s="221" t="s">
        <v>43</v>
      </c>
      <c r="O282" s="67"/>
      <c r="P282" s="180">
        <f>O282*H282</f>
        <v>0</v>
      </c>
      <c r="Q282" s="180">
        <v>0.0018</v>
      </c>
      <c r="R282" s="180">
        <f>Q282*H282</f>
        <v>0.0018</v>
      </c>
      <c r="S282" s="180">
        <v>0</v>
      </c>
      <c r="T282" s="181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82" t="s">
        <v>320</v>
      </c>
      <c r="AT282" s="182" t="s">
        <v>254</v>
      </c>
      <c r="AU282" s="182" t="s">
        <v>128</v>
      </c>
      <c r="AY282" s="20" t="s">
        <v>119</v>
      </c>
      <c r="BE282" s="183">
        <f>IF(N282="základní",J282,0)</f>
        <v>0</v>
      </c>
      <c r="BF282" s="183">
        <f>IF(N282="snížená",J282,0)</f>
        <v>0</v>
      </c>
      <c r="BG282" s="183">
        <f>IF(N282="zákl. přenesená",J282,0)</f>
        <v>0</v>
      </c>
      <c r="BH282" s="183">
        <f>IF(N282="sníž. přenesená",J282,0)</f>
        <v>0</v>
      </c>
      <c r="BI282" s="183">
        <f>IF(N282="nulová",J282,0)</f>
        <v>0</v>
      </c>
      <c r="BJ282" s="20" t="s">
        <v>128</v>
      </c>
      <c r="BK282" s="183">
        <f>ROUND(I282*H282,2)</f>
        <v>0</v>
      </c>
      <c r="BL282" s="20" t="s">
        <v>205</v>
      </c>
      <c r="BM282" s="182" t="s">
        <v>496</v>
      </c>
    </row>
    <row r="283" spans="1:65" s="2" customFormat="1" ht="16.5" customHeight="1">
      <c r="A283" s="37"/>
      <c r="B283" s="38"/>
      <c r="C283" s="171" t="s">
        <v>497</v>
      </c>
      <c r="D283" s="171" t="s">
        <v>122</v>
      </c>
      <c r="E283" s="172" t="s">
        <v>498</v>
      </c>
      <c r="F283" s="173" t="s">
        <v>499</v>
      </c>
      <c r="G283" s="174" t="s">
        <v>153</v>
      </c>
      <c r="H283" s="175">
        <v>1</v>
      </c>
      <c r="I283" s="176"/>
      <c r="J283" s="177">
        <f>ROUND(I283*H283,2)</f>
        <v>0</v>
      </c>
      <c r="K283" s="173" t="s">
        <v>126</v>
      </c>
      <c r="L283" s="42"/>
      <c r="M283" s="178" t="s">
        <v>19</v>
      </c>
      <c r="N283" s="179" t="s">
        <v>43</v>
      </c>
      <c r="O283" s="67"/>
      <c r="P283" s="180">
        <f>O283*H283</f>
        <v>0</v>
      </c>
      <c r="Q283" s="180">
        <v>4E-05</v>
      </c>
      <c r="R283" s="180">
        <f>Q283*H283</f>
        <v>4E-05</v>
      </c>
      <c r="S283" s="180">
        <v>0</v>
      </c>
      <c r="T283" s="18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82" t="s">
        <v>205</v>
      </c>
      <c r="AT283" s="182" t="s">
        <v>122</v>
      </c>
      <c r="AU283" s="182" t="s">
        <v>128</v>
      </c>
      <c r="AY283" s="20" t="s">
        <v>119</v>
      </c>
      <c r="BE283" s="183">
        <f>IF(N283="základní",J283,0)</f>
        <v>0</v>
      </c>
      <c r="BF283" s="183">
        <f>IF(N283="snížená",J283,0)</f>
        <v>0</v>
      </c>
      <c r="BG283" s="183">
        <f>IF(N283="zákl. přenesená",J283,0)</f>
        <v>0</v>
      </c>
      <c r="BH283" s="183">
        <f>IF(N283="sníž. přenesená",J283,0)</f>
        <v>0</v>
      </c>
      <c r="BI283" s="183">
        <f>IF(N283="nulová",J283,0)</f>
        <v>0</v>
      </c>
      <c r="BJ283" s="20" t="s">
        <v>128</v>
      </c>
      <c r="BK283" s="183">
        <f>ROUND(I283*H283,2)</f>
        <v>0</v>
      </c>
      <c r="BL283" s="20" t="s">
        <v>205</v>
      </c>
      <c r="BM283" s="182" t="s">
        <v>500</v>
      </c>
    </row>
    <row r="284" spans="1:47" s="2" customFormat="1" ht="11.25">
      <c r="A284" s="37"/>
      <c r="B284" s="38"/>
      <c r="C284" s="39"/>
      <c r="D284" s="184" t="s">
        <v>130</v>
      </c>
      <c r="E284" s="39"/>
      <c r="F284" s="185" t="s">
        <v>501</v>
      </c>
      <c r="G284" s="39"/>
      <c r="H284" s="39"/>
      <c r="I284" s="186"/>
      <c r="J284" s="39"/>
      <c r="K284" s="39"/>
      <c r="L284" s="42"/>
      <c r="M284" s="187"/>
      <c r="N284" s="188"/>
      <c r="O284" s="67"/>
      <c r="P284" s="67"/>
      <c r="Q284" s="67"/>
      <c r="R284" s="67"/>
      <c r="S284" s="67"/>
      <c r="T284" s="68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20" t="s">
        <v>130</v>
      </c>
      <c r="AU284" s="20" t="s">
        <v>128</v>
      </c>
    </row>
    <row r="285" spans="1:65" s="2" customFormat="1" ht="16.5" customHeight="1">
      <c r="A285" s="37"/>
      <c r="B285" s="38"/>
      <c r="C285" s="212" t="s">
        <v>502</v>
      </c>
      <c r="D285" s="212" t="s">
        <v>254</v>
      </c>
      <c r="E285" s="213" t="s">
        <v>503</v>
      </c>
      <c r="F285" s="214" t="s">
        <v>504</v>
      </c>
      <c r="G285" s="215" t="s">
        <v>153</v>
      </c>
      <c r="H285" s="216">
        <v>1</v>
      </c>
      <c r="I285" s="217"/>
      <c r="J285" s="218">
        <f>ROUND(I285*H285,2)</f>
        <v>0</v>
      </c>
      <c r="K285" s="214" t="s">
        <v>257</v>
      </c>
      <c r="L285" s="219"/>
      <c r="M285" s="220" t="s">
        <v>19</v>
      </c>
      <c r="N285" s="221" t="s">
        <v>43</v>
      </c>
      <c r="O285" s="67"/>
      <c r="P285" s="180">
        <f>O285*H285</f>
        <v>0</v>
      </c>
      <c r="Q285" s="180">
        <v>0.0015</v>
      </c>
      <c r="R285" s="180">
        <f>Q285*H285</f>
        <v>0.0015</v>
      </c>
      <c r="S285" s="180">
        <v>0</v>
      </c>
      <c r="T285" s="181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82" t="s">
        <v>320</v>
      </c>
      <c r="AT285" s="182" t="s">
        <v>254</v>
      </c>
      <c r="AU285" s="182" t="s">
        <v>128</v>
      </c>
      <c r="AY285" s="20" t="s">
        <v>119</v>
      </c>
      <c r="BE285" s="183">
        <f>IF(N285="základní",J285,0)</f>
        <v>0</v>
      </c>
      <c r="BF285" s="183">
        <f>IF(N285="snížená",J285,0)</f>
        <v>0</v>
      </c>
      <c r="BG285" s="183">
        <f>IF(N285="zákl. přenesená",J285,0)</f>
        <v>0</v>
      </c>
      <c r="BH285" s="183">
        <f>IF(N285="sníž. přenesená",J285,0)</f>
        <v>0</v>
      </c>
      <c r="BI285" s="183">
        <f>IF(N285="nulová",J285,0)</f>
        <v>0</v>
      </c>
      <c r="BJ285" s="20" t="s">
        <v>128</v>
      </c>
      <c r="BK285" s="183">
        <f>ROUND(I285*H285,2)</f>
        <v>0</v>
      </c>
      <c r="BL285" s="20" t="s">
        <v>205</v>
      </c>
      <c r="BM285" s="182" t="s">
        <v>505</v>
      </c>
    </row>
    <row r="286" spans="1:65" s="2" customFormat="1" ht="16.5" customHeight="1">
      <c r="A286" s="37"/>
      <c r="B286" s="38"/>
      <c r="C286" s="171" t="s">
        <v>506</v>
      </c>
      <c r="D286" s="171" t="s">
        <v>122</v>
      </c>
      <c r="E286" s="172" t="s">
        <v>507</v>
      </c>
      <c r="F286" s="173" t="s">
        <v>508</v>
      </c>
      <c r="G286" s="174" t="s">
        <v>153</v>
      </c>
      <c r="H286" s="175">
        <v>1</v>
      </c>
      <c r="I286" s="176"/>
      <c r="J286" s="177">
        <f>ROUND(I286*H286,2)</f>
        <v>0</v>
      </c>
      <c r="K286" s="173" t="s">
        <v>126</v>
      </c>
      <c r="L286" s="42"/>
      <c r="M286" s="178" t="s">
        <v>19</v>
      </c>
      <c r="N286" s="179" t="s">
        <v>43</v>
      </c>
      <c r="O286" s="67"/>
      <c r="P286" s="180">
        <f>O286*H286</f>
        <v>0</v>
      </c>
      <c r="Q286" s="180">
        <v>0.00012</v>
      </c>
      <c r="R286" s="180">
        <f>Q286*H286</f>
        <v>0.00012</v>
      </c>
      <c r="S286" s="180">
        <v>0</v>
      </c>
      <c r="T286" s="18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2" t="s">
        <v>205</v>
      </c>
      <c r="AT286" s="182" t="s">
        <v>122</v>
      </c>
      <c r="AU286" s="182" t="s">
        <v>128</v>
      </c>
      <c r="AY286" s="20" t="s">
        <v>119</v>
      </c>
      <c r="BE286" s="183">
        <f>IF(N286="základní",J286,0)</f>
        <v>0</v>
      </c>
      <c r="BF286" s="183">
        <f>IF(N286="snížená",J286,0)</f>
        <v>0</v>
      </c>
      <c r="BG286" s="183">
        <f>IF(N286="zákl. přenesená",J286,0)</f>
        <v>0</v>
      </c>
      <c r="BH286" s="183">
        <f>IF(N286="sníž. přenesená",J286,0)</f>
        <v>0</v>
      </c>
      <c r="BI286" s="183">
        <f>IF(N286="nulová",J286,0)</f>
        <v>0</v>
      </c>
      <c r="BJ286" s="20" t="s">
        <v>128</v>
      </c>
      <c r="BK286" s="183">
        <f>ROUND(I286*H286,2)</f>
        <v>0</v>
      </c>
      <c r="BL286" s="20" t="s">
        <v>205</v>
      </c>
      <c r="BM286" s="182" t="s">
        <v>509</v>
      </c>
    </row>
    <row r="287" spans="1:47" s="2" customFormat="1" ht="11.25">
      <c r="A287" s="37"/>
      <c r="B287" s="38"/>
      <c r="C287" s="39"/>
      <c r="D287" s="184" t="s">
        <v>130</v>
      </c>
      <c r="E287" s="39"/>
      <c r="F287" s="185" t="s">
        <v>510</v>
      </c>
      <c r="G287" s="39"/>
      <c r="H287" s="39"/>
      <c r="I287" s="186"/>
      <c r="J287" s="39"/>
      <c r="K287" s="39"/>
      <c r="L287" s="42"/>
      <c r="M287" s="187"/>
      <c r="N287" s="188"/>
      <c r="O287" s="67"/>
      <c r="P287" s="67"/>
      <c r="Q287" s="67"/>
      <c r="R287" s="67"/>
      <c r="S287" s="67"/>
      <c r="T287" s="68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20" t="s">
        <v>130</v>
      </c>
      <c r="AU287" s="20" t="s">
        <v>128</v>
      </c>
    </row>
    <row r="288" spans="1:65" s="2" customFormat="1" ht="16.5" customHeight="1">
      <c r="A288" s="37"/>
      <c r="B288" s="38"/>
      <c r="C288" s="212" t="s">
        <v>511</v>
      </c>
      <c r="D288" s="212" t="s">
        <v>254</v>
      </c>
      <c r="E288" s="213" t="s">
        <v>512</v>
      </c>
      <c r="F288" s="214" t="s">
        <v>513</v>
      </c>
      <c r="G288" s="215" t="s">
        <v>153</v>
      </c>
      <c r="H288" s="216">
        <v>1</v>
      </c>
      <c r="I288" s="217"/>
      <c r="J288" s="218">
        <f>ROUND(I288*H288,2)</f>
        <v>0</v>
      </c>
      <c r="K288" s="214" t="s">
        <v>257</v>
      </c>
      <c r="L288" s="219"/>
      <c r="M288" s="220" t="s">
        <v>19</v>
      </c>
      <c r="N288" s="221" t="s">
        <v>43</v>
      </c>
      <c r="O288" s="67"/>
      <c r="P288" s="180">
        <f>O288*H288</f>
        <v>0</v>
      </c>
      <c r="Q288" s="180">
        <v>0.0021</v>
      </c>
      <c r="R288" s="180">
        <f>Q288*H288</f>
        <v>0.0021</v>
      </c>
      <c r="S288" s="180">
        <v>0</v>
      </c>
      <c r="T288" s="181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82" t="s">
        <v>320</v>
      </c>
      <c r="AT288" s="182" t="s">
        <v>254</v>
      </c>
      <c r="AU288" s="182" t="s">
        <v>128</v>
      </c>
      <c r="AY288" s="20" t="s">
        <v>119</v>
      </c>
      <c r="BE288" s="183">
        <f>IF(N288="základní",J288,0)</f>
        <v>0</v>
      </c>
      <c r="BF288" s="183">
        <f>IF(N288="snížená",J288,0)</f>
        <v>0</v>
      </c>
      <c r="BG288" s="183">
        <f>IF(N288="zákl. přenesená",J288,0)</f>
        <v>0</v>
      </c>
      <c r="BH288" s="183">
        <f>IF(N288="sníž. přenesená",J288,0)</f>
        <v>0</v>
      </c>
      <c r="BI288" s="183">
        <f>IF(N288="nulová",J288,0)</f>
        <v>0</v>
      </c>
      <c r="BJ288" s="20" t="s">
        <v>128</v>
      </c>
      <c r="BK288" s="183">
        <f>ROUND(I288*H288,2)</f>
        <v>0</v>
      </c>
      <c r="BL288" s="20" t="s">
        <v>205</v>
      </c>
      <c r="BM288" s="182" t="s">
        <v>514</v>
      </c>
    </row>
    <row r="289" spans="1:65" s="2" customFormat="1" ht="16.5" customHeight="1">
      <c r="A289" s="37"/>
      <c r="B289" s="38"/>
      <c r="C289" s="212" t="s">
        <v>515</v>
      </c>
      <c r="D289" s="212" t="s">
        <v>254</v>
      </c>
      <c r="E289" s="213" t="s">
        <v>516</v>
      </c>
      <c r="F289" s="214" t="s">
        <v>517</v>
      </c>
      <c r="G289" s="215" t="s">
        <v>518</v>
      </c>
      <c r="H289" s="216">
        <v>1</v>
      </c>
      <c r="I289" s="217"/>
      <c r="J289" s="218">
        <f>ROUND(I289*H289,2)</f>
        <v>0</v>
      </c>
      <c r="K289" s="214" t="s">
        <v>257</v>
      </c>
      <c r="L289" s="219"/>
      <c r="M289" s="220" t="s">
        <v>19</v>
      </c>
      <c r="N289" s="221" t="s">
        <v>43</v>
      </c>
      <c r="O289" s="67"/>
      <c r="P289" s="180">
        <f>O289*H289</f>
        <v>0</v>
      </c>
      <c r="Q289" s="180">
        <v>0.00098</v>
      </c>
      <c r="R289" s="180">
        <f>Q289*H289</f>
        <v>0.00098</v>
      </c>
      <c r="S289" s="180">
        <v>0</v>
      </c>
      <c r="T289" s="18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82" t="s">
        <v>320</v>
      </c>
      <c r="AT289" s="182" t="s">
        <v>254</v>
      </c>
      <c r="AU289" s="182" t="s">
        <v>128</v>
      </c>
      <c r="AY289" s="20" t="s">
        <v>119</v>
      </c>
      <c r="BE289" s="183">
        <f>IF(N289="základní",J289,0)</f>
        <v>0</v>
      </c>
      <c r="BF289" s="183">
        <f>IF(N289="snížená",J289,0)</f>
        <v>0</v>
      </c>
      <c r="BG289" s="183">
        <f>IF(N289="zákl. přenesená",J289,0)</f>
        <v>0</v>
      </c>
      <c r="BH289" s="183">
        <f>IF(N289="sníž. přenesená",J289,0)</f>
        <v>0</v>
      </c>
      <c r="BI289" s="183">
        <f>IF(N289="nulová",J289,0)</f>
        <v>0</v>
      </c>
      <c r="BJ289" s="20" t="s">
        <v>128</v>
      </c>
      <c r="BK289" s="183">
        <f>ROUND(I289*H289,2)</f>
        <v>0</v>
      </c>
      <c r="BL289" s="20" t="s">
        <v>205</v>
      </c>
      <c r="BM289" s="182" t="s">
        <v>519</v>
      </c>
    </row>
    <row r="290" spans="1:65" s="2" customFormat="1" ht="21.75" customHeight="1">
      <c r="A290" s="37"/>
      <c r="B290" s="38"/>
      <c r="C290" s="171" t="s">
        <v>520</v>
      </c>
      <c r="D290" s="171" t="s">
        <v>122</v>
      </c>
      <c r="E290" s="172" t="s">
        <v>521</v>
      </c>
      <c r="F290" s="173" t="s">
        <v>522</v>
      </c>
      <c r="G290" s="174" t="s">
        <v>153</v>
      </c>
      <c r="H290" s="175">
        <v>1</v>
      </c>
      <c r="I290" s="176"/>
      <c r="J290" s="177">
        <f>ROUND(I290*H290,2)</f>
        <v>0</v>
      </c>
      <c r="K290" s="173" t="s">
        <v>126</v>
      </c>
      <c r="L290" s="42"/>
      <c r="M290" s="178" t="s">
        <v>19</v>
      </c>
      <c r="N290" s="179" t="s">
        <v>43</v>
      </c>
      <c r="O290" s="67"/>
      <c r="P290" s="180">
        <f>O290*H290</f>
        <v>0</v>
      </c>
      <c r="Q290" s="180">
        <v>0.00047</v>
      </c>
      <c r="R290" s="180">
        <f>Q290*H290</f>
        <v>0.00047</v>
      </c>
      <c r="S290" s="180">
        <v>0</v>
      </c>
      <c r="T290" s="181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82" t="s">
        <v>205</v>
      </c>
      <c r="AT290" s="182" t="s">
        <v>122</v>
      </c>
      <c r="AU290" s="182" t="s">
        <v>128</v>
      </c>
      <c r="AY290" s="20" t="s">
        <v>119</v>
      </c>
      <c r="BE290" s="183">
        <f>IF(N290="základní",J290,0)</f>
        <v>0</v>
      </c>
      <c r="BF290" s="183">
        <f>IF(N290="snížená",J290,0)</f>
        <v>0</v>
      </c>
      <c r="BG290" s="183">
        <f>IF(N290="zákl. přenesená",J290,0)</f>
        <v>0</v>
      </c>
      <c r="BH290" s="183">
        <f>IF(N290="sníž. přenesená",J290,0)</f>
        <v>0</v>
      </c>
      <c r="BI290" s="183">
        <f>IF(N290="nulová",J290,0)</f>
        <v>0</v>
      </c>
      <c r="BJ290" s="20" t="s">
        <v>128</v>
      </c>
      <c r="BK290" s="183">
        <f>ROUND(I290*H290,2)</f>
        <v>0</v>
      </c>
      <c r="BL290" s="20" t="s">
        <v>205</v>
      </c>
      <c r="BM290" s="182" t="s">
        <v>523</v>
      </c>
    </row>
    <row r="291" spans="1:47" s="2" customFormat="1" ht="11.25">
      <c r="A291" s="37"/>
      <c r="B291" s="38"/>
      <c r="C291" s="39"/>
      <c r="D291" s="184" t="s">
        <v>130</v>
      </c>
      <c r="E291" s="39"/>
      <c r="F291" s="185" t="s">
        <v>524</v>
      </c>
      <c r="G291" s="39"/>
      <c r="H291" s="39"/>
      <c r="I291" s="186"/>
      <c r="J291" s="39"/>
      <c r="K291" s="39"/>
      <c r="L291" s="42"/>
      <c r="M291" s="187"/>
      <c r="N291" s="188"/>
      <c r="O291" s="67"/>
      <c r="P291" s="67"/>
      <c r="Q291" s="67"/>
      <c r="R291" s="67"/>
      <c r="S291" s="67"/>
      <c r="T291" s="68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20" t="s">
        <v>130</v>
      </c>
      <c r="AU291" s="20" t="s">
        <v>128</v>
      </c>
    </row>
    <row r="292" spans="1:65" s="2" customFormat="1" ht="24.2" customHeight="1">
      <c r="A292" s="37"/>
      <c r="B292" s="38"/>
      <c r="C292" s="171" t="s">
        <v>525</v>
      </c>
      <c r="D292" s="171" t="s">
        <v>122</v>
      </c>
      <c r="E292" s="172" t="s">
        <v>526</v>
      </c>
      <c r="F292" s="173" t="s">
        <v>527</v>
      </c>
      <c r="G292" s="174" t="s">
        <v>146</v>
      </c>
      <c r="H292" s="175">
        <v>0.087</v>
      </c>
      <c r="I292" s="176"/>
      <c r="J292" s="177">
        <f>ROUND(I292*H292,2)</f>
        <v>0</v>
      </c>
      <c r="K292" s="173" t="s">
        <v>126</v>
      </c>
      <c r="L292" s="42"/>
      <c r="M292" s="178" t="s">
        <v>19</v>
      </c>
      <c r="N292" s="179" t="s">
        <v>43</v>
      </c>
      <c r="O292" s="67"/>
      <c r="P292" s="180">
        <f>O292*H292</f>
        <v>0</v>
      </c>
      <c r="Q292" s="180">
        <v>0</v>
      </c>
      <c r="R292" s="180">
        <f>Q292*H292</f>
        <v>0</v>
      </c>
      <c r="S292" s="180">
        <v>0</v>
      </c>
      <c r="T292" s="181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82" t="s">
        <v>205</v>
      </c>
      <c r="AT292" s="182" t="s">
        <v>122</v>
      </c>
      <c r="AU292" s="182" t="s">
        <v>128</v>
      </c>
      <c r="AY292" s="20" t="s">
        <v>119</v>
      </c>
      <c r="BE292" s="183">
        <f>IF(N292="základní",J292,0)</f>
        <v>0</v>
      </c>
      <c r="BF292" s="183">
        <f>IF(N292="snížená",J292,0)</f>
        <v>0</v>
      </c>
      <c r="BG292" s="183">
        <f>IF(N292="zákl. přenesená",J292,0)</f>
        <v>0</v>
      </c>
      <c r="BH292" s="183">
        <f>IF(N292="sníž. přenesená",J292,0)</f>
        <v>0</v>
      </c>
      <c r="BI292" s="183">
        <f>IF(N292="nulová",J292,0)</f>
        <v>0</v>
      </c>
      <c r="BJ292" s="20" t="s">
        <v>128</v>
      </c>
      <c r="BK292" s="183">
        <f>ROUND(I292*H292,2)</f>
        <v>0</v>
      </c>
      <c r="BL292" s="20" t="s">
        <v>205</v>
      </c>
      <c r="BM292" s="182" t="s">
        <v>528</v>
      </c>
    </row>
    <row r="293" spans="1:47" s="2" customFormat="1" ht="11.25">
      <c r="A293" s="37"/>
      <c r="B293" s="38"/>
      <c r="C293" s="39"/>
      <c r="D293" s="184" t="s">
        <v>130</v>
      </c>
      <c r="E293" s="39"/>
      <c r="F293" s="185" t="s">
        <v>529</v>
      </c>
      <c r="G293" s="39"/>
      <c r="H293" s="39"/>
      <c r="I293" s="186"/>
      <c r="J293" s="39"/>
      <c r="K293" s="39"/>
      <c r="L293" s="42"/>
      <c r="M293" s="187"/>
      <c r="N293" s="188"/>
      <c r="O293" s="67"/>
      <c r="P293" s="67"/>
      <c r="Q293" s="67"/>
      <c r="R293" s="67"/>
      <c r="S293" s="67"/>
      <c r="T293" s="68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20" t="s">
        <v>130</v>
      </c>
      <c r="AU293" s="20" t="s">
        <v>128</v>
      </c>
    </row>
    <row r="294" spans="2:63" s="12" customFormat="1" ht="22.9" customHeight="1">
      <c r="B294" s="155"/>
      <c r="C294" s="156"/>
      <c r="D294" s="157" t="s">
        <v>70</v>
      </c>
      <c r="E294" s="169" t="s">
        <v>530</v>
      </c>
      <c r="F294" s="169" t="s">
        <v>531</v>
      </c>
      <c r="G294" s="156"/>
      <c r="H294" s="156"/>
      <c r="I294" s="159"/>
      <c r="J294" s="170">
        <f>BK294</f>
        <v>0</v>
      </c>
      <c r="K294" s="156"/>
      <c r="L294" s="161"/>
      <c r="M294" s="162"/>
      <c r="N294" s="163"/>
      <c r="O294" s="163"/>
      <c r="P294" s="164">
        <f>SUM(P295:P300)</f>
        <v>0</v>
      </c>
      <c r="Q294" s="163"/>
      <c r="R294" s="164">
        <f>SUM(R295:R300)</f>
        <v>0.00046</v>
      </c>
      <c r="S294" s="163"/>
      <c r="T294" s="165">
        <f>SUM(T295:T300)</f>
        <v>0.0015500000000000002</v>
      </c>
      <c r="AR294" s="166" t="s">
        <v>128</v>
      </c>
      <c r="AT294" s="167" t="s">
        <v>70</v>
      </c>
      <c r="AU294" s="167" t="s">
        <v>76</v>
      </c>
      <c r="AY294" s="166" t="s">
        <v>119</v>
      </c>
      <c r="BK294" s="168">
        <f>SUM(BK295:BK300)</f>
        <v>0</v>
      </c>
    </row>
    <row r="295" spans="1:65" s="2" customFormat="1" ht="16.5" customHeight="1">
      <c r="A295" s="37"/>
      <c r="B295" s="38"/>
      <c r="C295" s="171" t="s">
        <v>532</v>
      </c>
      <c r="D295" s="171" t="s">
        <v>122</v>
      </c>
      <c r="E295" s="172" t="s">
        <v>533</v>
      </c>
      <c r="F295" s="173" t="s">
        <v>534</v>
      </c>
      <c r="G295" s="174" t="s">
        <v>153</v>
      </c>
      <c r="H295" s="175">
        <v>1</v>
      </c>
      <c r="I295" s="176"/>
      <c r="J295" s="177">
        <f>ROUND(I295*H295,2)</f>
        <v>0</v>
      </c>
      <c r="K295" s="173" t="s">
        <v>126</v>
      </c>
      <c r="L295" s="42"/>
      <c r="M295" s="178" t="s">
        <v>19</v>
      </c>
      <c r="N295" s="179" t="s">
        <v>43</v>
      </c>
      <c r="O295" s="67"/>
      <c r="P295" s="180">
        <f>O295*H295</f>
        <v>0</v>
      </c>
      <c r="Q295" s="180">
        <v>4E-05</v>
      </c>
      <c r="R295" s="180">
        <f>Q295*H295</f>
        <v>4E-05</v>
      </c>
      <c r="S295" s="180">
        <v>0.00045</v>
      </c>
      <c r="T295" s="181">
        <f>S295*H295</f>
        <v>0.00045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82" t="s">
        <v>205</v>
      </c>
      <c r="AT295" s="182" t="s">
        <v>122</v>
      </c>
      <c r="AU295" s="182" t="s">
        <v>128</v>
      </c>
      <c r="AY295" s="20" t="s">
        <v>119</v>
      </c>
      <c r="BE295" s="183">
        <f>IF(N295="základní",J295,0)</f>
        <v>0</v>
      </c>
      <c r="BF295" s="183">
        <f>IF(N295="snížená",J295,0)</f>
        <v>0</v>
      </c>
      <c r="BG295" s="183">
        <f>IF(N295="zákl. přenesená",J295,0)</f>
        <v>0</v>
      </c>
      <c r="BH295" s="183">
        <f>IF(N295="sníž. přenesená",J295,0)</f>
        <v>0</v>
      </c>
      <c r="BI295" s="183">
        <f>IF(N295="nulová",J295,0)</f>
        <v>0</v>
      </c>
      <c r="BJ295" s="20" t="s">
        <v>128</v>
      </c>
      <c r="BK295" s="183">
        <f>ROUND(I295*H295,2)</f>
        <v>0</v>
      </c>
      <c r="BL295" s="20" t="s">
        <v>205</v>
      </c>
      <c r="BM295" s="182" t="s">
        <v>535</v>
      </c>
    </row>
    <row r="296" spans="1:47" s="2" customFormat="1" ht="11.25">
      <c r="A296" s="37"/>
      <c r="B296" s="38"/>
      <c r="C296" s="39"/>
      <c r="D296" s="184" t="s">
        <v>130</v>
      </c>
      <c r="E296" s="39"/>
      <c r="F296" s="185" t="s">
        <v>536</v>
      </c>
      <c r="G296" s="39"/>
      <c r="H296" s="39"/>
      <c r="I296" s="186"/>
      <c r="J296" s="39"/>
      <c r="K296" s="39"/>
      <c r="L296" s="42"/>
      <c r="M296" s="187"/>
      <c r="N296" s="188"/>
      <c r="O296" s="67"/>
      <c r="P296" s="67"/>
      <c r="Q296" s="67"/>
      <c r="R296" s="67"/>
      <c r="S296" s="67"/>
      <c r="T296" s="68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20" t="s">
        <v>130</v>
      </c>
      <c r="AU296" s="20" t="s">
        <v>128</v>
      </c>
    </row>
    <row r="297" spans="1:65" s="2" customFormat="1" ht="16.5" customHeight="1">
      <c r="A297" s="37"/>
      <c r="B297" s="38"/>
      <c r="C297" s="171" t="s">
        <v>537</v>
      </c>
      <c r="D297" s="171" t="s">
        <v>122</v>
      </c>
      <c r="E297" s="172" t="s">
        <v>538</v>
      </c>
      <c r="F297" s="173" t="s">
        <v>539</v>
      </c>
      <c r="G297" s="174" t="s">
        <v>153</v>
      </c>
      <c r="H297" s="175">
        <v>1</v>
      </c>
      <c r="I297" s="176"/>
      <c r="J297" s="177">
        <f>ROUND(I297*H297,2)</f>
        <v>0</v>
      </c>
      <c r="K297" s="173" t="s">
        <v>126</v>
      </c>
      <c r="L297" s="42"/>
      <c r="M297" s="178" t="s">
        <v>19</v>
      </c>
      <c r="N297" s="179" t="s">
        <v>43</v>
      </c>
      <c r="O297" s="67"/>
      <c r="P297" s="180">
        <f>O297*H297</f>
        <v>0</v>
      </c>
      <c r="Q297" s="180">
        <v>0.00013</v>
      </c>
      <c r="R297" s="180">
        <f>Q297*H297</f>
        <v>0.00013</v>
      </c>
      <c r="S297" s="180">
        <v>0.0011</v>
      </c>
      <c r="T297" s="181">
        <f>S297*H297</f>
        <v>0.0011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82" t="s">
        <v>205</v>
      </c>
      <c r="AT297" s="182" t="s">
        <v>122</v>
      </c>
      <c r="AU297" s="182" t="s">
        <v>128</v>
      </c>
      <c r="AY297" s="20" t="s">
        <v>119</v>
      </c>
      <c r="BE297" s="183">
        <f>IF(N297="základní",J297,0)</f>
        <v>0</v>
      </c>
      <c r="BF297" s="183">
        <f>IF(N297="snížená",J297,0)</f>
        <v>0</v>
      </c>
      <c r="BG297" s="183">
        <f>IF(N297="zákl. přenesená",J297,0)</f>
        <v>0</v>
      </c>
      <c r="BH297" s="183">
        <f>IF(N297="sníž. přenesená",J297,0)</f>
        <v>0</v>
      </c>
      <c r="BI297" s="183">
        <f>IF(N297="nulová",J297,0)</f>
        <v>0</v>
      </c>
      <c r="BJ297" s="20" t="s">
        <v>128</v>
      </c>
      <c r="BK297" s="183">
        <f>ROUND(I297*H297,2)</f>
        <v>0</v>
      </c>
      <c r="BL297" s="20" t="s">
        <v>205</v>
      </c>
      <c r="BM297" s="182" t="s">
        <v>540</v>
      </c>
    </row>
    <row r="298" spans="1:47" s="2" customFormat="1" ht="11.25">
      <c r="A298" s="37"/>
      <c r="B298" s="38"/>
      <c r="C298" s="39"/>
      <c r="D298" s="184" t="s">
        <v>130</v>
      </c>
      <c r="E298" s="39"/>
      <c r="F298" s="185" t="s">
        <v>541</v>
      </c>
      <c r="G298" s="39"/>
      <c r="H298" s="39"/>
      <c r="I298" s="186"/>
      <c r="J298" s="39"/>
      <c r="K298" s="39"/>
      <c r="L298" s="42"/>
      <c r="M298" s="187"/>
      <c r="N298" s="188"/>
      <c r="O298" s="67"/>
      <c r="P298" s="67"/>
      <c r="Q298" s="67"/>
      <c r="R298" s="67"/>
      <c r="S298" s="67"/>
      <c r="T298" s="68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20" t="s">
        <v>130</v>
      </c>
      <c r="AU298" s="20" t="s">
        <v>128</v>
      </c>
    </row>
    <row r="299" spans="1:65" s="2" customFormat="1" ht="21.75" customHeight="1">
      <c r="A299" s="37"/>
      <c r="B299" s="38"/>
      <c r="C299" s="171" t="s">
        <v>542</v>
      </c>
      <c r="D299" s="171" t="s">
        <v>122</v>
      </c>
      <c r="E299" s="172" t="s">
        <v>543</v>
      </c>
      <c r="F299" s="173" t="s">
        <v>544</v>
      </c>
      <c r="G299" s="174" t="s">
        <v>153</v>
      </c>
      <c r="H299" s="175">
        <v>1</v>
      </c>
      <c r="I299" s="176"/>
      <c r="J299" s="177">
        <f>ROUND(I299*H299,2)</f>
        <v>0</v>
      </c>
      <c r="K299" s="173" t="s">
        <v>126</v>
      </c>
      <c r="L299" s="42"/>
      <c r="M299" s="178" t="s">
        <v>19</v>
      </c>
      <c r="N299" s="179" t="s">
        <v>43</v>
      </c>
      <c r="O299" s="67"/>
      <c r="P299" s="180">
        <f>O299*H299</f>
        <v>0</v>
      </c>
      <c r="Q299" s="180">
        <v>0.00029</v>
      </c>
      <c r="R299" s="180">
        <f>Q299*H299</f>
        <v>0.00029</v>
      </c>
      <c r="S299" s="180">
        <v>0</v>
      </c>
      <c r="T299" s="18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2" t="s">
        <v>205</v>
      </c>
      <c r="AT299" s="182" t="s">
        <v>122</v>
      </c>
      <c r="AU299" s="182" t="s">
        <v>128</v>
      </c>
      <c r="AY299" s="20" t="s">
        <v>119</v>
      </c>
      <c r="BE299" s="183">
        <f>IF(N299="základní",J299,0)</f>
        <v>0</v>
      </c>
      <c r="BF299" s="183">
        <f>IF(N299="snížená",J299,0)</f>
        <v>0</v>
      </c>
      <c r="BG299" s="183">
        <f>IF(N299="zákl. přenesená",J299,0)</f>
        <v>0</v>
      </c>
      <c r="BH299" s="183">
        <f>IF(N299="sníž. přenesená",J299,0)</f>
        <v>0</v>
      </c>
      <c r="BI299" s="183">
        <f>IF(N299="nulová",J299,0)</f>
        <v>0</v>
      </c>
      <c r="BJ299" s="20" t="s">
        <v>128</v>
      </c>
      <c r="BK299" s="183">
        <f>ROUND(I299*H299,2)</f>
        <v>0</v>
      </c>
      <c r="BL299" s="20" t="s">
        <v>205</v>
      </c>
      <c r="BM299" s="182" t="s">
        <v>545</v>
      </c>
    </row>
    <row r="300" spans="1:47" s="2" customFormat="1" ht="11.25">
      <c r="A300" s="37"/>
      <c r="B300" s="38"/>
      <c r="C300" s="39"/>
      <c r="D300" s="184" t="s">
        <v>130</v>
      </c>
      <c r="E300" s="39"/>
      <c r="F300" s="185" t="s">
        <v>546</v>
      </c>
      <c r="G300" s="39"/>
      <c r="H300" s="39"/>
      <c r="I300" s="186"/>
      <c r="J300" s="39"/>
      <c r="K300" s="39"/>
      <c r="L300" s="42"/>
      <c r="M300" s="187"/>
      <c r="N300" s="188"/>
      <c r="O300" s="67"/>
      <c r="P300" s="67"/>
      <c r="Q300" s="67"/>
      <c r="R300" s="67"/>
      <c r="S300" s="67"/>
      <c r="T300" s="68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20" t="s">
        <v>130</v>
      </c>
      <c r="AU300" s="20" t="s">
        <v>128</v>
      </c>
    </row>
    <row r="301" spans="2:63" s="12" customFormat="1" ht="22.9" customHeight="1">
      <c r="B301" s="155"/>
      <c r="C301" s="156"/>
      <c r="D301" s="157" t="s">
        <v>70</v>
      </c>
      <c r="E301" s="169" t="s">
        <v>547</v>
      </c>
      <c r="F301" s="169" t="s">
        <v>548</v>
      </c>
      <c r="G301" s="156"/>
      <c r="H301" s="156"/>
      <c r="I301" s="159"/>
      <c r="J301" s="170">
        <f>BK301</f>
        <v>0</v>
      </c>
      <c r="K301" s="156"/>
      <c r="L301" s="161"/>
      <c r="M301" s="162"/>
      <c r="N301" s="163"/>
      <c r="O301" s="163"/>
      <c r="P301" s="164">
        <f>SUM(P302:P307)</f>
        <v>0</v>
      </c>
      <c r="Q301" s="163"/>
      <c r="R301" s="164">
        <f>SUM(R302:R307)</f>
        <v>0</v>
      </c>
      <c r="S301" s="163"/>
      <c r="T301" s="165">
        <f>SUM(T302:T307)</f>
        <v>0</v>
      </c>
      <c r="AR301" s="166" t="s">
        <v>128</v>
      </c>
      <c r="AT301" s="167" t="s">
        <v>70</v>
      </c>
      <c r="AU301" s="167" t="s">
        <v>76</v>
      </c>
      <c r="AY301" s="166" t="s">
        <v>119</v>
      </c>
      <c r="BK301" s="168">
        <f>SUM(BK302:BK307)</f>
        <v>0</v>
      </c>
    </row>
    <row r="302" spans="1:65" s="2" customFormat="1" ht="24.2" customHeight="1">
      <c r="A302" s="37"/>
      <c r="B302" s="38"/>
      <c r="C302" s="171" t="s">
        <v>549</v>
      </c>
      <c r="D302" s="171" t="s">
        <v>122</v>
      </c>
      <c r="E302" s="172" t="s">
        <v>550</v>
      </c>
      <c r="F302" s="173" t="s">
        <v>551</v>
      </c>
      <c r="G302" s="174" t="s">
        <v>136</v>
      </c>
      <c r="H302" s="175">
        <v>26.52</v>
      </c>
      <c r="I302" s="176"/>
      <c r="J302" s="177">
        <f>ROUND(I302*H302,2)</f>
        <v>0</v>
      </c>
      <c r="K302" s="173" t="s">
        <v>126</v>
      </c>
      <c r="L302" s="42"/>
      <c r="M302" s="178" t="s">
        <v>19</v>
      </c>
      <c r="N302" s="179" t="s">
        <v>43</v>
      </c>
      <c r="O302" s="67"/>
      <c r="P302" s="180">
        <f>O302*H302</f>
        <v>0</v>
      </c>
      <c r="Q302" s="180">
        <v>0</v>
      </c>
      <c r="R302" s="180">
        <f>Q302*H302</f>
        <v>0</v>
      </c>
      <c r="S302" s="180">
        <v>0</v>
      </c>
      <c r="T302" s="181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82" t="s">
        <v>205</v>
      </c>
      <c r="AT302" s="182" t="s">
        <v>122</v>
      </c>
      <c r="AU302" s="182" t="s">
        <v>128</v>
      </c>
      <c r="AY302" s="20" t="s">
        <v>119</v>
      </c>
      <c r="BE302" s="183">
        <f>IF(N302="základní",J302,0)</f>
        <v>0</v>
      </c>
      <c r="BF302" s="183">
        <f>IF(N302="snížená",J302,0)</f>
        <v>0</v>
      </c>
      <c r="BG302" s="183">
        <f>IF(N302="zákl. přenesená",J302,0)</f>
        <v>0</v>
      </c>
      <c r="BH302" s="183">
        <f>IF(N302="sníž. přenesená",J302,0)</f>
        <v>0</v>
      </c>
      <c r="BI302" s="183">
        <f>IF(N302="nulová",J302,0)</f>
        <v>0</v>
      </c>
      <c r="BJ302" s="20" t="s">
        <v>128</v>
      </c>
      <c r="BK302" s="183">
        <f>ROUND(I302*H302,2)</f>
        <v>0</v>
      </c>
      <c r="BL302" s="20" t="s">
        <v>205</v>
      </c>
      <c r="BM302" s="182" t="s">
        <v>552</v>
      </c>
    </row>
    <row r="303" spans="1:47" s="2" customFormat="1" ht="11.25">
      <c r="A303" s="37"/>
      <c r="B303" s="38"/>
      <c r="C303" s="39"/>
      <c r="D303" s="184" t="s">
        <v>130</v>
      </c>
      <c r="E303" s="39"/>
      <c r="F303" s="185" t="s">
        <v>553</v>
      </c>
      <c r="G303" s="39"/>
      <c r="H303" s="39"/>
      <c r="I303" s="186"/>
      <c r="J303" s="39"/>
      <c r="K303" s="39"/>
      <c r="L303" s="42"/>
      <c r="M303" s="187"/>
      <c r="N303" s="188"/>
      <c r="O303" s="67"/>
      <c r="P303" s="67"/>
      <c r="Q303" s="67"/>
      <c r="R303" s="67"/>
      <c r="S303" s="67"/>
      <c r="T303" s="68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20" t="s">
        <v>130</v>
      </c>
      <c r="AU303" s="20" t="s">
        <v>128</v>
      </c>
    </row>
    <row r="304" spans="1:65" s="2" customFormat="1" ht="16.5" customHeight="1">
      <c r="A304" s="37"/>
      <c r="B304" s="38"/>
      <c r="C304" s="171" t="s">
        <v>554</v>
      </c>
      <c r="D304" s="171" t="s">
        <v>122</v>
      </c>
      <c r="E304" s="172" t="s">
        <v>555</v>
      </c>
      <c r="F304" s="173" t="s">
        <v>556</v>
      </c>
      <c r="G304" s="174" t="s">
        <v>136</v>
      </c>
      <c r="H304" s="175">
        <v>26.52</v>
      </c>
      <c r="I304" s="176"/>
      <c r="J304" s="177">
        <f>ROUND(I304*H304,2)</f>
        <v>0</v>
      </c>
      <c r="K304" s="173" t="s">
        <v>126</v>
      </c>
      <c r="L304" s="42"/>
      <c r="M304" s="178" t="s">
        <v>19</v>
      </c>
      <c r="N304" s="179" t="s">
        <v>43</v>
      </c>
      <c r="O304" s="67"/>
      <c r="P304" s="180">
        <f>O304*H304</f>
        <v>0</v>
      </c>
      <c r="Q304" s="180">
        <v>0</v>
      </c>
      <c r="R304" s="180">
        <f>Q304*H304</f>
        <v>0</v>
      </c>
      <c r="S304" s="180">
        <v>0</v>
      </c>
      <c r="T304" s="181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82" t="s">
        <v>205</v>
      </c>
      <c r="AT304" s="182" t="s">
        <v>122</v>
      </c>
      <c r="AU304" s="182" t="s">
        <v>128</v>
      </c>
      <c r="AY304" s="20" t="s">
        <v>119</v>
      </c>
      <c r="BE304" s="183">
        <f>IF(N304="základní",J304,0)</f>
        <v>0</v>
      </c>
      <c r="BF304" s="183">
        <f>IF(N304="snížená",J304,0)</f>
        <v>0</v>
      </c>
      <c r="BG304" s="183">
        <f>IF(N304="zákl. přenesená",J304,0)</f>
        <v>0</v>
      </c>
      <c r="BH304" s="183">
        <f>IF(N304="sníž. přenesená",J304,0)</f>
        <v>0</v>
      </c>
      <c r="BI304" s="183">
        <f>IF(N304="nulová",J304,0)</f>
        <v>0</v>
      </c>
      <c r="BJ304" s="20" t="s">
        <v>128</v>
      </c>
      <c r="BK304" s="183">
        <f>ROUND(I304*H304,2)</f>
        <v>0</v>
      </c>
      <c r="BL304" s="20" t="s">
        <v>205</v>
      </c>
      <c r="BM304" s="182" t="s">
        <v>557</v>
      </c>
    </row>
    <row r="305" spans="1:47" s="2" customFormat="1" ht="11.25">
      <c r="A305" s="37"/>
      <c r="B305" s="38"/>
      <c r="C305" s="39"/>
      <c r="D305" s="184" t="s">
        <v>130</v>
      </c>
      <c r="E305" s="39"/>
      <c r="F305" s="185" t="s">
        <v>558</v>
      </c>
      <c r="G305" s="39"/>
      <c r="H305" s="39"/>
      <c r="I305" s="186"/>
      <c r="J305" s="39"/>
      <c r="K305" s="39"/>
      <c r="L305" s="42"/>
      <c r="M305" s="187"/>
      <c r="N305" s="188"/>
      <c r="O305" s="67"/>
      <c r="P305" s="67"/>
      <c r="Q305" s="67"/>
      <c r="R305" s="67"/>
      <c r="S305" s="67"/>
      <c r="T305" s="68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20" t="s">
        <v>130</v>
      </c>
      <c r="AU305" s="20" t="s">
        <v>128</v>
      </c>
    </row>
    <row r="306" spans="2:51" s="13" customFormat="1" ht="11.25">
      <c r="B306" s="189"/>
      <c r="C306" s="190"/>
      <c r="D306" s="191" t="s">
        <v>132</v>
      </c>
      <c r="E306" s="192" t="s">
        <v>19</v>
      </c>
      <c r="F306" s="193" t="s">
        <v>559</v>
      </c>
      <c r="G306" s="190"/>
      <c r="H306" s="194">
        <v>26.52</v>
      </c>
      <c r="I306" s="195"/>
      <c r="J306" s="190"/>
      <c r="K306" s="190"/>
      <c r="L306" s="196"/>
      <c r="M306" s="197"/>
      <c r="N306" s="198"/>
      <c r="O306" s="198"/>
      <c r="P306" s="198"/>
      <c r="Q306" s="198"/>
      <c r="R306" s="198"/>
      <c r="S306" s="198"/>
      <c r="T306" s="199"/>
      <c r="AT306" s="200" t="s">
        <v>132</v>
      </c>
      <c r="AU306" s="200" t="s">
        <v>128</v>
      </c>
      <c r="AV306" s="13" t="s">
        <v>128</v>
      </c>
      <c r="AW306" s="13" t="s">
        <v>33</v>
      </c>
      <c r="AX306" s="13" t="s">
        <v>71</v>
      </c>
      <c r="AY306" s="200" t="s">
        <v>119</v>
      </c>
    </row>
    <row r="307" spans="2:51" s="14" customFormat="1" ht="11.25">
      <c r="B307" s="201"/>
      <c r="C307" s="202"/>
      <c r="D307" s="191" t="s">
        <v>132</v>
      </c>
      <c r="E307" s="203" t="s">
        <v>19</v>
      </c>
      <c r="F307" s="204" t="s">
        <v>164</v>
      </c>
      <c r="G307" s="202"/>
      <c r="H307" s="205">
        <v>26.52</v>
      </c>
      <c r="I307" s="206"/>
      <c r="J307" s="202"/>
      <c r="K307" s="202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132</v>
      </c>
      <c r="AU307" s="211" t="s">
        <v>128</v>
      </c>
      <c r="AV307" s="14" t="s">
        <v>127</v>
      </c>
      <c r="AW307" s="14" t="s">
        <v>4</v>
      </c>
      <c r="AX307" s="14" t="s">
        <v>76</v>
      </c>
      <c r="AY307" s="211" t="s">
        <v>119</v>
      </c>
    </row>
    <row r="308" spans="2:63" s="12" customFormat="1" ht="22.9" customHeight="1">
      <c r="B308" s="155"/>
      <c r="C308" s="156"/>
      <c r="D308" s="157" t="s">
        <v>70</v>
      </c>
      <c r="E308" s="169" t="s">
        <v>560</v>
      </c>
      <c r="F308" s="169" t="s">
        <v>561</v>
      </c>
      <c r="G308" s="156"/>
      <c r="H308" s="156"/>
      <c r="I308" s="159"/>
      <c r="J308" s="170">
        <f>BK308</f>
        <v>0</v>
      </c>
      <c r="K308" s="156"/>
      <c r="L308" s="161"/>
      <c r="M308" s="162"/>
      <c r="N308" s="163"/>
      <c r="O308" s="163"/>
      <c r="P308" s="164">
        <f>SUM(P309:P311)</f>
        <v>0</v>
      </c>
      <c r="Q308" s="163"/>
      <c r="R308" s="164">
        <f>SUM(R309:R311)</f>
        <v>0</v>
      </c>
      <c r="S308" s="163"/>
      <c r="T308" s="165">
        <f>SUM(T309:T311)</f>
        <v>0.6219</v>
      </c>
      <c r="AR308" s="166" t="s">
        <v>128</v>
      </c>
      <c r="AT308" s="167" t="s">
        <v>70</v>
      </c>
      <c r="AU308" s="167" t="s">
        <v>76</v>
      </c>
      <c r="AY308" s="166" t="s">
        <v>119</v>
      </c>
      <c r="BK308" s="168">
        <f>SUM(BK309:BK311)</f>
        <v>0</v>
      </c>
    </row>
    <row r="309" spans="1:65" s="2" customFormat="1" ht="16.5" customHeight="1">
      <c r="A309" s="37"/>
      <c r="B309" s="38"/>
      <c r="C309" s="171" t="s">
        <v>562</v>
      </c>
      <c r="D309" s="171" t="s">
        <v>122</v>
      </c>
      <c r="E309" s="172" t="s">
        <v>563</v>
      </c>
      <c r="F309" s="173" t="s">
        <v>564</v>
      </c>
      <c r="G309" s="174" t="s">
        <v>136</v>
      </c>
      <c r="H309" s="175">
        <v>20.73</v>
      </c>
      <c r="I309" s="176"/>
      <c r="J309" s="177">
        <f>ROUND(I309*H309,2)</f>
        <v>0</v>
      </c>
      <c r="K309" s="173" t="s">
        <v>126</v>
      </c>
      <c r="L309" s="42"/>
      <c r="M309" s="178" t="s">
        <v>19</v>
      </c>
      <c r="N309" s="179" t="s">
        <v>43</v>
      </c>
      <c r="O309" s="67"/>
      <c r="P309" s="180">
        <f>O309*H309</f>
        <v>0</v>
      </c>
      <c r="Q309" s="180">
        <v>0</v>
      </c>
      <c r="R309" s="180">
        <f>Q309*H309</f>
        <v>0</v>
      </c>
      <c r="S309" s="180">
        <v>0.03</v>
      </c>
      <c r="T309" s="181">
        <f>S309*H309</f>
        <v>0.6219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82" t="s">
        <v>205</v>
      </c>
      <c r="AT309" s="182" t="s">
        <v>122</v>
      </c>
      <c r="AU309" s="182" t="s">
        <v>128</v>
      </c>
      <c r="AY309" s="20" t="s">
        <v>119</v>
      </c>
      <c r="BE309" s="183">
        <f>IF(N309="základní",J309,0)</f>
        <v>0</v>
      </c>
      <c r="BF309" s="183">
        <f>IF(N309="snížená",J309,0)</f>
        <v>0</v>
      </c>
      <c r="BG309" s="183">
        <f>IF(N309="zákl. přenesená",J309,0)</f>
        <v>0</v>
      </c>
      <c r="BH309" s="183">
        <f>IF(N309="sníž. přenesená",J309,0)</f>
        <v>0</v>
      </c>
      <c r="BI309" s="183">
        <f>IF(N309="nulová",J309,0)</f>
        <v>0</v>
      </c>
      <c r="BJ309" s="20" t="s">
        <v>128</v>
      </c>
      <c r="BK309" s="183">
        <f>ROUND(I309*H309,2)</f>
        <v>0</v>
      </c>
      <c r="BL309" s="20" t="s">
        <v>205</v>
      </c>
      <c r="BM309" s="182" t="s">
        <v>565</v>
      </c>
    </row>
    <row r="310" spans="1:47" s="2" customFormat="1" ht="11.25">
      <c r="A310" s="37"/>
      <c r="B310" s="38"/>
      <c r="C310" s="39"/>
      <c r="D310" s="184" t="s">
        <v>130</v>
      </c>
      <c r="E310" s="39"/>
      <c r="F310" s="185" t="s">
        <v>566</v>
      </c>
      <c r="G310" s="39"/>
      <c r="H310" s="39"/>
      <c r="I310" s="186"/>
      <c r="J310" s="39"/>
      <c r="K310" s="39"/>
      <c r="L310" s="42"/>
      <c r="M310" s="187"/>
      <c r="N310" s="188"/>
      <c r="O310" s="67"/>
      <c r="P310" s="67"/>
      <c r="Q310" s="67"/>
      <c r="R310" s="67"/>
      <c r="S310" s="67"/>
      <c r="T310" s="68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20" t="s">
        <v>130</v>
      </c>
      <c r="AU310" s="20" t="s">
        <v>128</v>
      </c>
    </row>
    <row r="311" spans="2:51" s="13" customFormat="1" ht="11.25">
      <c r="B311" s="189"/>
      <c r="C311" s="190"/>
      <c r="D311" s="191" t="s">
        <v>132</v>
      </c>
      <c r="E311" s="192" t="s">
        <v>19</v>
      </c>
      <c r="F311" s="193" t="s">
        <v>567</v>
      </c>
      <c r="G311" s="190"/>
      <c r="H311" s="194">
        <v>20.73</v>
      </c>
      <c r="I311" s="195"/>
      <c r="J311" s="190"/>
      <c r="K311" s="190"/>
      <c r="L311" s="196"/>
      <c r="M311" s="197"/>
      <c r="N311" s="198"/>
      <c r="O311" s="198"/>
      <c r="P311" s="198"/>
      <c r="Q311" s="198"/>
      <c r="R311" s="198"/>
      <c r="S311" s="198"/>
      <c r="T311" s="199"/>
      <c r="AT311" s="200" t="s">
        <v>132</v>
      </c>
      <c r="AU311" s="200" t="s">
        <v>128</v>
      </c>
      <c r="AV311" s="13" t="s">
        <v>128</v>
      </c>
      <c r="AW311" s="13" t="s">
        <v>33</v>
      </c>
      <c r="AX311" s="13" t="s">
        <v>76</v>
      </c>
      <c r="AY311" s="200" t="s">
        <v>119</v>
      </c>
    </row>
    <row r="312" spans="2:63" s="12" customFormat="1" ht="22.9" customHeight="1">
      <c r="B312" s="155"/>
      <c r="C312" s="156"/>
      <c r="D312" s="157" t="s">
        <v>70</v>
      </c>
      <c r="E312" s="169" t="s">
        <v>568</v>
      </c>
      <c r="F312" s="169" t="s">
        <v>569</v>
      </c>
      <c r="G312" s="156"/>
      <c r="H312" s="156"/>
      <c r="I312" s="159"/>
      <c r="J312" s="170">
        <f>BK312</f>
        <v>0</v>
      </c>
      <c r="K312" s="156"/>
      <c r="L312" s="161"/>
      <c r="M312" s="162"/>
      <c r="N312" s="163"/>
      <c r="O312" s="163"/>
      <c r="P312" s="164">
        <f>SUM(P313:P338)</f>
        <v>0</v>
      </c>
      <c r="Q312" s="163"/>
      <c r="R312" s="164">
        <f>SUM(R313:R338)</f>
        <v>0.09201806000000001</v>
      </c>
      <c r="S312" s="163"/>
      <c r="T312" s="165">
        <f>SUM(T313:T338)</f>
        <v>0</v>
      </c>
      <c r="AR312" s="166" t="s">
        <v>128</v>
      </c>
      <c r="AT312" s="167" t="s">
        <v>70</v>
      </c>
      <c r="AU312" s="167" t="s">
        <v>76</v>
      </c>
      <c r="AY312" s="166" t="s">
        <v>119</v>
      </c>
      <c r="BK312" s="168">
        <f>SUM(BK313:BK338)</f>
        <v>0</v>
      </c>
    </row>
    <row r="313" spans="1:65" s="2" customFormat="1" ht="33" customHeight="1">
      <c r="A313" s="37"/>
      <c r="B313" s="38"/>
      <c r="C313" s="171" t="s">
        <v>570</v>
      </c>
      <c r="D313" s="171" t="s">
        <v>122</v>
      </c>
      <c r="E313" s="172" t="s">
        <v>571</v>
      </c>
      <c r="F313" s="173" t="s">
        <v>572</v>
      </c>
      <c r="G313" s="174" t="s">
        <v>136</v>
      </c>
      <c r="H313" s="175">
        <v>2.392</v>
      </c>
      <c r="I313" s="176"/>
      <c r="J313" s="177">
        <f>ROUND(I313*H313,2)</f>
        <v>0</v>
      </c>
      <c r="K313" s="173" t="s">
        <v>126</v>
      </c>
      <c r="L313" s="42"/>
      <c r="M313" s="178" t="s">
        <v>19</v>
      </c>
      <c r="N313" s="179" t="s">
        <v>43</v>
      </c>
      <c r="O313" s="67"/>
      <c r="P313" s="180">
        <f>O313*H313</f>
        <v>0</v>
      </c>
      <c r="Q313" s="180">
        <v>0.01213</v>
      </c>
      <c r="R313" s="180">
        <f>Q313*H313</f>
        <v>0.02901496</v>
      </c>
      <c r="S313" s="180">
        <v>0</v>
      </c>
      <c r="T313" s="181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82" t="s">
        <v>205</v>
      </c>
      <c r="AT313" s="182" t="s">
        <v>122</v>
      </c>
      <c r="AU313" s="182" t="s">
        <v>128</v>
      </c>
      <c r="AY313" s="20" t="s">
        <v>119</v>
      </c>
      <c r="BE313" s="183">
        <f>IF(N313="základní",J313,0)</f>
        <v>0</v>
      </c>
      <c r="BF313" s="183">
        <f>IF(N313="snížená",J313,0)</f>
        <v>0</v>
      </c>
      <c r="BG313" s="183">
        <f>IF(N313="zákl. přenesená",J313,0)</f>
        <v>0</v>
      </c>
      <c r="BH313" s="183">
        <f>IF(N313="sníž. přenesená",J313,0)</f>
        <v>0</v>
      </c>
      <c r="BI313" s="183">
        <f>IF(N313="nulová",J313,0)</f>
        <v>0</v>
      </c>
      <c r="BJ313" s="20" t="s">
        <v>128</v>
      </c>
      <c r="BK313" s="183">
        <f>ROUND(I313*H313,2)</f>
        <v>0</v>
      </c>
      <c r="BL313" s="20" t="s">
        <v>205</v>
      </c>
      <c r="BM313" s="182" t="s">
        <v>573</v>
      </c>
    </row>
    <row r="314" spans="1:47" s="2" customFormat="1" ht="11.25">
      <c r="A314" s="37"/>
      <c r="B314" s="38"/>
      <c r="C314" s="39"/>
      <c r="D314" s="184" t="s">
        <v>130</v>
      </c>
      <c r="E314" s="39"/>
      <c r="F314" s="185" t="s">
        <v>574</v>
      </c>
      <c r="G314" s="39"/>
      <c r="H314" s="39"/>
      <c r="I314" s="186"/>
      <c r="J314" s="39"/>
      <c r="K314" s="39"/>
      <c r="L314" s="42"/>
      <c r="M314" s="187"/>
      <c r="N314" s="188"/>
      <c r="O314" s="67"/>
      <c r="P314" s="67"/>
      <c r="Q314" s="67"/>
      <c r="R314" s="67"/>
      <c r="S314" s="67"/>
      <c r="T314" s="68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20" t="s">
        <v>130</v>
      </c>
      <c r="AU314" s="20" t="s">
        <v>128</v>
      </c>
    </row>
    <row r="315" spans="2:51" s="13" customFormat="1" ht="11.25">
      <c r="B315" s="189"/>
      <c r="C315" s="190"/>
      <c r="D315" s="191" t="s">
        <v>132</v>
      </c>
      <c r="E315" s="192" t="s">
        <v>19</v>
      </c>
      <c r="F315" s="193" t="s">
        <v>575</v>
      </c>
      <c r="G315" s="190"/>
      <c r="H315" s="194">
        <v>2.392</v>
      </c>
      <c r="I315" s="195"/>
      <c r="J315" s="190"/>
      <c r="K315" s="190"/>
      <c r="L315" s="196"/>
      <c r="M315" s="197"/>
      <c r="N315" s="198"/>
      <c r="O315" s="198"/>
      <c r="P315" s="198"/>
      <c r="Q315" s="198"/>
      <c r="R315" s="198"/>
      <c r="S315" s="198"/>
      <c r="T315" s="199"/>
      <c r="AT315" s="200" t="s">
        <v>132</v>
      </c>
      <c r="AU315" s="200" t="s">
        <v>128</v>
      </c>
      <c r="AV315" s="13" t="s">
        <v>128</v>
      </c>
      <c r="AW315" s="13" t="s">
        <v>33</v>
      </c>
      <c r="AX315" s="13" t="s">
        <v>76</v>
      </c>
      <c r="AY315" s="200" t="s">
        <v>119</v>
      </c>
    </row>
    <row r="316" spans="1:65" s="2" customFormat="1" ht="24.2" customHeight="1">
      <c r="A316" s="37"/>
      <c r="B316" s="38"/>
      <c r="C316" s="171" t="s">
        <v>576</v>
      </c>
      <c r="D316" s="171" t="s">
        <v>122</v>
      </c>
      <c r="E316" s="172" t="s">
        <v>577</v>
      </c>
      <c r="F316" s="173" t="s">
        <v>578</v>
      </c>
      <c r="G316" s="174" t="s">
        <v>174</v>
      </c>
      <c r="H316" s="175">
        <v>7.04</v>
      </c>
      <c r="I316" s="176"/>
      <c r="J316" s="177">
        <f>ROUND(I316*H316,2)</f>
        <v>0</v>
      </c>
      <c r="K316" s="173" t="s">
        <v>126</v>
      </c>
      <c r="L316" s="42"/>
      <c r="M316" s="178" t="s">
        <v>19</v>
      </c>
      <c r="N316" s="179" t="s">
        <v>43</v>
      </c>
      <c r="O316" s="67"/>
      <c r="P316" s="180">
        <f>O316*H316</f>
        <v>0</v>
      </c>
      <c r="Q316" s="180">
        <v>0.00052</v>
      </c>
      <c r="R316" s="180">
        <f>Q316*H316</f>
        <v>0.0036607999999999996</v>
      </c>
      <c r="S316" s="180">
        <v>0</v>
      </c>
      <c r="T316" s="181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82" t="s">
        <v>205</v>
      </c>
      <c r="AT316" s="182" t="s">
        <v>122</v>
      </c>
      <c r="AU316" s="182" t="s">
        <v>128</v>
      </c>
      <c r="AY316" s="20" t="s">
        <v>119</v>
      </c>
      <c r="BE316" s="183">
        <f>IF(N316="základní",J316,0)</f>
        <v>0</v>
      </c>
      <c r="BF316" s="183">
        <f>IF(N316="snížená",J316,0)</f>
        <v>0</v>
      </c>
      <c r="BG316" s="183">
        <f>IF(N316="zákl. přenesená",J316,0)</f>
        <v>0</v>
      </c>
      <c r="BH316" s="183">
        <f>IF(N316="sníž. přenesená",J316,0)</f>
        <v>0</v>
      </c>
      <c r="BI316" s="183">
        <f>IF(N316="nulová",J316,0)</f>
        <v>0</v>
      </c>
      <c r="BJ316" s="20" t="s">
        <v>128</v>
      </c>
      <c r="BK316" s="183">
        <f>ROUND(I316*H316,2)</f>
        <v>0</v>
      </c>
      <c r="BL316" s="20" t="s">
        <v>205</v>
      </c>
      <c r="BM316" s="182" t="s">
        <v>579</v>
      </c>
    </row>
    <row r="317" spans="1:47" s="2" customFormat="1" ht="11.25">
      <c r="A317" s="37"/>
      <c r="B317" s="38"/>
      <c r="C317" s="39"/>
      <c r="D317" s="184" t="s">
        <v>130</v>
      </c>
      <c r="E317" s="39"/>
      <c r="F317" s="185" t="s">
        <v>580</v>
      </c>
      <c r="G317" s="39"/>
      <c r="H317" s="39"/>
      <c r="I317" s="186"/>
      <c r="J317" s="39"/>
      <c r="K317" s="39"/>
      <c r="L317" s="42"/>
      <c r="M317" s="187"/>
      <c r="N317" s="188"/>
      <c r="O317" s="67"/>
      <c r="P317" s="67"/>
      <c r="Q317" s="67"/>
      <c r="R317" s="67"/>
      <c r="S317" s="67"/>
      <c r="T317" s="68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20" t="s">
        <v>130</v>
      </c>
      <c r="AU317" s="20" t="s">
        <v>128</v>
      </c>
    </row>
    <row r="318" spans="2:51" s="13" customFormat="1" ht="11.25">
      <c r="B318" s="189"/>
      <c r="C318" s="190"/>
      <c r="D318" s="191" t="s">
        <v>132</v>
      </c>
      <c r="E318" s="192" t="s">
        <v>19</v>
      </c>
      <c r="F318" s="193" t="s">
        <v>581</v>
      </c>
      <c r="G318" s="190"/>
      <c r="H318" s="194">
        <v>7.04</v>
      </c>
      <c r="I318" s="195"/>
      <c r="J318" s="190"/>
      <c r="K318" s="190"/>
      <c r="L318" s="196"/>
      <c r="M318" s="197"/>
      <c r="N318" s="198"/>
      <c r="O318" s="198"/>
      <c r="P318" s="198"/>
      <c r="Q318" s="198"/>
      <c r="R318" s="198"/>
      <c r="S318" s="198"/>
      <c r="T318" s="199"/>
      <c r="AT318" s="200" t="s">
        <v>132</v>
      </c>
      <c r="AU318" s="200" t="s">
        <v>128</v>
      </c>
      <c r="AV318" s="13" t="s">
        <v>128</v>
      </c>
      <c r="AW318" s="13" t="s">
        <v>33</v>
      </c>
      <c r="AX318" s="13" t="s">
        <v>76</v>
      </c>
      <c r="AY318" s="200" t="s">
        <v>119</v>
      </c>
    </row>
    <row r="319" spans="1:65" s="2" customFormat="1" ht="24.2" customHeight="1">
      <c r="A319" s="37"/>
      <c r="B319" s="38"/>
      <c r="C319" s="171" t="s">
        <v>582</v>
      </c>
      <c r="D319" s="171" t="s">
        <v>122</v>
      </c>
      <c r="E319" s="172" t="s">
        <v>583</v>
      </c>
      <c r="F319" s="173" t="s">
        <v>584</v>
      </c>
      <c r="G319" s="174" t="s">
        <v>136</v>
      </c>
      <c r="H319" s="175">
        <v>2.392</v>
      </c>
      <c r="I319" s="176"/>
      <c r="J319" s="177">
        <f>ROUND(I319*H319,2)</f>
        <v>0</v>
      </c>
      <c r="K319" s="173" t="s">
        <v>126</v>
      </c>
      <c r="L319" s="42"/>
      <c r="M319" s="178" t="s">
        <v>19</v>
      </c>
      <c r="N319" s="179" t="s">
        <v>43</v>
      </c>
      <c r="O319" s="67"/>
      <c r="P319" s="180">
        <f>O319*H319</f>
        <v>0</v>
      </c>
      <c r="Q319" s="180">
        <v>0.0001</v>
      </c>
      <c r="R319" s="180">
        <f>Q319*H319</f>
        <v>0.00023920000000000001</v>
      </c>
      <c r="S319" s="180">
        <v>0</v>
      </c>
      <c r="T319" s="181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82" t="s">
        <v>205</v>
      </c>
      <c r="AT319" s="182" t="s">
        <v>122</v>
      </c>
      <c r="AU319" s="182" t="s">
        <v>128</v>
      </c>
      <c r="AY319" s="20" t="s">
        <v>119</v>
      </c>
      <c r="BE319" s="183">
        <f>IF(N319="základní",J319,0)</f>
        <v>0</v>
      </c>
      <c r="BF319" s="183">
        <f>IF(N319="snížená",J319,0)</f>
        <v>0</v>
      </c>
      <c r="BG319" s="183">
        <f>IF(N319="zákl. přenesená",J319,0)</f>
        <v>0</v>
      </c>
      <c r="BH319" s="183">
        <f>IF(N319="sníž. přenesená",J319,0)</f>
        <v>0</v>
      </c>
      <c r="BI319" s="183">
        <f>IF(N319="nulová",J319,0)</f>
        <v>0</v>
      </c>
      <c r="BJ319" s="20" t="s">
        <v>128</v>
      </c>
      <c r="BK319" s="183">
        <f>ROUND(I319*H319,2)</f>
        <v>0</v>
      </c>
      <c r="BL319" s="20" t="s">
        <v>205</v>
      </c>
      <c r="BM319" s="182" t="s">
        <v>585</v>
      </c>
    </row>
    <row r="320" spans="1:47" s="2" customFormat="1" ht="11.25">
      <c r="A320" s="37"/>
      <c r="B320" s="38"/>
      <c r="C320" s="39"/>
      <c r="D320" s="184" t="s">
        <v>130</v>
      </c>
      <c r="E320" s="39"/>
      <c r="F320" s="185" t="s">
        <v>586</v>
      </c>
      <c r="G320" s="39"/>
      <c r="H320" s="39"/>
      <c r="I320" s="186"/>
      <c r="J320" s="39"/>
      <c r="K320" s="39"/>
      <c r="L320" s="42"/>
      <c r="M320" s="187"/>
      <c r="N320" s="188"/>
      <c r="O320" s="67"/>
      <c r="P320" s="67"/>
      <c r="Q320" s="67"/>
      <c r="R320" s="67"/>
      <c r="S320" s="67"/>
      <c r="T320" s="68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20" t="s">
        <v>130</v>
      </c>
      <c r="AU320" s="20" t="s">
        <v>128</v>
      </c>
    </row>
    <row r="321" spans="1:65" s="2" customFormat="1" ht="16.5" customHeight="1">
      <c r="A321" s="37"/>
      <c r="B321" s="38"/>
      <c r="C321" s="171" t="s">
        <v>587</v>
      </c>
      <c r="D321" s="171" t="s">
        <v>122</v>
      </c>
      <c r="E321" s="172" t="s">
        <v>588</v>
      </c>
      <c r="F321" s="173" t="s">
        <v>589</v>
      </c>
      <c r="G321" s="174" t="s">
        <v>136</v>
      </c>
      <c r="H321" s="175">
        <v>2.392</v>
      </c>
      <c r="I321" s="176"/>
      <c r="J321" s="177">
        <f>ROUND(I321*H321,2)</f>
        <v>0</v>
      </c>
      <c r="K321" s="173" t="s">
        <v>126</v>
      </c>
      <c r="L321" s="42"/>
      <c r="M321" s="178" t="s">
        <v>19</v>
      </c>
      <c r="N321" s="179" t="s">
        <v>43</v>
      </c>
      <c r="O321" s="67"/>
      <c r="P321" s="180">
        <f>O321*H321</f>
        <v>0</v>
      </c>
      <c r="Q321" s="180">
        <v>0</v>
      </c>
      <c r="R321" s="180">
        <f>Q321*H321</f>
        <v>0</v>
      </c>
      <c r="S321" s="180">
        <v>0</v>
      </c>
      <c r="T321" s="181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82" t="s">
        <v>205</v>
      </c>
      <c r="AT321" s="182" t="s">
        <v>122</v>
      </c>
      <c r="AU321" s="182" t="s">
        <v>128</v>
      </c>
      <c r="AY321" s="20" t="s">
        <v>119</v>
      </c>
      <c r="BE321" s="183">
        <f>IF(N321="základní",J321,0)</f>
        <v>0</v>
      </c>
      <c r="BF321" s="183">
        <f>IF(N321="snížená",J321,0)</f>
        <v>0</v>
      </c>
      <c r="BG321" s="183">
        <f>IF(N321="zákl. přenesená",J321,0)</f>
        <v>0</v>
      </c>
      <c r="BH321" s="183">
        <f>IF(N321="sníž. přenesená",J321,0)</f>
        <v>0</v>
      </c>
      <c r="BI321" s="183">
        <f>IF(N321="nulová",J321,0)</f>
        <v>0</v>
      </c>
      <c r="BJ321" s="20" t="s">
        <v>128</v>
      </c>
      <c r="BK321" s="183">
        <f>ROUND(I321*H321,2)</f>
        <v>0</v>
      </c>
      <c r="BL321" s="20" t="s">
        <v>205</v>
      </c>
      <c r="BM321" s="182" t="s">
        <v>590</v>
      </c>
    </row>
    <row r="322" spans="1:47" s="2" customFormat="1" ht="11.25">
      <c r="A322" s="37"/>
      <c r="B322" s="38"/>
      <c r="C322" s="39"/>
      <c r="D322" s="184" t="s">
        <v>130</v>
      </c>
      <c r="E322" s="39"/>
      <c r="F322" s="185" t="s">
        <v>591</v>
      </c>
      <c r="G322" s="39"/>
      <c r="H322" s="39"/>
      <c r="I322" s="186"/>
      <c r="J322" s="39"/>
      <c r="K322" s="39"/>
      <c r="L322" s="42"/>
      <c r="M322" s="187"/>
      <c r="N322" s="188"/>
      <c r="O322" s="67"/>
      <c r="P322" s="67"/>
      <c r="Q322" s="67"/>
      <c r="R322" s="67"/>
      <c r="S322" s="67"/>
      <c r="T322" s="68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20" t="s">
        <v>130</v>
      </c>
      <c r="AU322" s="20" t="s">
        <v>128</v>
      </c>
    </row>
    <row r="323" spans="1:65" s="2" customFormat="1" ht="24.2" customHeight="1">
      <c r="A323" s="37"/>
      <c r="B323" s="38"/>
      <c r="C323" s="171" t="s">
        <v>592</v>
      </c>
      <c r="D323" s="171" t="s">
        <v>122</v>
      </c>
      <c r="E323" s="172" t="s">
        <v>593</v>
      </c>
      <c r="F323" s="173" t="s">
        <v>594</v>
      </c>
      <c r="G323" s="174" t="s">
        <v>136</v>
      </c>
      <c r="H323" s="175">
        <v>3.47</v>
      </c>
      <c r="I323" s="176"/>
      <c r="J323" s="177">
        <f>ROUND(I323*H323,2)</f>
        <v>0</v>
      </c>
      <c r="K323" s="173" t="s">
        <v>126</v>
      </c>
      <c r="L323" s="42"/>
      <c r="M323" s="178" t="s">
        <v>19</v>
      </c>
      <c r="N323" s="179" t="s">
        <v>43</v>
      </c>
      <c r="O323" s="67"/>
      <c r="P323" s="180">
        <f>O323*H323</f>
        <v>0</v>
      </c>
      <c r="Q323" s="180">
        <v>0.01259</v>
      </c>
      <c r="R323" s="180">
        <f>Q323*H323</f>
        <v>0.043687300000000005</v>
      </c>
      <c r="S323" s="180">
        <v>0</v>
      </c>
      <c r="T323" s="181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82" t="s">
        <v>205</v>
      </c>
      <c r="AT323" s="182" t="s">
        <v>122</v>
      </c>
      <c r="AU323" s="182" t="s">
        <v>128</v>
      </c>
      <c r="AY323" s="20" t="s">
        <v>119</v>
      </c>
      <c r="BE323" s="183">
        <f>IF(N323="základní",J323,0)</f>
        <v>0</v>
      </c>
      <c r="BF323" s="183">
        <f>IF(N323="snížená",J323,0)</f>
        <v>0</v>
      </c>
      <c r="BG323" s="183">
        <f>IF(N323="zákl. přenesená",J323,0)</f>
        <v>0</v>
      </c>
      <c r="BH323" s="183">
        <f>IF(N323="sníž. přenesená",J323,0)</f>
        <v>0</v>
      </c>
      <c r="BI323" s="183">
        <f>IF(N323="nulová",J323,0)</f>
        <v>0</v>
      </c>
      <c r="BJ323" s="20" t="s">
        <v>128</v>
      </c>
      <c r="BK323" s="183">
        <f>ROUND(I323*H323,2)</f>
        <v>0</v>
      </c>
      <c r="BL323" s="20" t="s">
        <v>205</v>
      </c>
      <c r="BM323" s="182" t="s">
        <v>595</v>
      </c>
    </row>
    <row r="324" spans="1:47" s="2" customFormat="1" ht="11.25">
      <c r="A324" s="37"/>
      <c r="B324" s="38"/>
      <c r="C324" s="39"/>
      <c r="D324" s="184" t="s">
        <v>130</v>
      </c>
      <c r="E324" s="39"/>
      <c r="F324" s="185" t="s">
        <v>596</v>
      </c>
      <c r="G324" s="39"/>
      <c r="H324" s="39"/>
      <c r="I324" s="186"/>
      <c r="J324" s="39"/>
      <c r="K324" s="39"/>
      <c r="L324" s="42"/>
      <c r="M324" s="187"/>
      <c r="N324" s="188"/>
      <c r="O324" s="67"/>
      <c r="P324" s="67"/>
      <c r="Q324" s="67"/>
      <c r="R324" s="67"/>
      <c r="S324" s="67"/>
      <c r="T324" s="68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20" t="s">
        <v>130</v>
      </c>
      <c r="AU324" s="20" t="s">
        <v>128</v>
      </c>
    </row>
    <row r="325" spans="2:51" s="13" customFormat="1" ht="11.25">
      <c r="B325" s="189"/>
      <c r="C325" s="190"/>
      <c r="D325" s="191" t="s">
        <v>132</v>
      </c>
      <c r="E325" s="192" t="s">
        <v>19</v>
      </c>
      <c r="F325" s="193" t="s">
        <v>597</v>
      </c>
      <c r="G325" s="190"/>
      <c r="H325" s="194">
        <v>3.47</v>
      </c>
      <c r="I325" s="195"/>
      <c r="J325" s="190"/>
      <c r="K325" s="190"/>
      <c r="L325" s="196"/>
      <c r="M325" s="197"/>
      <c r="N325" s="198"/>
      <c r="O325" s="198"/>
      <c r="P325" s="198"/>
      <c r="Q325" s="198"/>
      <c r="R325" s="198"/>
      <c r="S325" s="198"/>
      <c r="T325" s="199"/>
      <c r="AT325" s="200" t="s">
        <v>132</v>
      </c>
      <c r="AU325" s="200" t="s">
        <v>128</v>
      </c>
      <c r="AV325" s="13" t="s">
        <v>128</v>
      </c>
      <c r="AW325" s="13" t="s">
        <v>33</v>
      </c>
      <c r="AX325" s="13" t="s">
        <v>76</v>
      </c>
      <c r="AY325" s="200" t="s">
        <v>119</v>
      </c>
    </row>
    <row r="326" spans="1:65" s="2" customFormat="1" ht="24.2" customHeight="1">
      <c r="A326" s="37"/>
      <c r="B326" s="38"/>
      <c r="C326" s="171" t="s">
        <v>598</v>
      </c>
      <c r="D326" s="171" t="s">
        <v>122</v>
      </c>
      <c r="E326" s="172" t="s">
        <v>599</v>
      </c>
      <c r="F326" s="173" t="s">
        <v>600</v>
      </c>
      <c r="G326" s="174" t="s">
        <v>174</v>
      </c>
      <c r="H326" s="175">
        <v>8.24</v>
      </c>
      <c r="I326" s="176"/>
      <c r="J326" s="177">
        <f>ROUND(I326*H326,2)</f>
        <v>0</v>
      </c>
      <c r="K326" s="173" t="s">
        <v>126</v>
      </c>
      <c r="L326" s="42"/>
      <c r="M326" s="178" t="s">
        <v>19</v>
      </c>
      <c r="N326" s="179" t="s">
        <v>43</v>
      </c>
      <c r="O326" s="67"/>
      <c r="P326" s="180">
        <f>O326*H326</f>
        <v>0</v>
      </c>
      <c r="Q326" s="180">
        <v>0.00052</v>
      </c>
      <c r="R326" s="180">
        <f>Q326*H326</f>
        <v>0.0042848</v>
      </c>
      <c r="S326" s="180">
        <v>0</v>
      </c>
      <c r="T326" s="181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82" t="s">
        <v>205</v>
      </c>
      <c r="AT326" s="182" t="s">
        <v>122</v>
      </c>
      <c r="AU326" s="182" t="s">
        <v>128</v>
      </c>
      <c r="AY326" s="20" t="s">
        <v>119</v>
      </c>
      <c r="BE326" s="183">
        <f>IF(N326="základní",J326,0)</f>
        <v>0</v>
      </c>
      <c r="BF326" s="183">
        <f>IF(N326="snížená",J326,0)</f>
        <v>0</v>
      </c>
      <c r="BG326" s="183">
        <f>IF(N326="zákl. přenesená",J326,0)</f>
        <v>0</v>
      </c>
      <c r="BH326" s="183">
        <f>IF(N326="sníž. přenesená",J326,0)</f>
        <v>0</v>
      </c>
      <c r="BI326" s="183">
        <f>IF(N326="nulová",J326,0)</f>
        <v>0</v>
      </c>
      <c r="BJ326" s="20" t="s">
        <v>128</v>
      </c>
      <c r="BK326" s="183">
        <f>ROUND(I326*H326,2)</f>
        <v>0</v>
      </c>
      <c r="BL326" s="20" t="s">
        <v>205</v>
      </c>
      <c r="BM326" s="182" t="s">
        <v>601</v>
      </c>
    </row>
    <row r="327" spans="1:47" s="2" customFormat="1" ht="11.25">
      <c r="A327" s="37"/>
      <c r="B327" s="38"/>
      <c r="C327" s="39"/>
      <c r="D327" s="184" t="s">
        <v>130</v>
      </c>
      <c r="E327" s="39"/>
      <c r="F327" s="185" t="s">
        <v>602</v>
      </c>
      <c r="G327" s="39"/>
      <c r="H327" s="39"/>
      <c r="I327" s="186"/>
      <c r="J327" s="39"/>
      <c r="K327" s="39"/>
      <c r="L327" s="42"/>
      <c r="M327" s="187"/>
      <c r="N327" s="188"/>
      <c r="O327" s="67"/>
      <c r="P327" s="67"/>
      <c r="Q327" s="67"/>
      <c r="R327" s="67"/>
      <c r="S327" s="67"/>
      <c r="T327" s="68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20" t="s">
        <v>130</v>
      </c>
      <c r="AU327" s="20" t="s">
        <v>128</v>
      </c>
    </row>
    <row r="328" spans="2:51" s="13" customFormat="1" ht="11.25">
      <c r="B328" s="189"/>
      <c r="C328" s="190"/>
      <c r="D328" s="191" t="s">
        <v>132</v>
      </c>
      <c r="E328" s="192" t="s">
        <v>19</v>
      </c>
      <c r="F328" s="193" t="s">
        <v>603</v>
      </c>
      <c r="G328" s="190"/>
      <c r="H328" s="194">
        <v>8.24</v>
      </c>
      <c r="I328" s="195"/>
      <c r="J328" s="190"/>
      <c r="K328" s="190"/>
      <c r="L328" s="196"/>
      <c r="M328" s="197"/>
      <c r="N328" s="198"/>
      <c r="O328" s="198"/>
      <c r="P328" s="198"/>
      <c r="Q328" s="198"/>
      <c r="R328" s="198"/>
      <c r="S328" s="198"/>
      <c r="T328" s="199"/>
      <c r="AT328" s="200" t="s">
        <v>132</v>
      </c>
      <c r="AU328" s="200" t="s">
        <v>128</v>
      </c>
      <c r="AV328" s="13" t="s">
        <v>128</v>
      </c>
      <c r="AW328" s="13" t="s">
        <v>33</v>
      </c>
      <c r="AX328" s="13" t="s">
        <v>76</v>
      </c>
      <c r="AY328" s="200" t="s">
        <v>119</v>
      </c>
    </row>
    <row r="329" spans="1:65" s="2" customFormat="1" ht="24.2" customHeight="1">
      <c r="A329" s="37"/>
      <c r="B329" s="38"/>
      <c r="C329" s="171" t="s">
        <v>604</v>
      </c>
      <c r="D329" s="171" t="s">
        <v>122</v>
      </c>
      <c r="E329" s="172" t="s">
        <v>605</v>
      </c>
      <c r="F329" s="173" t="s">
        <v>606</v>
      </c>
      <c r="G329" s="174" t="s">
        <v>136</v>
      </c>
      <c r="H329" s="175">
        <v>3.47</v>
      </c>
      <c r="I329" s="176"/>
      <c r="J329" s="177">
        <f>ROUND(I329*H329,2)</f>
        <v>0</v>
      </c>
      <c r="K329" s="173" t="s">
        <v>126</v>
      </c>
      <c r="L329" s="42"/>
      <c r="M329" s="178" t="s">
        <v>19</v>
      </c>
      <c r="N329" s="179" t="s">
        <v>43</v>
      </c>
      <c r="O329" s="67"/>
      <c r="P329" s="180">
        <f>O329*H329</f>
        <v>0</v>
      </c>
      <c r="Q329" s="180">
        <v>0.0001</v>
      </c>
      <c r="R329" s="180">
        <f>Q329*H329</f>
        <v>0.00034700000000000003</v>
      </c>
      <c r="S329" s="180">
        <v>0</v>
      </c>
      <c r="T329" s="181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82" t="s">
        <v>205</v>
      </c>
      <c r="AT329" s="182" t="s">
        <v>122</v>
      </c>
      <c r="AU329" s="182" t="s">
        <v>128</v>
      </c>
      <c r="AY329" s="20" t="s">
        <v>119</v>
      </c>
      <c r="BE329" s="183">
        <f>IF(N329="základní",J329,0)</f>
        <v>0</v>
      </c>
      <c r="BF329" s="183">
        <f>IF(N329="snížená",J329,0)</f>
        <v>0</v>
      </c>
      <c r="BG329" s="183">
        <f>IF(N329="zákl. přenesená",J329,0)</f>
        <v>0</v>
      </c>
      <c r="BH329" s="183">
        <f>IF(N329="sníž. přenesená",J329,0)</f>
        <v>0</v>
      </c>
      <c r="BI329" s="183">
        <f>IF(N329="nulová",J329,0)</f>
        <v>0</v>
      </c>
      <c r="BJ329" s="20" t="s">
        <v>128</v>
      </c>
      <c r="BK329" s="183">
        <f>ROUND(I329*H329,2)</f>
        <v>0</v>
      </c>
      <c r="BL329" s="20" t="s">
        <v>205</v>
      </c>
      <c r="BM329" s="182" t="s">
        <v>607</v>
      </c>
    </row>
    <row r="330" spans="1:47" s="2" customFormat="1" ht="11.25">
      <c r="A330" s="37"/>
      <c r="B330" s="38"/>
      <c r="C330" s="39"/>
      <c r="D330" s="184" t="s">
        <v>130</v>
      </c>
      <c r="E330" s="39"/>
      <c r="F330" s="185" t="s">
        <v>608</v>
      </c>
      <c r="G330" s="39"/>
      <c r="H330" s="39"/>
      <c r="I330" s="186"/>
      <c r="J330" s="39"/>
      <c r="K330" s="39"/>
      <c r="L330" s="42"/>
      <c r="M330" s="187"/>
      <c r="N330" s="188"/>
      <c r="O330" s="67"/>
      <c r="P330" s="67"/>
      <c r="Q330" s="67"/>
      <c r="R330" s="67"/>
      <c r="S330" s="67"/>
      <c r="T330" s="68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20" t="s">
        <v>130</v>
      </c>
      <c r="AU330" s="20" t="s">
        <v>128</v>
      </c>
    </row>
    <row r="331" spans="1:65" s="2" customFormat="1" ht="24.2" customHeight="1">
      <c r="A331" s="37"/>
      <c r="B331" s="38"/>
      <c r="C331" s="171" t="s">
        <v>609</v>
      </c>
      <c r="D331" s="171" t="s">
        <v>122</v>
      </c>
      <c r="E331" s="172" t="s">
        <v>610</v>
      </c>
      <c r="F331" s="173" t="s">
        <v>611</v>
      </c>
      <c r="G331" s="174" t="s">
        <v>174</v>
      </c>
      <c r="H331" s="175">
        <v>0.7</v>
      </c>
      <c r="I331" s="176"/>
      <c r="J331" s="177">
        <f>ROUND(I331*H331,2)</f>
        <v>0</v>
      </c>
      <c r="K331" s="173" t="s">
        <v>126</v>
      </c>
      <c r="L331" s="42"/>
      <c r="M331" s="178" t="s">
        <v>19</v>
      </c>
      <c r="N331" s="179" t="s">
        <v>43</v>
      </c>
      <c r="O331" s="67"/>
      <c r="P331" s="180">
        <f>O331*H331</f>
        <v>0</v>
      </c>
      <c r="Q331" s="180">
        <v>0.01342</v>
      </c>
      <c r="R331" s="180">
        <f>Q331*H331</f>
        <v>0.009394</v>
      </c>
      <c r="S331" s="180">
        <v>0</v>
      </c>
      <c r="T331" s="181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82" t="s">
        <v>205</v>
      </c>
      <c r="AT331" s="182" t="s">
        <v>122</v>
      </c>
      <c r="AU331" s="182" t="s">
        <v>128</v>
      </c>
      <c r="AY331" s="20" t="s">
        <v>119</v>
      </c>
      <c r="BE331" s="183">
        <f>IF(N331="základní",J331,0)</f>
        <v>0</v>
      </c>
      <c r="BF331" s="183">
        <f>IF(N331="snížená",J331,0)</f>
        <v>0</v>
      </c>
      <c r="BG331" s="183">
        <f>IF(N331="zákl. přenesená",J331,0)</f>
        <v>0</v>
      </c>
      <c r="BH331" s="183">
        <f>IF(N331="sníž. přenesená",J331,0)</f>
        <v>0</v>
      </c>
      <c r="BI331" s="183">
        <f>IF(N331="nulová",J331,0)</f>
        <v>0</v>
      </c>
      <c r="BJ331" s="20" t="s">
        <v>128</v>
      </c>
      <c r="BK331" s="183">
        <f>ROUND(I331*H331,2)</f>
        <v>0</v>
      </c>
      <c r="BL331" s="20" t="s">
        <v>205</v>
      </c>
      <c r="BM331" s="182" t="s">
        <v>612</v>
      </c>
    </row>
    <row r="332" spans="1:47" s="2" customFormat="1" ht="11.25">
      <c r="A332" s="37"/>
      <c r="B332" s="38"/>
      <c r="C332" s="39"/>
      <c r="D332" s="184" t="s">
        <v>130</v>
      </c>
      <c r="E332" s="39"/>
      <c r="F332" s="185" t="s">
        <v>613</v>
      </c>
      <c r="G332" s="39"/>
      <c r="H332" s="39"/>
      <c r="I332" s="186"/>
      <c r="J332" s="39"/>
      <c r="K332" s="39"/>
      <c r="L332" s="42"/>
      <c r="M332" s="187"/>
      <c r="N332" s="188"/>
      <c r="O332" s="67"/>
      <c r="P332" s="67"/>
      <c r="Q332" s="67"/>
      <c r="R332" s="67"/>
      <c r="S332" s="67"/>
      <c r="T332" s="68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20" t="s">
        <v>130</v>
      </c>
      <c r="AU332" s="20" t="s">
        <v>128</v>
      </c>
    </row>
    <row r="333" spans="2:51" s="13" customFormat="1" ht="11.25">
      <c r="B333" s="189"/>
      <c r="C333" s="190"/>
      <c r="D333" s="191" t="s">
        <v>132</v>
      </c>
      <c r="E333" s="192" t="s">
        <v>19</v>
      </c>
      <c r="F333" s="193" t="s">
        <v>614</v>
      </c>
      <c r="G333" s="190"/>
      <c r="H333" s="194">
        <v>0.7</v>
      </c>
      <c r="I333" s="195"/>
      <c r="J333" s="190"/>
      <c r="K333" s="190"/>
      <c r="L333" s="196"/>
      <c r="M333" s="197"/>
      <c r="N333" s="198"/>
      <c r="O333" s="198"/>
      <c r="P333" s="198"/>
      <c r="Q333" s="198"/>
      <c r="R333" s="198"/>
      <c r="S333" s="198"/>
      <c r="T333" s="199"/>
      <c r="AT333" s="200" t="s">
        <v>132</v>
      </c>
      <c r="AU333" s="200" t="s">
        <v>128</v>
      </c>
      <c r="AV333" s="13" t="s">
        <v>128</v>
      </c>
      <c r="AW333" s="13" t="s">
        <v>33</v>
      </c>
      <c r="AX333" s="13" t="s">
        <v>76</v>
      </c>
      <c r="AY333" s="200" t="s">
        <v>119</v>
      </c>
    </row>
    <row r="334" spans="1:65" s="2" customFormat="1" ht="24.2" customHeight="1">
      <c r="A334" s="37"/>
      <c r="B334" s="38"/>
      <c r="C334" s="171" t="s">
        <v>615</v>
      </c>
      <c r="D334" s="171" t="s">
        <v>122</v>
      </c>
      <c r="E334" s="172" t="s">
        <v>616</v>
      </c>
      <c r="F334" s="173" t="s">
        <v>617</v>
      </c>
      <c r="G334" s="174" t="s">
        <v>153</v>
      </c>
      <c r="H334" s="175">
        <v>1</v>
      </c>
      <c r="I334" s="176"/>
      <c r="J334" s="177">
        <f>ROUND(I334*H334,2)</f>
        <v>0</v>
      </c>
      <c r="K334" s="173" t="s">
        <v>126</v>
      </c>
      <c r="L334" s="42"/>
      <c r="M334" s="178" t="s">
        <v>19</v>
      </c>
      <c r="N334" s="179" t="s">
        <v>43</v>
      </c>
      <c r="O334" s="67"/>
      <c r="P334" s="180">
        <f>O334*H334</f>
        <v>0</v>
      </c>
      <c r="Q334" s="180">
        <v>3E-05</v>
      </c>
      <c r="R334" s="180">
        <f>Q334*H334</f>
        <v>3E-05</v>
      </c>
      <c r="S334" s="180">
        <v>0</v>
      </c>
      <c r="T334" s="181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82" t="s">
        <v>205</v>
      </c>
      <c r="AT334" s="182" t="s">
        <v>122</v>
      </c>
      <c r="AU334" s="182" t="s">
        <v>128</v>
      </c>
      <c r="AY334" s="20" t="s">
        <v>119</v>
      </c>
      <c r="BE334" s="183">
        <f>IF(N334="základní",J334,0)</f>
        <v>0</v>
      </c>
      <c r="BF334" s="183">
        <f>IF(N334="snížená",J334,0)</f>
        <v>0</v>
      </c>
      <c r="BG334" s="183">
        <f>IF(N334="zákl. přenesená",J334,0)</f>
        <v>0</v>
      </c>
      <c r="BH334" s="183">
        <f>IF(N334="sníž. přenesená",J334,0)</f>
        <v>0</v>
      </c>
      <c r="BI334" s="183">
        <f>IF(N334="nulová",J334,0)</f>
        <v>0</v>
      </c>
      <c r="BJ334" s="20" t="s">
        <v>128</v>
      </c>
      <c r="BK334" s="183">
        <f>ROUND(I334*H334,2)</f>
        <v>0</v>
      </c>
      <c r="BL334" s="20" t="s">
        <v>205</v>
      </c>
      <c r="BM334" s="182" t="s">
        <v>618</v>
      </c>
    </row>
    <row r="335" spans="1:47" s="2" customFormat="1" ht="11.25">
      <c r="A335" s="37"/>
      <c r="B335" s="38"/>
      <c r="C335" s="39"/>
      <c r="D335" s="184" t="s">
        <v>130</v>
      </c>
      <c r="E335" s="39"/>
      <c r="F335" s="185" t="s">
        <v>619</v>
      </c>
      <c r="G335" s="39"/>
      <c r="H335" s="39"/>
      <c r="I335" s="186"/>
      <c r="J335" s="39"/>
      <c r="K335" s="39"/>
      <c r="L335" s="42"/>
      <c r="M335" s="187"/>
      <c r="N335" s="188"/>
      <c r="O335" s="67"/>
      <c r="P335" s="67"/>
      <c r="Q335" s="67"/>
      <c r="R335" s="67"/>
      <c r="S335" s="67"/>
      <c r="T335" s="68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20" t="s">
        <v>130</v>
      </c>
      <c r="AU335" s="20" t="s">
        <v>128</v>
      </c>
    </row>
    <row r="336" spans="1:65" s="2" customFormat="1" ht="16.5" customHeight="1">
      <c r="A336" s="37"/>
      <c r="B336" s="38"/>
      <c r="C336" s="212" t="s">
        <v>620</v>
      </c>
      <c r="D336" s="212" t="s">
        <v>254</v>
      </c>
      <c r="E336" s="213" t="s">
        <v>621</v>
      </c>
      <c r="F336" s="214" t="s">
        <v>622</v>
      </c>
      <c r="G336" s="215" t="s">
        <v>153</v>
      </c>
      <c r="H336" s="216">
        <v>1</v>
      </c>
      <c r="I336" s="217"/>
      <c r="J336" s="218">
        <f>ROUND(I336*H336,2)</f>
        <v>0</v>
      </c>
      <c r="K336" s="214" t="s">
        <v>257</v>
      </c>
      <c r="L336" s="219"/>
      <c r="M336" s="220" t="s">
        <v>19</v>
      </c>
      <c r="N336" s="221" t="s">
        <v>43</v>
      </c>
      <c r="O336" s="67"/>
      <c r="P336" s="180">
        <f>O336*H336</f>
        <v>0</v>
      </c>
      <c r="Q336" s="180">
        <v>0.00136</v>
      </c>
      <c r="R336" s="180">
        <f>Q336*H336</f>
        <v>0.00136</v>
      </c>
      <c r="S336" s="180">
        <v>0</v>
      </c>
      <c r="T336" s="181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82" t="s">
        <v>320</v>
      </c>
      <c r="AT336" s="182" t="s">
        <v>254</v>
      </c>
      <c r="AU336" s="182" t="s">
        <v>128</v>
      </c>
      <c r="AY336" s="20" t="s">
        <v>119</v>
      </c>
      <c r="BE336" s="183">
        <f>IF(N336="základní",J336,0)</f>
        <v>0</v>
      </c>
      <c r="BF336" s="183">
        <f>IF(N336="snížená",J336,0)</f>
        <v>0</v>
      </c>
      <c r="BG336" s="183">
        <f>IF(N336="zákl. přenesená",J336,0)</f>
        <v>0</v>
      </c>
      <c r="BH336" s="183">
        <f>IF(N336="sníž. přenesená",J336,0)</f>
        <v>0</v>
      </c>
      <c r="BI336" s="183">
        <f>IF(N336="nulová",J336,0)</f>
        <v>0</v>
      </c>
      <c r="BJ336" s="20" t="s">
        <v>128</v>
      </c>
      <c r="BK336" s="183">
        <f>ROUND(I336*H336,2)</f>
        <v>0</v>
      </c>
      <c r="BL336" s="20" t="s">
        <v>205</v>
      </c>
      <c r="BM336" s="182" t="s">
        <v>623</v>
      </c>
    </row>
    <row r="337" spans="1:65" s="2" customFormat="1" ht="24.2" customHeight="1">
      <c r="A337" s="37"/>
      <c r="B337" s="38"/>
      <c r="C337" s="171" t="s">
        <v>624</v>
      </c>
      <c r="D337" s="171" t="s">
        <v>122</v>
      </c>
      <c r="E337" s="172" t="s">
        <v>625</v>
      </c>
      <c r="F337" s="173" t="s">
        <v>626</v>
      </c>
      <c r="G337" s="174" t="s">
        <v>146</v>
      </c>
      <c r="H337" s="175">
        <v>0.092</v>
      </c>
      <c r="I337" s="176"/>
      <c r="J337" s="177">
        <f>ROUND(I337*H337,2)</f>
        <v>0</v>
      </c>
      <c r="K337" s="173" t="s">
        <v>126</v>
      </c>
      <c r="L337" s="42"/>
      <c r="M337" s="178" t="s">
        <v>19</v>
      </c>
      <c r="N337" s="179" t="s">
        <v>43</v>
      </c>
      <c r="O337" s="67"/>
      <c r="P337" s="180">
        <f>O337*H337</f>
        <v>0</v>
      </c>
      <c r="Q337" s="180">
        <v>0</v>
      </c>
      <c r="R337" s="180">
        <f>Q337*H337</f>
        <v>0</v>
      </c>
      <c r="S337" s="180">
        <v>0</v>
      </c>
      <c r="T337" s="181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82" t="s">
        <v>205</v>
      </c>
      <c r="AT337" s="182" t="s">
        <v>122</v>
      </c>
      <c r="AU337" s="182" t="s">
        <v>128</v>
      </c>
      <c r="AY337" s="20" t="s">
        <v>119</v>
      </c>
      <c r="BE337" s="183">
        <f>IF(N337="základní",J337,0)</f>
        <v>0</v>
      </c>
      <c r="BF337" s="183">
        <f>IF(N337="snížená",J337,0)</f>
        <v>0</v>
      </c>
      <c r="BG337" s="183">
        <f>IF(N337="zákl. přenesená",J337,0)</f>
        <v>0</v>
      </c>
      <c r="BH337" s="183">
        <f>IF(N337="sníž. přenesená",J337,0)</f>
        <v>0</v>
      </c>
      <c r="BI337" s="183">
        <f>IF(N337="nulová",J337,0)</f>
        <v>0</v>
      </c>
      <c r="BJ337" s="20" t="s">
        <v>128</v>
      </c>
      <c r="BK337" s="183">
        <f>ROUND(I337*H337,2)</f>
        <v>0</v>
      </c>
      <c r="BL337" s="20" t="s">
        <v>205</v>
      </c>
      <c r="BM337" s="182" t="s">
        <v>627</v>
      </c>
    </row>
    <row r="338" spans="1:47" s="2" customFormat="1" ht="11.25">
      <c r="A338" s="37"/>
      <c r="B338" s="38"/>
      <c r="C338" s="39"/>
      <c r="D338" s="184" t="s">
        <v>130</v>
      </c>
      <c r="E338" s="39"/>
      <c r="F338" s="185" t="s">
        <v>628</v>
      </c>
      <c r="G338" s="39"/>
      <c r="H338" s="39"/>
      <c r="I338" s="186"/>
      <c r="J338" s="39"/>
      <c r="K338" s="39"/>
      <c r="L338" s="42"/>
      <c r="M338" s="187"/>
      <c r="N338" s="188"/>
      <c r="O338" s="67"/>
      <c r="P338" s="67"/>
      <c r="Q338" s="67"/>
      <c r="R338" s="67"/>
      <c r="S338" s="67"/>
      <c r="T338" s="68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20" t="s">
        <v>130</v>
      </c>
      <c r="AU338" s="20" t="s">
        <v>128</v>
      </c>
    </row>
    <row r="339" spans="2:63" s="12" customFormat="1" ht="22.9" customHeight="1">
      <c r="B339" s="155"/>
      <c r="C339" s="156"/>
      <c r="D339" s="157" t="s">
        <v>70</v>
      </c>
      <c r="E339" s="169" t="s">
        <v>629</v>
      </c>
      <c r="F339" s="169" t="s">
        <v>630</v>
      </c>
      <c r="G339" s="156"/>
      <c r="H339" s="156"/>
      <c r="I339" s="159"/>
      <c r="J339" s="170">
        <f>BK339</f>
        <v>0</v>
      </c>
      <c r="K339" s="156"/>
      <c r="L339" s="161"/>
      <c r="M339" s="162"/>
      <c r="N339" s="163"/>
      <c r="O339" s="163"/>
      <c r="P339" s="164">
        <f>SUM(P340:P375)</f>
        <v>0</v>
      </c>
      <c r="Q339" s="163"/>
      <c r="R339" s="164">
        <f>SUM(R340:R375)</f>
        <v>0.20563</v>
      </c>
      <c r="S339" s="163"/>
      <c r="T339" s="165">
        <f>SUM(T340:T375)</f>
        <v>0.4205</v>
      </c>
      <c r="AR339" s="166" t="s">
        <v>128</v>
      </c>
      <c r="AT339" s="167" t="s">
        <v>70</v>
      </c>
      <c r="AU339" s="167" t="s">
        <v>76</v>
      </c>
      <c r="AY339" s="166" t="s">
        <v>119</v>
      </c>
      <c r="BK339" s="168">
        <f>SUM(BK340:BK375)</f>
        <v>0</v>
      </c>
    </row>
    <row r="340" spans="1:65" s="2" customFormat="1" ht="24.2" customHeight="1">
      <c r="A340" s="37"/>
      <c r="B340" s="38"/>
      <c r="C340" s="171" t="s">
        <v>631</v>
      </c>
      <c r="D340" s="171" t="s">
        <v>122</v>
      </c>
      <c r="E340" s="172" t="s">
        <v>632</v>
      </c>
      <c r="F340" s="173" t="s">
        <v>633</v>
      </c>
      <c r="G340" s="174" t="s">
        <v>153</v>
      </c>
      <c r="H340" s="175">
        <v>2</v>
      </c>
      <c r="I340" s="176"/>
      <c r="J340" s="177">
        <f>ROUND(I340*H340,2)</f>
        <v>0</v>
      </c>
      <c r="K340" s="173" t="s">
        <v>126</v>
      </c>
      <c r="L340" s="42"/>
      <c r="M340" s="178" t="s">
        <v>19</v>
      </c>
      <c r="N340" s="179" t="s">
        <v>43</v>
      </c>
      <c r="O340" s="67"/>
      <c r="P340" s="180">
        <f>O340*H340</f>
        <v>0</v>
      </c>
      <c r="Q340" s="180">
        <v>0</v>
      </c>
      <c r="R340" s="180">
        <f>Q340*H340</f>
        <v>0</v>
      </c>
      <c r="S340" s="180">
        <v>0</v>
      </c>
      <c r="T340" s="181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82" t="s">
        <v>205</v>
      </c>
      <c r="AT340" s="182" t="s">
        <v>122</v>
      </c>
      <c r="AU340" s="182" t="s">
        <v>128</v>
      </c>
      <c r="AY340" s="20" t="s">
        <v>119</v>
      </c>
      <c r="BE340" s="183">
        <f>IF(N340="základní",J340,0)</f>
        <v>0</v>
      </c>
      <c r="BF340" s="183">
        <f>IF(N340="snížená",J340,0)</f>
        <v>0</v>
      </c>
      <c r="BG340" s="183">
        <f>IF(N340="zákl. přenesená",J340,0)</f>
        <v>0</v>
      </c>
      <c r="BH340" s="183">
        <f>IF(N340="sníž. přenesená",J340,0)</f>
        <v>0</v>
      </c>
      <c r="BI340" s="183">
        <f>IF(N340="nulová",J340,0)</f>
        <v>0</v>
      </c>
      <c r="BJ340" s="20" t="s">
        <v>128</v>
      </c>
      <c r="BK340" s="183">
        <f>ROUND(I340*H340,2)</f>
        <v>0</v>
      </c>
      <c r="BL340" s="20" t="s">
        <v>205</v>
      </c>
      <c r="BM340" s="182" t="s">
        <v>634</v>
      </c>
    </row>
    <row r="341" spans="1:47" s="2" customFormat="1" ht="11.25">
      <c r="A341" s="37"/>
      <c r="B341" s="38"/>
      <c r="C341" s="39"/>
      <c r="D341" s="184" t="s">
        <v>130</v>
      </c>
      <c r="E341" s="39"/>
      <c r="F341" s="185" t="s">
        <v>635</v>
      </c>
      <c r="G341" s="39"/>
      <c r="H341" s="39"/>
      <c r="I341" s="186"/>
      <c r="J341" s="39"/>
      <c r="K341" s="39"/>
      <c r="L341" s="42"/>
      <c r="M341" s="187"/>
      <c r="N341" s="188"/>
      <c r="O341" s="67"/>
      <c r="P341" s="67"/>
      <c r="Q341" s="67"/>
      <c r="R341" s="67"/>
      <c r="S341" s="67"/>
      <c r="T341" s="68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20" t="s">
        <v>130</v>
      </c>
      <c r="AU341" s="20" t="s">
        <v>128</v>
      </c>
    </row>
    <row r="342" spans="1:65" s="2" customFormat="1" ht="16.5" customHeight="1">
      <c r="A342" s="37"/>
      <c r="B342" s="38"/>
      <c r="C342" s="212" t="s">
        <v>636</v>
      </c>
      <c r="D342" s="212" t="s">
        <v>254</v>
      </c>
      <c r="E342" s="213" t="s">
        <v>637</v>
      </c>
      <c r="F342" s="214" t="s">
        <v>638</v>
      </c>
      <c r="G342" s="215" t="s">
        <v>153</v>
      </c>
      <c r="H342" s="216">
        <v>1</v>
      </c>
      <c r="I342" s="217"/>
      <c r="J342" s="218">
        <f>ROUND(I342*H342,2)</f>
        <v>0</v>
      </c>
      <c r="K342" s="214" t="s">
        <v>257</v>
      </c>
      <c r="L342" s="219"/>
      <c r="M342" s="220" t="s">
        <v>19</v>
      </c>
      <c r="N342" s="221" t="s">
        <v>43</v>
      </c>
      <c r="O342" s="67"/>
      <c r="P342" s="180">
        <f>O342*H342</f>
        <v>0</v>
      </c>
      <c r="Q342" s="180">
        <v>0.02</v>
      </c>
      <c r="R342" s="180">
        <f>Q342*H342</f>
        <v>0.02</v>
      </c>
      <c r="S342" s="180">
        <v>0</v>
      </c>
      <c r="T342" s="181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82" t="s">
        <v>320</v>
      </c>
      <c r="AT342" s="182" t="s">
        <v>254</v>
      </c>
      <c r="AU342" s="182" t="s">
        <v>128</v>
      </c>
      <c r="AY342" s="20" t="s">
        <v>119</v>
      </c>
      <c r="BE342" s="183">
        <f>IF(N342="základní",J342,0)</f>
        <v>0</v>
      </c>
      <c r="BF342" s="183">
        <f>IF(N342="snížená",J342,0)</f>
        <v>0</v>
      </c>
      <c r="BG342" s="183">
        <f>IF(N342="zákl. přenesená",J342,0)</f>
        <v>0</v>
      </c>
      <c r="BH342" s="183">
        <f>IF(N342="sníž. přenesená",J342,0)</f>
        <v>0</v>
      </c>
      <c r="BI342" s="183">
        <f>IF(N342="nulová",J342,0)</f>
        <v>0</v>
      </c>
      <c r="BJ342" s="20" t="s">
        <v>128</v>
      </c>
      <c r="BK342" s="183">
        <f>ROUND(I342*H342,2)</f>
        <v>0</v>
      </c>
      <c r="BL342" s="20" t="s">
        <v>205</v>
      </c>
      <c r="BM342" s="182" t="s">
        <v>639</v>
      </c>
    </row>
    <row r="343" spans="1:65" s="2" customFormat="1" ht="16.5" customHeight="1">
      <c r="A343" s="37"/>
      <c r="B343" s="38"/>
      <c r="C343" s="212" t="s">
        <v>640</v>
      </c>
      <c r="D343" s="212" t="s">
        <v>254</v>
      </c>
      <c r="E343" s="213" t="s">
        <v>641</v>
      </c>
      <c r="F343" s="214" t="s">
        <v>642</v>
      </c>
      <c r="G343" s="215" t="s">
        <v>153</v>
      </c>
      <c r="H343" s="216">
        <v>1</v>
      </c>
      <c r="I343" s="217"/>
      <c r="J343" s="218">
        <f>ROUND(I343*H343,2)</f>
        <v>0</v>
      </c>
      <c r="K343" s="214" t="s">
        <v>257</v>
      </c>
      <c r="L343" s="219"/>
      <c r="M343" s="220" t="s">
        <v>19</v>
      </c>
      <c r="N343" s="221" t="s">
        <v>43</v>
      </c>
      <c r="O343" s="67"/>
      <c r="P343" s="180">
        <f>O343*H343</f>
        <v>0</v>
      </c>
      <c r="Q343" s="180">
        <v>0.016</v>
      </c>
      <c r="R343" s="180">
        <f>Q343*H343</f>
        <v>0.016</v>
      </c>
      <c r="S343" s="180">
        <v>0</v>
      </c>
      <c r="T343" s="181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82" t="s">
        <v>320</v>
      </c>
      <c r="AT343" s="182" t="s">
        <v>254</v>
      </c>
      <c r="AU343" s="182" t="s">
        <v>128</v>
      </c>
      <c r="AY343" s="20" t="s">
        <v>119</v>
      </c>
      <c r="BE343" s="183">
        <f>IF(N343="základní",J343,0)</f>
        <v>0</v>
      </c>
      <c r="BF343" s="183">
        <f>IF(N343="snížená",J343,0)</f>
        <v>0</v>
      </c>
      <c r="BG343" s="183">
        <f>IF(N343="zákl. přenesená",J343,0)</f>
        <v>0</v>
      </c>
      <c r="BH343" s="183">
        <f>IF(N343="sníž. přenesená",J343,0)</f>
        <v>0</v>
      </c>
      <c r="BI343" s="183">
        <f>IF(N343="nulová",J343,0)</f>
        <v>0</v>
      </c>
      <c r="BJ343" s="20" t="s">
        <v>128</v>
      </c>
      <c r="BK343" s="183">
        <f>ROUND(I343*H343,2)</f>
        <v>0</v>
      </c>
      <c r="BL343" s="20" t="s">
        <v>205</v>
      </c>
      <c r="BM343" s="182" t="s">
        <v>643</v>
      </c>
    </row>
    <row r="344" spans="1:65" s="2" customFormat="1" ht="16.5" customHeight="1">
      <c r="A344" s="37"/>
      <c r="B344" s="38"/>
      <c r="C344" s="212" t="s">
        <v>644</v>
      </c>
      <c r="D344" s="212" t="s">
        <v>254</v>
      </c>
      <c r="E344" s="213" t="s">
        <v>645</v>
      </c>
      <c r="F344" s="214" t="s">
        <v>646</v>
      </c>
      <c r="G344" s="215" t="s">
        <v>153</v>
      </c>
      <c r="H344" s="216">
        <v>2</v>
      </c>
      <c r="I344" s="217"/>
      <c r="J344" s="218">
        <f>ROUND(I344*H344,2)</f>
        <v>0</v>
      </c>
      <c r="K344" s="214" t="s">
        <v>647</v>
      </c>
      <c r="L344" s="219"/>
      <c r="M344" s="220" t="s">
        <v>19</v>
      </c>
      <c r="N344" s="221" t="s">
        <v>43</v>
      </c>
      <c r="O344" s="67"/>
      <c r="P344" s="180">
        <f>O344*H344</f>
        <v>0</v>
      </c>
      <c r="Q344" s="180">
        <v>0.0012</v>
      </c>
      <c r="R344" s="180">
        <f>Q344*H344</f>
        <v>0.0024</v>
      </c>
      <c r="S344" s="180">
        <v>0</v>
      </c>
      <c r="T344" s="181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82" t="s">
        <v>320</v>
      </c>
      <c r="AT344" s="182" t="s">
        <v>254</v>
      </c>
      <c r="AU344" s="182" t="s">
        <v>128</v>
      </c>
      <c r="AY344" s="20" t="s">
        <v>119</v>
      </c>
      <c r="BE344" s="183">
        <f>IF(N344="základní",J344,0)</f>
        <v>0</v>
      </c>
      <c r="BF344" s="183">
        <f>IF(N344="snížená",J344,0)</f>
        <v>0</v>
      </c>
      <c r="BG344" s="183">
        <f>IF(N344="zákl. přenesená",J344,0)</f>
        <v>0</v>
      </c>
      <c r="BH344" s="183">
        <f>IF(N344="sníž. přenesená",J344,0)</f>
        <v>0</v>
      </c>
      <c r="BI344" s="183">
        <f>IF(N344="nulová",J344,0)</f>
        <v>0</v>
      </c>
      <c r="BJ344" s="20" t="s">
        <v>128</v>
      </c>
      <c r="BK344" s="183">
        <f>ROUND(I344*H344,2)</f>
        <v>0</v>
      </c>
      <c r="BL344" s="20" t="s">
        <v>205</v>
      </c>
      <c r="BM344" s="182" t="s">
        <v>648</v>
      </c>
    </row>
    <row r="345" spans="1:65" s="2" customFormat="1" ht="16.5" customHeight="1">
      <c r="A345" s="37"/>
      <c r="B345" s="38"/>
      <c r="C345" s="212" t="s">
        <v>649</v>
      </c>
      <c r="D345" s="212" t="s">
        <v>254</v>
      </c>
      <c r="E345" s="213" t="s">
        <v>650</v>
      </c>
      <c r="F345" s="214" t="s">
        <v>651</v>
      </c>
      <c r="G345" s="215" t="s">
        <v>153</v>
      </c>
      <c r="H345" s="216">
        <v>2</v>
      </c>
      <c r="I345" s="217"/>
      <c r="J345" s="218">
        <f>ROUND(I345*H345,2)</f>
        <v>0</v>
      </c>
      <c r="K345" s="214" t="s">
        <v>257</v>
      </c>
      <c r="L345" s="219"/>
      <c r="M345" s="220" t="s">
        <v>19</v>
      </c>
      <c r="N345" s="221" t="s">
        <v>43</v>
      </c>
      <c r="O345" s="67"/>
      <c r="P345" s="180">
        <f>O345*H345</f>
        <v>0</v>
      </c>
      <c r="Q345" s="180">
        <v>0.00015</v>
      </c>
      <c r="R345" s="180">
        <f>Q345*H345</f>
        <v>0.0003</v>
      </c>
      <c r="S345" s="180">
        <v>0</v>
      </c>
      <c r="T345" s="181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82" t="s">
        <v>320</v>
      </c>
      <c r="AT345" s="182" t="s">
        <v>254</v>
      </c>
      <c r="AU345" s="182" t="s">
        <v>128</v>
      </c>
      <c r="AY345" s="20" t="s">
        <v>119</v>
      </c>
      <c r="BE345" s="183">
        <f>IF(N345="základní",J345,0)</f>
        <v>0</v>
      </c>
      <c r="BF345" s="183">
        <f>IF(N345="snížená",J345,0)</f>
        <v>0</v>
      </c>
      <c r="BG345" s="183">
        <f>IF(N345="zákl. přenesená",J345,0)</f>
        <v>0</v>
      </c>
      <c r="BH345" s="183">
        <f>IF(N345="sníž. přenesená",J345,0)</f>
        <v>0</v>
      </c>
      <c r="BI345" s="183">
        <f>IF(N345="nulová",J345,0)</f>
        <v>0</v>
      </c>
      <c r="BJ345" s="20" t="s">
        <v>128</v>
      </c>
      <c r="BK345" s="183">
        <f>ROUND(I345*H345,2)</f>
        <v>0</v>
      </c>
      <c r="BL345" s="20" t="s">
        <v>205</v>
      </c>
      <c r="BM345" s="182" t="s">
        <v>652</v>
      </c>
    </row>
    <row r="346" spans="1:65" s="2" customFormat="1" ht="24.2" customHeight="1">
      <c r="A346" s="37"/>
      <c r="B346" s="38"/>
      <c r="C346" s="171" t="s">
        <v>653</v>
      </c>
      <c r="D346" s="171" t="s">
        <v>122</v>
      </c>
      <c r="E346" s="172" t="s">
        <v>654</v>
      </c>
      <c r="F346" s="173" t="s">
        <v>655</v>
      </c>
      <c r="G346" s="174" t="s">
        <v>153</v>
      </c>
      <c r="H346" s="175">
        <v>1</v>
      </c>
      <c r="I346" s="176"/>
      <c r="J346" s="177">
        <f>ROUND(I346*H346,2)</f>
        <v>0</v>
      </c>
      <c r="K346" s="173" t="s">
        <v>126</v>
      </c>
      <c r="L346" s="42"/>
      <c r="M346" s="178" t="s">
        <v>19</v>
      </c>
      <c r="N346" s="179" t="s">
        <v>43</v>
      </c>
      <c r="O346" s="67"/>
      <c r="P346" s="180">
        <f>O346*H346</f>
        <v>0</v>
      </c>
      <c r="Q346" s="180">
        <v>0</v>
      </c>
      <c r="R346" s="180">
        <f>Q346*H346</f>
        <v>0</v>
      </c>
      <c r="S346" s="180">
        <v>0</v>
      </c>
      <c r="T346" s="18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82" t="s">
        <v>205</v>
      </c>
      <c r="AT346" s="182" t="s">
        <v>122</v>
      </c>
      <c r="AU346" s="182" t="s">
        <v>128</v>
      </c>
      <c r="AY346" s="20" t="s">
        <v>119</v>
      </c>
      <c r="BE346" s="183">
        <f>IF(N346="základní",J346,0)</f>
        <v>0</v>
      </c>
      <c r="BF346" s="183">
        <f>IF(N346="snížená",J346,0)</f>
        <v>0</v>
      </c>
      <c r="BG346" s="183">
        <f>IF(N346="zákl. přenesená",J346,0)</f>
        <v>0</v>
      </c>
      <c r="BH346" s="183">
        <f>IF(N346="sníž. přenesená",J346,0)</f>
        <v>0</v>
      </c>
      <c r="BI346" s="183">
        <f>IF(N346="nulová",J346,0)</f>
        <v>0</v>
      </c>
      <c r="BJ346" s="20" t="s">
        <v>128</v>
      </c>
      <c r="BK346" s="183">
        <f>ROUND(I346*H346,2)</f>
        <v>0</v>
      </c>
      <c r="BL346" s="20" t="s">
        <v>205</v>
      </c>
      <c r="BM346" s="182" t="s">
        <v>656</v>
      </c>
    </row>
    <row r="347" spans="1:47" s="2" customFormat="1" ht="11.25">
      <c r="A347" s="37"/>
      <c r="B347" s="38"/>
      <c r="C347" s="39"/>
      <c r="D347" s="184" t="s">
        <v>130</v>
      </c>
      <c r="E347" s="39"/>
      <c r="F347" s="185" t="s">
        <v>657</v>
      </c>
      <c r="G347" s="39"/>
      <c r="H347" s="39"/>
      <c r="I347" s="186"/>
      <c r="J347" s="39"/>
      <c r="K347" s="39"/>
      <c r="L347" s="42"/>
      <c r="M347" s="187"/>
      <c r="N347" s="188"/>
      <c r="O347" s="67"/>
      <c r="P347" s="67"/>
      <c r="Q347" s="67"/>
      <c r="R347" s="67"/>
      <c r="S347" s="67"/>
      <c r="T347" s="68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20" t="s">
        <v>130</v>
      </c>
      <c r="AU347" s="20" t="s">
        <v>128</v>
      </c>
    </row>
    <row r="348" spans="1:65" s="2" customFormat="1" ht="21.75" customHeight="1">
      <c r="A348" s="37"/>
      <c r="B348" s="38"/>
      <c r="C348" s="212" t="s">
        <v>658</v>
      </c>
      <c r="D348" s="212" t="s">
        <v>254</v>
      </c>
      <c r="E348" s="213" t="s">
        <v>659</v>
      </c>
      <c r="F348" s="214" t="s">
        <v>660</v>
      </c>
      <c r="G348" s="215" t="s">
        <v>153</v>
      </c>
      <c r="H348" s="216">
        <v>1</v>
      </c>
      <c r="I348" s="217"/>
      <c r="J348" s="218">
        <f>ROUND(I348*H348,2)</f>
        <v>0</v>
      </c>
      <c r="K348" s="214" t="s">
        <v>257</v>
      </c>
      <c r="L348" s="219"/>
      <c r="M348" s="220" t="s">
        <v>19</v>
      </c>
      <c r="N348" s="221" t="s">
        <v>43</v>
      </c>
      <c r="O348" s="67"/>
      <c r="P348" s="180">
        <f>O348*H348</f>
        <v>0</v>
      </c>
      <c r="Q348" s="180">
        <v>0.038</v>
      </c>
      <c r="R348" s="180">
        <f>Q348*H348</f>
        <v>0.038</v>
      </c>
      <c r="S348" s="180">
        <v>0</v>
      </c>
      <c r="T348" s="181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82" t="s">
        <v>320</v>
      </c>
      <c r="AT348" s="182" t="s">
        <v>254</v>
      </c>
      <c r="AU348" s="182" t="s">
        <v>128</v>
      </c>
      <c r="AY348" s="20" t="s">
        <v>119</v>
      </c>
      <c r="BE348" s="183">
        <f>IF(N348="základní",J348,0)</f>
        <v>0</v>
      </c>
      <c r="BF348" s="183">
        <f>IF(N348="snížená",J348,0)</f>
        <v>0</v>
      </c>
      <c r="BG348" s="183">
        <f>IF(N348="zákl. přenesená",J348,0)</f>
        <v>0</v>
      </c>
      <c r="BH348" s="183">
        <f>IF(N348="sníž. přenesená",J348,0)</f>
        <v>0</v>
      </c>
      <c r="BI348" s="183">
        <f>IF(N348="nulová",J348,0)</f>
        <v>0</v>
      </c>
      <c r="BJ348" s="20" t="s">
        <v>128</v>
      </c>
      <c r="BK348" s="183">
        <f>ROUND(I348*H348,2)</f>
        <v>0</v>
      </c>
      <c r="BL348" s="20" t="s">
        <v>205</v>
      </c>
      <c r="BM348" s="182" t="s">
        <v>661</v>
      </c>
    </row>
    <row r="349" spans="1:65" s="2" customFormat="1" ht="16.5" customHeight="1">
      <c r="A349" s="37"/>
      <c r="B349" s="38"/>
      <c r="C349" s="212" t="s">
        <v>662</v>
      </c>
      <c r="D349" s="212" t="s">
        <v>254</v>
      </c>
      <c r="E349" s="213" t="s">
        <v>663</v>
      </c>
      <c r="F349" s="214" t="s">
        <v>664</v>
      </c>
      <c r="G349" s="215" t="s">
        <v>153</v>
      </c>
      <c r="H349" s="216">
        <v>1</v>
      </c>
      <c r="I349" s="217"/>
      <c r="J349" s="218">
        <f>ROUND(I349*H349,2)</f>
        <v>0</v>
      </c>
      <c r="K349" s="214" t="s">
        <v>257</v>
      </c>
      <c r="L349" s="219"/>
      <c r="M349" s="220" t="s">
        <v>19</v>
      </c>
      <c r="N349" s="221" t="s">
        <v>43</v>
      </c>
      <c r="O349" s="67"/>
      <c r="P349" s="180">
        <f>O349*H349</f>
        <v>0</v>
      </c>
      <c r="Q349" s="180">
        <v>0.0022</v>
      </c>
      <c r="R349" s="180">
        <f>Q349*H349</f>
        <v>0.0022</v>
      </c>
      <c r="S349" s="180">
        <v>0</v>
      </c>
      <c r="T349" s="181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82" t="s">
        <v>320</v>
      </c>
      <c r="AT349" s="182" t="s">
        <v>254</v>
      </c>
      <c r="AU349" s="182" t="s">
        <v>128</v>
      </c>
      <c r="AY349" s="20" t="s">
        <v>119</v>
      </c>
      <c r="BE349" s="183">
        <f>IF(N349="základní",J349,0)</f>
        <v>0</v>
      </c>
      <c r="BF349" s="183">
        <f>IF(N349="snížená",J349,0)</f>
        <v>0</v>
      </c>
      <c r="BG349" s="183">
        <f>IF(N349="zákl. přenesená",J349,0)</f>
        <v>0</v>
      </c>
      <c r="BH349" s="183">
        <f>IF(N349="sníž. přenesená",J349,0)</f>
        <v>0</v>
      </c>
      <c r="BI349" s="183">
        <f>IF(N349="nulová",J349,0)</f>
        <v>0</v>
      </c>
      <c r="BJ349" s="20" t="s">
        <v>128</v>
      </c>
      <c r="BK349" s="183">
        <f>ROUND(I349*H349,2)</f>
        <v>0</v>
      </c>
      <c r="BL349" s="20" t="s">
        <v>205</v>
      </c>
      <c r="BM349" s="182" t="s">
        <v>665</v>
      </c>
    </row>
    <row r="350" spans="1:65" s="2" customFormat="1" ht="16.5" customHeight="1">
      <c r="A350" s="37"/>
      <c r="B350" s="38"/>
      <c r="C350" s="212" t="s">
        <v>666</v>
      </c>
      <c r="D350" s="212" t="s">
        <v>254</v>
      </c>
      <c r="E350" s="213" t="s">
        <v>667</v>
      </c>
      <c r="F350" s="214" t="s">
        <v>668</v>
      </c>
      <c r="G350" s="215" t="s">
        <v>153</v>
      </c>
      <c r="H350" s="216">
        <v>1</v>
      </c>
      <c r="I350" s="217"/>
      <c r="J350" s="218">
        <f>ROUND(I350*H350,2)</f>
        <v>0</v>
      </c>
      <c r="K350" s="214" t="s">
        <v>257</v>
      </c>
      <c r="L350" s="219"/>
      <c r="M350" s="220" t="s">
        <v>19</v>
      </c>
      <c r="N350" s="221" t="s">
        <v>43</v>
      </c>
      <c r="O350" s="67"/>
      <c r="P350" s="180">
        <f>O350*H350</f>
        <v>0</v>
      </c>
      <c r="Q350" s="180">
        <v>0.00015</v>
      </c>
      <c r="R350" s="180">
        <f>Q350*H350</f>
        <v>0.00015</v>
      </c>
      <c r="S350" s="180">
        <v>0</v>
      </c>
      <c r="T350" s="181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82" t="s">
        <v>320</v>
      </c>
      <c r="AT350" s="182" t="s">
        <v>254</v>
      </c>
      <c r="AU350" s="182" t="s">
        <v>128</v>
      </c>
      <c r="AY350" s="20" t="s">
        <v>119</v>
      </c>
      <c r="BE350" s="183">
        <f>IF(N350="základní",J350,0)</f>
        <v>0</v>
      </c>
      <c r="BF350" s="183">
        <f>IF(N350="snížená",J350,0)</f>
        <v>0</v>
      </c>
      <c r="BG350" s="183">
        <f>IF(N350="zákl. přenesená",J350,0)</f>
        <v>0</v>
      </c>
      <c r="BH350" s="183">
        <f>IF(N350="sníž. přenesená",J350,0)</f>
        <v>0</v>
      </c>
      <c r="BI350" s="183">
        <f>IF(N350="nulová",J350,0)</f>
        <v>0</v>
      </c>
      <c r="BJ350" s="20" t="s">
        <v>128</v>
      </c>
      <c r="BK350" s="183">
        <f>ROUND(I350*H350,2)</f>
        <v>0</v>
      </c>
      <c r="BL350" s="20" t="s">
        <v>205</v>
      </c>
      <c r="BM350" s="182" t="s">
        <v>669</v>
      </c>
    </row>
    <row r="351" spans="1:65" s="2" customFormat="1" ht="16.5" customHeight="1">
      <c r="A351" s="37"/>
      <c r="B351" s="38"/>
      <c r="C351" s="212" t="s">
        <v>670</v>
      </c>
      <c r="D351" s="212" t="s">
        <v>254</v>
      </c>
      <c r="E351" s="213" t="s">
        <v>671</v>
      </c>
      <c r="F351" s="214" t="s">
        <v>672</v>
      </c>
      <c r="G351" s="215" t="s">
        <v>153</v>
      </c>
      <c r="H351" s="216">
        <v>1</v>
      </c>
      <c r="I351" s="217"/>
      <c r="J351" s="218">
        <f>ROUND(I351*H351,2)</f>
        <v>0</v>
      </c>
      <c r="K351" s="214" t="s">
        <v>257</v>
      </c>
      <c r="L351" s="219"/>
      <c r="M351" s="220" t="s">
        <v>19</v>
      </c>
      <c r="N351" s="221" t="s">
        <v>43</v>
      </c>
      <c r="O351" s="67"/>
      <c r="P351" s="180">
        <f>O351*H351</f>
        <v>0</v>
      </c>
      <c r="Q351" s="180">
        <v>0.00015</v>
      </c>
      <c r="R351" s="180">
        <f>Q351*H351</f>
        <v>0.00015</v>
      </c>
      <c r="S351" s="180">
        <v>0</v>
      </c>
      <c r="T351" s="181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82" t="s">
        <v>320</v>
      </c>
      <c r="AT351" s="182" t="s">
        <v>254</v>
      </c>
      <c r="AU351" s="182" t="s">
        <v>128</v>
      </c>
      <c r="AY351" s="20" t="s">
        <v>119</v>
      </c>
      <c r="BE351" s="183">
        <f>IF(N351="základní",J351,0)</f>
        <v>0</v>
      </c>
      <c r="BF351" s="183">
        <f>IF(N351="snížená",J351,0)</f>
        <v>0</v>
      </c>
      <c r="BG351" s="183">
        <f>IF(N351="zákl. přenesená",J351,0)</f>
        <v>0</v>
      </c>
      <c r="BH351" s="183">
        <f>IF(N351="sníž. přenesená",J351,0)</f>
        <v>0</v>
      </c>
      <c r="BI351" s="183">
        <f>IF(N351="nulová",J351,0)</f>
        <v>0</v>
      </c>
      <c r="BJ351" s="20" t="s">
        <v>128</v>
      </c>
      <c r="BK351" s="183">
        <f>ROUND(I351*H351,2)</f>
        <v>0</v>
      </c>
      <c r="BL351" s="20" t="s">
        <v>205</v>
      </c>
      <c r="BM351" s="182" t="s">
        <v>673</v>
      </c>
    </row>
    <row r="352" spans="1:65" s="2" customFormat="1" ht="16.5" customHeight="1">
      <c r="A352" s="37"/>
      <c r="B352" s="38"/>
      <c r="C352" s="171" t="s">
        <v>674</v>
      </c>
      <c r="D352" s="171" t="s">
        <v>122</v>
      </c>
      <c r="E352" s="172" t="s">
        <v>675</v>
      </c>
      <c r="F352" s="173" t="s">
        <v>676</v>
      </c>
      <c r="G352" s="174" t="s">
        <v>153</v>
      </c>
      <c r="H352" s="175">
        <v>1</v>
      </c>
      <c r="I352" s="176"/>
      <c r="J352" s="177">
        <f>ROUND(I352*H352,2)</f>
        <v>0</v>
      </c>
      <c r="K352" s="173" t="s">
        <v>126</v>
      </c>
      <c r="L352" s="42"/>
      <c r="M352" s="178" t="s">
        <v>19</v>
      </c>
      <c r="N352" s="179" t="s">
        <v>43</v>
      </c>
      <c r="O352" s="67"/>
      <c r="P352" s="180">
        <f>O352*H352</f>
        <v>0</v>
      </c>
      <c r="Q352" s="180">
        <v>0</v>
      </c>
      <c r="R352" s="180">
        <f>Q352*H352</f>
        <v>0</v>
      </c>
      <c r="S352" s="180">
        <v>0</v>
      </c>
      <c r="T352" s="181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82" t="s">
        <v>205</v>
      </c>
      <c r="AT352" s="182" t="s">
        <v>122</v>
      </c>
      <c r="AU352" s="182" t="s">
        <v>128</v>
      </c>
      <c r="AY352" s="20" t="s">
        <v>119</v>
      </c>
      <c r="BE352" s="183">
        <f>IF(N352="základní",J352,0)</f>
        <v>0</v>
      </c>
      <c r="BF352" s="183">
        <f>IF(N352="snížená",J352,0)</f>
        <v>0</v>
      </c>
      <c r="BG352" s="183">
        <f>IF(N352="zákl. přenesená",J352,0)</f>
        <v>0</v>
      </c>
      <c r="BH352" s="183">
        <f>IF(N352="sníž. přenesená",J352,0)</f>
        <v>0</v>
      </c>
      <c r="BI352" s="183">
        <f>IF(N352="nulová",J352,0)</f>
        <v>0</v>
      </c>
      <c r="BJ352" s="20" t="s">
        <v>128</v>
      </c>
      <c r="BK352" s="183">
        <f>ROUND(I352*H352,2)</f>
        <v>0</v>
      </c>
      <c r="BL352" s="20" t="s">
        <v>205</v>
      </c>
      <c r="BM352" s="182" t="s">
        <v>677</v>
      </c>
    </row>
    <row r="353" spans="1:47" s="2" customFormat="1" ht="11.25">
      <c r="A353" s="37"/>
      <c r="B353" s="38"/>
      <c r="C353" s="39"/>
      <c r="D353" s="184" t="s">
        <v>130</v>
      </c>
      <c r="E353" s="39"/>
      <c r="F353" s="185" t="s">
        <v>678</v>
      </c>
      <c r="G353" s="39"/>
      <c r="H353" s="39"/>
      <c r="I353" s="186"/>
      <c r="J353" s="39"/>
      <c r="K353" s="39"/>
      <c r="L353" s="42"/>
      <c r="M353" s="187"/>
      <c r="N353" s="188"/>
      <c r="O353" s="67"/>
      <c r="P353" s="67"/>
      <c r="Q353" s="67"/>
      <c r="R353" s="67"/>
      <c r="S353" s="67"/>
      <c r="T353" s="68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20" t="s">
        <v>130</v>
      </c>
      <c r="AU353" s="20" t="s">
        <v>128</v>
      </c>
    </row>
    <row r="354" spans="1:65" s="2" customFormat="1" ht="16.5" customHeight="1">
      <c r="A354" s="37"/>
      <c r="B354" s="38"/>
      <c r="C354" s="212" t="s">
        <v>679</v>
      </c>
      <c r="D354" s="212" t="s">
        <v>254</v>
      </c>
      <c r="E354" s="213" t="s">
        <v>680</v>
      </c>
      <c r="F354" s="214" t="s">
        <v>681</v>
      </c>
      <c r="G354" s="215" t="s">
        <v>153</v>
      </c>
      <c r="H354" s="216">
        <v>1</v>
      </c>
      <c r="I354" s="217"/>
      <c r="J354" s="218">
        <f>ROUND(I354*H354,2)</f>
        <v>0</v>
      </c>
      <c r="K354" s="214" t="s">
        <v>257</v>
      </c>
      <c r="L354" s="219"/>
      <c r="M354" s="220" t="s">
        <v>19</v>
      </c>
      <c r="N354" s="221" t="s">
        <v>43</v>
      </c>
      <c r="O354" s="67"/>
      <c r="P354" s="180">
        <f>O354*H354</f>
        <v>0</v>
      </c>
      <c r="Q354" s="180">
        <v>0.0002</v>
      </c>
      <c r="R354" s="180">
        <f>Q354*H354</f>
        <v>0.0002</v>
      </c>
      <c r="S354" s="180">
        <v>0</v>
      </c>
      <c r="T354" s="181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82" t="s">
        <v>320</v>
      </c>
      <c r="AT354" s="182" t="s">
        <v>254</v>
      </c>
      <c r="AU354" s="182" t="s">
        <v>128</v>
      </c>
      <c r="AY354" s="20" t="s">
        <v>119</v>
      </c>
      <c r="BE354" s="183">
        <f>IF(N354="základní",J354,0)</f>
        <v>0</v>
      </c>
      <c r="BF354" s="183">
        <f>IF(N354="snížená",J354,0)</f>
        <v>0</v>
      </c>
      <c r="BG354" s="183">
        <f>IF(N354="zákl. přenesená",J354,0)</f>
        <v>0</v>
      </c>
      <c r="BH354" s="183">
        <f>IF(N354="sníž. přenesená",J354,0)</f>
        <v>0</v>
      </c>
      <c r="BI354" s="183">
        <f>IF(N354="nulová",J354,0)</f>
        <v>0</v>
      </c>
      <c r="BJ354" s="20" t="s">
        <v>128</v>
      </c>
      <c r="BK354" s="183">
        <f>ROUND(I354*H354,2)</f>
        <v>0</v>
      </c>
      <c r="BL354" s="20" t="s">
        <v>205</v>
      </c>
      <c r="BM354" s="182" t="s">
        <v>682</v>
      </c>
    </row>
    <row r="355" spans="2:51" s="13" customFormat="1" ht="11.25">
      <c r="B355" s="189"/>
      <c r="C355" s="190"/>
      <c r="D355" s="191" t="s">
        <v>132</v>
      </c>
      <c r="E355" s="192" t="s">
        <v>19</v>
      </c>
      <c r="F355" s="193" t="s">
        <v>683</v>
      </c>
      <c r="G355" s="190"/>
      <c r="H355" s="194">
        <v>1</v>
      </c>
      <c r="I355" s="195"/>
      <c r="J355" s="190"/>
      <c r="K355" s="190"/>
      <c r="L355" s="196"/>
      <c r="M355" s="197"/>
      <c r="N355" s="198"/>
      <c r="O355" s="198"/>
      <c r="P355" s="198"/>
      <c r="Q355" s="198"/>
      <c r="R355" s="198"/>
      <c r="S355" s="198"/>
      <c r="T355" s="199"/>
      <c r="AT355" s="200" t="s">
        <v>132</v>
      </c>
      <c r="AU355" s="200" t="s">
        <v>128</v>
      </c>
      <c r="AV355" s="13" t="s">
        <v>128</v>
      </c>
      <c r="AW355" s="13" t="s">
        <v>33</v>
      </c>
      <c r="AX355" s="13" t="s">
        <v>76</v>
      </c>
      <c r="AY355" s="200" t="s">
        <v>119</v>
      </c>
    </row>
    <row r="356" spans="1:65" s="2" customFormat="1" ht="16.5" customHeight="1">
      <c r="A356" s="37"/>
      <c r="B356" s="38"/>
      <c r="C356" s="171" t="s">
        <v>684</v>
      </c>
      <c r="D356" s="171" t="s">
        <v>122</v>
      </c>
      <c r="E356" s="172" t="s">
        <v>685</v>
      </c>
      <c r="F356" s="173" t="s">
        <v>686</v>
      </c>
      <c r="G356" s="174" t="s">
        <v>153</v>
      </c>
      <c r="H356" s="175">
        <v>2</v>
      </c>
      <c r="I356" s="176"/>
      <c r="J356" s="177">
        <f>ROUND(I356*H356,2)</f>
        <v>0</v>
      </c>
      <c r="K356" s="173" t="s">
        <v>126</v>
      </c>
      <c r="L356" s="42"/>
      <c r="M356" s="178" t="s">
        <v>19</v>
      </c>
      <c r="N356" s="179" t="s">
        <v>43</v>
      </c>
      <c r="O356" s="67"/>
      <c r="P356" s="180">
        <f>O356*H356</f>
        <v>0</v>
      </c>
      <c r="Q356" s="180">
        <v>0</v>
      </c>
      <c r="R356" s="180">
        <f>Q356*H356</f>
        <v>0</v>
      </c>
      <c r="S356" s="180">
        <v>0.024</v>
      </c>
      <c r="T356" s="181">
        <f>S356*H356</f>
        <v>0.048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82" t="s">
        <v>205</v>
      </c>
      <c r="AT356" s="182" t="s">
        <v>122</v>
      </c>
      <c r="AU356" s="182" t="s">
        <v>128</v>
      </c>
      <c r="AY356" s="20" t="s">
        <v>119</v>
      </c>
      <c r="BE356" s="183">
        <f>IF(N356="základní",J356,0)</f>
        <v>0</v>
      </c>
      <c r="BF356" s="183">
        <f>IF(N356="snížená",J356,0)</f>
        <v>0</v>
      </c>
      <c r="BG356" s="183">
        <f>IF(N356="zákl. přenesená",J356,0)</f>
        <v>0</v>
      </c>
      <c r="BH356" s="183">
        <f>IF(N356="sníž. přenesená",J356,0)</f>
        <v>0</v>
      </c>
      <c r="BI356" s="183">
        <f>IF(N356="nulová",J356,0)</f>
        <v>0</v>
      </c>
      <c r="BJ356" s="20" t="s">
        <v>128</v>
      </c>
      <c r="BK356" s="183">
        <f>ROUND(I356*H356,2)</f>
        <v>0</v>
      </c>
      <c r="BL356" s="20" t="s">
        <v>205</v>
      </c>
      <c r="BM356" s="182" t="s">
        <v>687</v>
      </c>
    </row>
    <row r="357" spans="1:47" s="2" customFormat="1" ht="11.25">
      <c r="A357" s="37"/>
      <c r="B357" s="38"/>
      <c r="C357" s="39"/>
      <c r="D357" s="184" t="s">
        <v>130</v>
      </c>
      <c r="E357" s="39"/>
      <c r="F357" s="185" t="s">
        <v>688</v>
      </c>
      <c r="G357" s="39"/>
      <c r="H357" s="39"/>
      <c r="I357" s="186"/>
      <c r="J357" s="39"/>
      <c r="K357" s="39"/>
      <c r="L357" s="42"/>
      <c r="M357" s="187"/>
      <c r="N357" s="188"/>
      <c r="O357" s="67"/>
      <c r="P357" s="67"/>
      <c r="Q357" s="67"/>
      <c r="R357" s="67"/>
      <c r="S357" s="67"/>
      <c r="T357" s="68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20" t="s">
        <v>130</v>
      </c>
      <c r="AU357" s="20" t="s">
        <v>128</v>
      </c>
    </row>
    <row r="358" spans="1:65" s="2" customFormat="1" ht="16.5" customHeight="1">
      <c r="A358" s="37"/>
      <c r="B358" s="38"/>
      <c r="C358" s="171" t="s">
        <v>689</v>
      </c>
      <c r="D358" s="171" t="s">
        <v>122</v>
      </c>
      <c r="E358" s="172" t="s">
        <v>690</v>
      </c>
      <c r="F358" s="173" t="s">
        <v>691</v>
      </c>
      <c r="G358" s="174" t="s">
        <v>153</v>
      </c>
      <c r="H358" s="175">
        <v>1</v>
      </c>
      <c r="I358" s="176"/>
      <c r="J358" s="177">
        <f>ROUND(I358*H358,2)</f>
        <v>0</v>
      </c>
      <c r="K358" s="173" t="s">
        <v>126</v>
      </c>
      <c r="L358" s="42"/>
      <c r="M358" s="178" t="s">
        <v>19</v>
      </c>
      <c r="N358" s="179" t="s">
        <v>43</v>
      </c>
      <c r="O358" s="67"/>
      <c r="P358" s="180">
        <f>O358*H358</f>
        <v>0</v>
      </c>
      <c r="Q358" s="180">
        <v>0</v>
      </c>
      <c r="R358" s="180">
        <f>Q358*H358</f>
        <v>0</v>
      </c>
      <c r="S358" s="180">
        <v>0</v>
      </c>
      <c r="T358" s="181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82" t="s">
        <v>205</v>
      </c>
      <c r="AT358" s="182" t="s">
        <v>122</v>
      </c>
      <c r="AU358" s="182" t="s">
        <v>128</v>
      </c>
      <c r="AY358" s="20" t="s">
        <v>119</v>
      </c>
      <c r="BE358" s="183">
        <f>IF(N358="základní",J358,0)</f>
        <v>0</v>
      </c>
      <c r="BF358" s="183">
        <f>IF(N358="snížená",J358,0)</f>
        <v>0</v>
      </c>
      <c r="BG358" s="183">
        <f>IF(N358="zákl. přenesená",J358,0)</f>
        <v>0</v>
      </c>
      <c r="BH358" s="183">
        <f>IF(N358="sníž. přenesená",J358,0)</f>
        <v>0</v>
      </c>
      <c r="BI358" s="183">
        <f>IF(N358="nulová",J358,0)</f>
        <v>0</v>
      </c>
      <c r="BJ358" s="20" t="s">
        <v>128</v>
      </c>
      <c r="BK358" s="183">
        <f>ROUND(I358*H358,2)</f>
        <v>0</v>
      </c>
      <c r="BL358" s="20" t="s">
        <v>205</v>
      </c>
      <c r="BM358" s="182" t="s">
        <v>692</v>
      </c>
    </row>
    <row r="359" spans="1:47" s="2" customFormat="1" ht="11.25">
      <c r="A359" s="37"/>
      <c r="B359" s="38"/>
      <c r="C359" s="39"/>
      <c r="D359" s="184" t="s">
        <v>130</v>
      </c>
      <c r="E359" s="39"/>
      <c r="F359" s="185" t="s">
        <v>693</v>
      </c>
      <c r="G359" s="39"/>
      <c r="H359" s="39"/>
      <c r="I359" s="186"/>
      <c r="J359" s="39"/>
      <c r="K359" s="39"/>
      <c r="L359" s="42"/>
      <c r="M359" s="187"/>
      <c r="N359" s="188"/>
      <c r="O359" s="67"/>
      <c r="P359" s="67"/>
      <c r="Q359" s="67"/>
      <c r="R359" s="67"/>
      <c r="S359" s="67"/>
      <c r="T359" s="68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20" t="s">
        <v>130</v>
      </c>
      <c r="AU359" s="20" t="s">
        <v>128</v>
      </c>
    </row>
    <row r="360" spans="2:51" s="13" customFormat="1" ht="11.25">
      <c r="B360" s="189"/>
      <c r="C360" s="190"/>
      <c r="D360" s="191" t="s">
        <v>132</v>
      </c>
      <c r="E360" s="192" t="s">
        <v>19</v>
      </c>
      <c r="F360" s="193" t="s">
        <v>694</v>
      </c>
      <c r="G360" s="190"/>
      <c r="H360" s="194">
        <v>1</v>
      </c>
      <c r="I360" s="195"/>
      <c r="J360" s="190"/>
      <c r="K360" s="190"/>
      <c r="L360" s="196"/>
      <c r="M360" s="197"/>
      <c r="N360" s="198"/>
      <c r="O360" s="198"/>
      <c r="P360" s="198"/>
      <c r="Q360" s="198"/>
      <c r="R360" s="198"/>
      <c r="S360" s="198"/>
      <c r="T360" s="199"/>
      <c r="AT360" s="200" t="s">
        <v>132</v>
      </c>
      <c r="AU360" s="200" t="s">
        <v>128</v>
      </c>
      <c r="AV360" s="13" t="s">
        <v>128</v>
      </c>
      <c r="AW360" s="13" t="s">
        <v>33</v>
      </c>
      <c r="AX360" s="13" t="s">
        <v>76</v>
      </c>
      <c r="AY360" s="200" t="s">
        <v>119</v>
      </c>
    </row>
    <row r="361" spans="1:65" s="2" customFormat="1" ht="16.5" customHeight="1">
      <c r="A361" s="37"/>
      <c r="B361" s="38"/>
      <c r="C361" s="212" t="s">
        <v>695</v>
      </c>
      <c r="D361" s="212" t="s">
        <v>254</v>
      </c>
      <c r="E361" s="213" t="s">
        <v>696</v>
      </c>
      <c r="F361" s="214" t="s">
        <v>697</v>
      </c>
      <c r="G361" s="215" t="s">
        <v>153</v>
      </c>
      <c r="H361" s="216">
        <v>1</v>
      </c>
      <c r="I361" s="217"/>
      <c r="J361" s="218">
        <f aca="true" t="shared" si="0" ref="J361:J366">ROUND(I361*H361,2)</f>
        <v>0</v>
      </c>
      <c r="K361" s="214" t="s">
        <v>257</v>
      </c>
      <c r="L361" s="219"/>
      <c r="M361" s="220" t="s">
        <v>19</v>
      </c>
      <c r="N361" s="221" t="s">
        <v>43</v>
      </c>
      <c r="O361" s="67"/>
      <c r="P361" s="180">
        <f aca="true" t="shared" si="1" ref="P361:P366">O361*H361</f>
        <v>0</v>
      </c>
      <c r="Q361" s="180">
        <v>0.00123</v>
      </c>
      <c r="R361" s="180">
        <f aca="true" t="shared" si="2" ref="R361:R366">Q361*H361</f>
        <v>0.00123</v>
      </c>
      <c r="S361" s="180">
        <v>0</v>
      </c>
      <c r="T361" s="181">
        <f aca="true" t="shared" si="3" ref="T361:T366"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82" t="s">
        <v>320</v>
      </c>
      <c r="AT361" s="182" t="s">
        <v>254</v>
      </c>
      <c r="AU361" s="182" t="s">
        <v>128</v>
      </c>
      <c r="AY361" s="20" t="s">
        <v>119</v>
      </c>
      <c r="BE361" s="183">
        <f aca="true" t="shared" si="4" ref="BE361:BE366">IF(N361="základní",J361,0)</f>
        <v>0</v>
      </c>
      <c r="BF361" s="183">
        <f aca="true" t="shared" si="5" ref="BF361:BF366">IF(N361="snížená",J361,0)</f>
        <v>0</v>
      </c>
      <c r="BG361" s="183">
        <f aca="true" t="shared" si="6" ref="BG361:BG366">IF(N361="zákl. přenesená",J361,0)</f>
        <v>0</v>
      </c>
      <c r="BH361" s="183">
        <f aca="true" t="shared" si="7" ref="BH361:BH366">IF(N361="sníž. přenesená",J361,0)</f>
        <v>0</v>
      </c>
      <c r="BI361" s="183">
        <f aca="true" t="shared" si="8" ref="BI361:BI366">IF(N361="nulová",J361,0)</f>
        <v>0</v>
      </c>
      <c r="BJ361" s="20" t="s">
        <v>128</v>
      </c>
      <c r="BK361" s="183">
        <f aca="true" t="shared" si="9" ref="BK361:BK366">ROUND(I361*H361,2)</f>
        <v>0</v>
      </c>
      <c r="BL361" s="20" t="s">
        <v>205</v>
      </c>
      <c r="BM361" s="182" t="s">
        <v>698</v>
      </c>
    </row>
    <row r="362" spans="1:65" s="2" customFormat="1" ht="16.5" customHeight="1">
      <c r="A362" s="37"/>
      <c r="B362" s="38"/>
      <c r="C362" s="171" t="s">
        <v>699</v>
      </c>
      <c r="D362" s="171" t="s">
        <v>122</v>
      </c>
      <c r="E362" s="172" t="s">
        <v>700</v>
      </c>
      <c r="F362" s="173" t="s">
        <v>701</v>
      </c>
      <c r="G362" s="174" t="s">
        <v>702</v>
      </c>
      <c r="H362" s="175">
        <v>1</v>
      </c>
      <c r="I362" s="176"/>
      <c r="J362" s="177">
        <f t="shared" si="0"/>
        <v>0</v>
      </c>
      <c r="K362" s="173" t="s">
        <v>19</v>
      </c>
      <c r="L362" s="42"/>
      <c r="M362" s="178" t="s">
        <v>19</v>
      </c>
      <c r="N362" s="179" t="s">
        <v>43</v>
      </c>
      <c r="O362" s="67"/>
      <c r="P362" s="180">
        <f t="shared" si="1"/>
        <v>0</v>
      </c>
      <c r="Q362" s="180">
        <v>0.105</v>
      </c>
      <c r="R362" s="180">
        <f t="shared" si="2"/>
        <v>0.105</v>
      </c>
      <c r="S362" s="180">
        <v>0</v>
      </c>
      <c r="T362" s="181">
        <f t="shared" si="3"/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82" t="s">
        <v>205</v>
      </c>
      <c r="AT362" s="182" t="s">
        <v>122</v>
      </c>
      <c r="AU362" s="182" t="s">
        <v>128</v>
      </c>
      <c r="AY362" s="20" t="s">
        <v>119</v>
      </c>
      <c r="BE362" s="183">
        <f t="shared" si="4"/>
        <v>0</v>
      </c>
      <c r="BF362" s="183">
        <f t="shared" si="5"/>
        <v>0</v>
      </c>
      <c r="BG362" s="183">
        <f t="shared" si="6"/>
        <v>0</v>
      </c>
      <c r="BH362" s="183">
        <f t="shared" si="7"/>
        <v>0</v>
      </c>
      <c r="BI362" s="183">
        <f t="shared" si="8"/>
        <v>0</v>
      </c>
      <c r="BJ362" s="20" t="s">
        <v>128</v>
      </c>
      <c r="BK362" s="183">
        <f t="shared" si="9"/>
        <v>0</v>
      </c>
      <c r="BL362" s="20" t="s">
        <v>205</v>
      </c>
      <c r="BM362" s="182" t="s">
        <v>703</v>
      </c>
    </row>
    <row r="363" spans="1:65" s="2" customFormat="1" ht="16.5" customHeight="1">
      <c r="A363" s="37"/>
      <c r="B363" s="38"/>
      <c r="C363" s="171" t="s">
        <v>704</v>
      </c>
      <c r="D363" s="171" t="s">
        <v>122</v>
      </c>
      <c r="E363" s="172" t="s">
        <v>705</v>
      </c>
      <c r="F363" s="173" t="s">
        <v>706</v>
      </c>
      <c r="G363" s="174" t="s">
        <v>702</v>
      </c>
      <c r="H363" s="175">
        <v>1</v>
      </c>
      <c r="I363" s="176"/>
      <c r="J363" s="177">
        <f t="shared" si="0"/>
        <v>0</v>
      </c>
      <c r="K363" s="173" t="s">
        <v>19</v>
      </c>
      <c r="L363" s="42"/>
      <c r="M363" s="178" t="s">
        <v>19</v>
      </c>
      <c r="N363" s="179" t="s">
        <v>43</v>
      </c>
      <c r="O363" s="67"/>
      <c r="P363" s="180">
        <f t="shared" si="1"/>
        <v>0</v>
      </c>
      <c r="Q363" s="180">
        <v>0.003</v>
      </c>
      <c r="R363" s="180">
        <f t="shared" si="2"/>
        <v>0.003</v>
      </c>
      <c r="S363" s="180">
        <v>0</v>
      </c>
      <c r="T363" s="181">
        <f t="shared" si="3"/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82" t="s">
        <v>205</v>
      </c>
      <c r="AT363" s="182" t="s">
        <v>122</v>
      </c>
      <c r="AU363" s="182" t="s">
        <v>128</v>
      </c>
      <c r="AY363" s="20" t="s">
        <v>119</v>
      </c>
      <c r="BE363" s="183">
        <f t="shared" si="4"/>
        <v>0</v>
      </c>
      <c r="BF363" s="183">
        <f t="shared" si="5"/>
        <v>0</v>
      </c>
      <c r="BG363" s="183">
        <f t="shared" si="6"/>
        <v>0</v>
      </c>
      <c r="BH363" s="183">
        <f t="shared" si="7"/>
        <v>0</v>
      </c>
      <c r="BI363" s="183">
        <f t="shared" si="8"/>
        <v>0</v>
      </c>
      <c r="BJ363" s="20" t="s">
        <v>128</v>
      </c>
      <c r="BK363" s="183">
        <f t="shared" si="9"/>
        <v>0</v>
      </c>
      <c r="BL363" s="20" t="s">
        <v>205</v>
      </c>
      <c r="BM363" s="182" t="s">
        <v>707</v>
      </c>
    </row>
    <row r="364" spans="1:65" s="2" customFormat="1" ht="16.5" customHeight="1">
      <c r="A364" s="37"/>
      <c r="B364" s="38"/>
      <c r="C364" s="171" t="s">
        <v>708</v>
      </c>
      <c r="D364" s="171" t="s">
        <v>122</v>
      </c>
      <c r="E364" s="172" t="s">
        <v>709</v>
      </c>
      <c r="F364" s="173" t="s">
        <v>710</v>
      </c>
      <c r="G364" s="174" t="s">
        <v>702</v>
      </c>
      <c r="H364" s="175">
        <v>1</v>
      </c>
      <c r="I364" s="176"/>
      <c r="J364" s="177">
        <f t="shared" si="0"/>
        <v>0</v>
      </c>
      <c r="K364" s="173" t="s">
        <v>19</v>
      </c>
      <c r="L364" s="42"/>
      <c r="M364" s="178" t="s">
        <v>19</v>
      </c>
      <c r="N364" s="179" t="s">
        <v>43</v>
      </c>
      <c r="O364" s="67"/>
      <c r="P364" s="180">
        <f t="shared" si="1"/>
        <v>0</v>
      </c>
      <c r="Q364" s="180">
        <v>0.012</v>
      </c>
      <c r="R364" s="180">
        <f t="shared" si="2"/>
        <v>0.012</v>
      </c>
      <c r="S364" s="180">
        <v>0</v>
      </c>
      <c r="T364" s="181">
        <f t="shared" si="3"/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82" t="s">
        <v>205</v>
      </c>
      <c r="AT364" s="182" t="s">
        <v>122</v>
      </c>
      <c r="AU364" s="182" t="s">
        <v>128</v>
      </c>
      <c r="AY364" s="20" t="s">
        <v>119</v>
      </c>
      <c r="BE364" s="183">
        <f t="shared" si="4"/>
        <v>0</v>
      </c>
      <c r="BF364" s="183">
        <f t="shared" si="5"/>
        <v>0</v>
      </c>
      <c r="BG364" s="183">
        <f t="shared" si="6"/>
        <v>0</v>
      </c>
      <c r="BH364" s="183">
        <f t="shared" si="7"/>
        <v>0</v>
      </c>
      <c r="BI364" s="183">
        <f t="shared" si="8"/>
        <v>0</v>
      </c>
      <c r="BJ364" s="20" t="s">
        <v>128</v>
      </c>
      <c r="BK364" s="183">
        <f t="shared" si="9"/>
        <v>0</v>
      </c>
      <c r="BL364" s="20" t="s">
        <v>205</v>
      </c>
      <c r="BM364" s="182" t="s">
        <v>711</v>
      </c>
    </row>
    <row r="365" spans="1:65" s="2" customFormat="1" ht="16.5" customHeight="1">
      <c r="A365" s="37"/>
      <c r="B365" s="38"/>
      <c r="C365" s="171" t="s">
        <v>712</v>
      </c>
      <c r="D365" s="171" t="s">
        <v>122</v>
      </c>
      <c r="E365" s="172" t="s">
        <v>713</v>
      </c>
      <c r="F365" s="173" t="s">
        <v>714</v>
      </c>
      <c r="G365" s="174" t="s">
        <v>702</v>
      </c>
      <c r="H365" s="175">
        <v>1</v>
      </c>
      <c r="I365" s="176"/>
      <c r="J365" s="177">
        <f t="shared" si="0"/>
        <v>0</v>
      </c>
      <c r="K365" s="173" t="s">
        <v>19</v>
      </c>
      <c r="L365" s="42"/>
      <c r="M365" s="178" t="s">
        <v>19</v>
      </c>
      <c r="N365" s="179" t="s">
        <v>43</v>
      </c>
      <c r="O365" s="67"/>
      <c r="P365" s="180">
        <f t="shared" si="1"/>
        <v>0</v>
      </c>
      <c r="Q365" s="180">
        <v>0.005</v>
      </c>
      <c r="R365" s="180">
        <f t="shared" si="2"/>
        <v>0.005</v>
      </c>
      <c r="S365" s="180">
        <v>0</v>
      </c>
      <c r="T365" s="181">
        <f t="shared" si="3"/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82" t="s">
        <v>205</v>
      </c>
      <c r="AT365" s="182" t="s">
        <v>122</v>
      </c>
      <c r="AU365" s="182" t="s">
        <v>128</v>
      </c>
      <c r="AY365" s="20" t="s">
        <v>119</v>
      </c>
      <c r="BE365" s="183">
        <f t="shared" si="4"/>
        <v>0</v>
      </c>
      <c r="BF365" s="183">
        <f t="shared" si="5"/>
        <v>0</v>
      </c>
      <c r="BG365" s="183">
        <f t="shared" si="6"/>
        <v>0</v>
      </c>
      <c r="BH365" s="183">
        <f t="shared" si="7"/>
        <v>0</v>
      </c>
      <c r="BI365" s="183">
        <f t="shared" si="8"/>
        <v>0</v>
      </c>
      <c r="BJ365" s="20" t="s">
        <v>128</v>
      </c>
      <c r="BK365" s="183">
        <f t="shared" si="9"/>
        <v>0</v>
      </c>
      <c r="BL365" s="20" t="s">
        <v>205</v>
      </c>
      <c r="BM365" s="182" t="s">
        <v>715</v>
      </c>
    </row>
    <row r="366" spans="1:65" s="2" customFormat="1" ht="24.2" customHeight="1">
      <c r="A366" s="37"/>
      <c r="B366" s="38"/>
      <c r="C366" s="171" t="s">
        <v>716</v>
      </c>
      <c r="D366" s="171" t="s">
        <v>122</v>
      </c>
      <c r="E366" s="172" t="s">
        <v>717</v>
      </c>
      <c r="F366" s="173" t="s">
        <v>718</v>
      </c>
      <c r="G366" s="174" t="s">
        <v>153</v>
      </c>
      <c r="H366" s="175">
        <v>1</v>
      </c>
      <c r="I366" s="176"/>
      <c r="J366" s="177">
        <f t="shared" si="0"/>
        <v>0</v>
      </c>
      <c r="K366" s="173" t="s">
        <v>126</v>
      </c>
      <c r="L366" s="42"/>
      <c r="M366" s="178" t="s">
        <v>19</v>
      </c>
      <c r="N366" s="179" t="s">
        <v>43</v>
      </c>
      <c r="O366" s="67"/>
      <c r="P366" s="180">
        <f t="shared" si="1"/>
        <v>0</v>
      </c>
      <c r="Q366" s="180">
        <v>0</v>
      </c>
      <c r="R366" s="180">
        <f t="shared" si="2"/>
        <v>0</v>
      </c>
      <c r="S366" s="180">
        <v>0.174</v>
      </c>
      <c r="T366" s="181">
        <f t="shared" si="3"/>
        <v>0.174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182" t="s">
        <v>205</v>
      </c>
      <c r="AT366" s="182" t="s">
        <v>122</v>
      </c>
      <c r="AU366" s="182" t="s">
        <v>128</v>
      </c>
      <c r="AY366" s="20" t="s">
        <v>119</v>
      </c>
      <c r="BE366" s="183">
        <f t="shared" si="4"/>
        <v>0</v>
      </c>
      <c r="BF366" s="183">
        <f t="shared" si="5"/>
        <v>0</v>
      </c>
      <c r="BG366" s="183">
        <f t="shared" si="6"/>
        <v>0</v>
      </c>
      <c r="BH366" s="183">
        <f t="shared" si="7"/>
        <v>0</v>
      </c>
      <c r="BI366" s="183">
        <f t="shared" si="8"/>
        <v>0</v>
      </c>
      <c r="BJ366" s="20" t="s">
        <v>128</v>
      </c>
      <c r="BK366" s="183">
        <f t="shared" si="9"/>
        <v>0</v>
      </c>
      <c r="BL366" s="20" t="s">
        <v>205</v>
      </c>
      <c r="BM366" s="182" t="s">
        <v>719</v>
      </c>
    </row>
    <row r="367" spans="1:47" s="2" customFormat="1" ht="11.25">
      <c r="A367" s="37"/>
      <c r="B367" s="38"/>
      <c r="C367" s="39"/>
      <c r="D367" s="184" t="s">
        <v>130</v>
      </c>
      <c r="E367" s="39"/>
      <c r="F367" s="185" t="s">
        <v>720</v>
      </c>
      <c r="G367" s="39"/>
      <c r="H367" s="39"/>
      <c r="I367" s="186"/>
      <c r="J367" s="39"/>
      <c r="K367" s="39"/>
      <c r="L367" s="42"/>
      <c r="M367" s="187"/>
      <c r="N367" s="188"/>
      <c r="O367" s="67"/>
      <c r="P367" s="67"/>
      <c r="Q367" s="67"/>
      <c r="R367" s="67"/>
      <c r="S367" s="67"/>
      <c r="T367" s="68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20" t="s">
        <v>130</v>
      </c>
      <c r="AU367" s="20" t="s">
        <v>128</v>
      </c>
    </row>
    <row r="368" spans="1:65" s="2" customFormat="1" ht="16.5" customHeight="1">
      <c r="A368" s="37"/>
      <c r="B368" s="38"/>
      <c r="C368" s="171" t="s">
        <v>721</v>
      </c>
      <c r="D368" s="171" t="s">
        <v>122</v>
      </c>
      <c r="E368" s="172" t="s">
        <v>722</v>
      </c>
      <c r="F368" s="173" t="s">
        <v>723</v>
      </c>
      <c r="G368" s="174" t="s">
        <v>153</v>
      </c>
      <c r="H368" s="175">
        <v>1</v>
      </c>
      <c r="I368" s="176"/>
      <c r="J368" s="177">
        <f>ROUND(I368*H368,2)</f>
        <v>0</v>
      </c>
      <c r="K368" s="173" t="s">
        <v>126</v>
      </c>
      <c r="L368" s="42"/>
      <c r="M368" s="178" t="s">
        <v>19</v>
      </c>
      <c r="N368" s="179" t="s">
        <v>43</v>
      </c>
      <c r="O368" s="67"/>
      <c r="P368" s="180">
        <f>O368*H368</f>
        <v>0</v>
      </c>
      <c r="Q368" s="180">
        <v>0</v>
      </c>
      <c r="R368" s="180">
        <f>Q368*H368</f>
        <v>0</v>
      </c>
      <c r="S368" s="180">
        <v>0.0881</v>
      </c>
      <c r="T368" s="181">
        <f>S368*H368</f>
        <v>0.0881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82" t="s">
        <v>205</v>
      </c>
      <c r="AT368" s="182" t="s">
        <v>122</v>
      </c>
      <c r="AU368" s="182" t="s">
        <v>128</v>
      </c>
      <c r="AY368" s="20" t="s">
        <v>119</v>
      </c>
      <c r="BE368" s="183">
        <f>IF(N368="základní",J368,0)</f>
        <v>0</v>
      </c>
      <c r="BF368" s="183">
        <f>IF(N368="snížená",J368,0)</f>
        <v>0</v>
      </c>
      <c r="BG368" s="183">
        <f>IF(N368="zákl. přenesená",J368,0)</f>
        <v>0</v>
      </c>
      <c r="BH368" s="183">
        <f>IF(N368="sníž. přenesená",J368,0)</f>
        <v>0</v>
      </c>
      <c r="BI368" s="183">
        <f>IF(N368="nulová",J368,0)</f>
        <v>0</v>
      </c>
      <c r="BJ368" s="20" t="s">
        <v>128</v>
      </c>
      <c r="BK368" s="183">
        <f>ROUND(I368*H368,2)</f>
        <v>0</v>
      </c>
      <c r="BL368" s="20" t="s">
        <v>205</v>
      </c>
      <c r="BM368" s="182" t="s">
        <v>724</v>
      </c>
    </row>
    <row r="369" spans="1:47" s="2" customFormat="1" ht="11.25">
      <c r="A369" s="37"/>
      <c r="B369" s="38"/>
      <c r="C369" s="39"/>
      <c r="D369" s="184" t="s">
        <v>130</v>
      </c>
      <c r="E369" s="39"/>
      <c r="F369" s="185" t="s">
        <v>725</v>
      </c>
      <c r="G369" s="39"/>
      <c r="H369" s="39"/>
      <c r="I369" s="186"/>
      <c r="J369" s="39"/>
      <c r="K369" s="39"/>
      <c r="L369" s="42"/>
      <c r="M369" s="187"/>
      <c r="N369" s="188"/>
      <c r="O369" s="67"/>
      <c r="P369" s="67"/>
      <c r="Q369" s="67"/>
      <c r="R369" s="67"/>
      <c r="S369" s="67"/>
      <c r="T369" s="68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20" t="s">
        <v>130</v>
      </c>
      <c r="AU369" s="20" t="s">
        <v>128</v>
      </c>
    </row>
    <row r="370" spans="2:51" s="13" customFormat="1" ht="11.25">
      <c r="B370" s="189"/>
      <c r="C370" s="190"/>
      <c r="D370" s="191" t="s">
        <v>132</v>
      </c>
      <c r="E370" s="192" t="s">
        <v>19</v>
      </c>
      <c r="F370" s="193" t="s">
        <v>399</v>
      </c>
      <c r="G370" s="190"/>
      <c r="H370" s="194">
        <v>1</v>
      </c>
      <c r="I370" s="195"/>
      <c r="J370" s="190"/>
      <c r="K370" s="190"/>
      <c r="L370" s="196"/>
      <c r="M370" s="197"/>
      <c r="N370" s="198"/>
      <c r="O370" s="198"/>
      <c r="P370" s="198"/>
      <c r="Q370" s="198"/>
      <c r="R370" s="198"/>
      <c r="S370" s="198"/>
      <c r="T370" s="199"/>
      <c r="AT370" s="200" t="s">
        <v>132</v>
      </c>
      <c r="AU370" s="200" t="s">
        <v>128</v>
      </c>
      <c r="AV370" s="13" t="s">
        <v>128</v>
      </c>
      <c r="AW370" s="13" t="s">
        <v>33</v>
      </c>
      <c r="AX370" s="13" t="s">
        <v>76</v>
      </c>
      <c r="AY370" s="200" t="s">
        <v>119</v>
      </c>
    </row>
    <row r="371" spans="1:65" s="2" customFormat="1" ht="16.5" customHeight="1">
      <c r="A371" s="37"/>
      <c r="B371" s="38"/>
      <c r="C371" s="171" t="s">
        <v>726</v>
      </c>
      <c r="D371" s="171" t="s">
        <v>122</v>
      </c>
      <c r="E371" s="172" t="s">
        <v>727</v>
      </c>
      <c r="F371" s="173" t="s">
        <v>728</v>
      </c>
      <c r="G371" s="174" t="s">
        <v>153</v>
      </c>
      <c r="H371" s="175">
        <v>1</v>
      </c>
      <c r="I371" s="176"/>
      <c r="J371" s="177">
        <f>ROUND(I371*H371,2)</f>
        <v>0</v>
      </c>
      <c r="K371" s="173" t="s">
        <v>126</v>
      </c>
      <c r="L371" s="42"/>
      <c r="M371" s="178" t="s">
        <v>19</v>
      </c>
      <c r="N371" s="179" t="s">
        <v>43</v>
      </c>
      <c r="O371" s="67"/>
      <c r="P371" s="180">
        <f>O371*H371</f>
        <v>0</v>
      </c>
      <c r="Q371" s="180">
        <v>0</v>
      </c>
      <c r="R371" s="180">
        <f>Q371*H371</f>
        <v>0</v>
      </c>
      <c r="S371" s="180">
        <v>0.1104</v>
      </c>
      <c r="T371" s="181">
        <f>S371*H371</f>
        <v>0.1104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82" t="s">
        <v>205</v>
      </c>
      <c r="AT371" s="182" t="s">
        <v>122</v>
      </c>
      <c r="AU371" s="182" t="s">
        <v>128</v>
      </c>
      <c r="AY371" s="20" t="s">
        <v>119</v>
      </c>
      <c r="BE371" s="183">
        <f>IF(N371="základní",J371,0)</f>
        <v>0</v>
      </c>
      <c r="BF371" s="183">
        <f>IF(N371="snížená",J371,0)</f>
        <v>0</v>
      </c>
      <c r="BG371" s="183">
        <f>IF(N371="zákl. přenesená",J371,0)</f>
        <v>0</v>
      </c>
      <c r="BH371" s="183">
        <f>IF(N371="sníž. přenesená",J371,0)</f>
        <v>0</v>
      </c>
      <c r="BI371" s="183">
        <f>IF(N371="nulová",J371,0)</f>
        <v>0</v>
      </c>
      <c r="BJ371" s="20" t="s">
        <v>128</v>
      </c>
      <c r="BK371" s="183">
        <f>ROUND(I371*H371,2)</f>
        <v>0</v>
      </c>
      <c r="BL371" s="20" t="s">
        <v>205</v>
      </c>
      <c r="BM371" s="182" t="s">
        <v>729</v>
      </c>
    </row>
    <row r="372" spans="1:47" s="2" customFormat="1" ht="11.25">
      <c r="A372" s="37"/>
      <c r="B372" s="38"/>
      <c r="C372" s="39"/>
      <c r="D372" s="184" t="s">
        <v>130</v>
      </c>
      <c r="E372" s="39"/>
      <c r="F372" s="185" t="s">
        <v>730</v>
      </c>
      <c r="G372" s="39"/>
      <c r="H372" s="39"/>
      <c r="I372" s="186"/>
      <c r="J372" s="39"/>
      <c r="K372" s="39"/>
      <c r="L372" s="42"/>
      <c r="M372" s="187"/>
      <c r="N372" s="188"/>
      <c r="O372" s="67"/>
      <c r="P372" s="67"/>
      <c r="Q372" s="67"/>
      <c r="R372" s="67"/>
      <c r="S372" s="67"/>
      <c r="T372" s="68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20" t="s">
        <v>130</v>
      </c>
      <c r="AU372" s="20" t="s">
        <v>128</v>
      </c>
    </row>
    <row r="373" spans="2:51" s="13" customFormat="1" ht="11.25">
      <c r="B373" s="189"/>
      <c r="C373" s="190"/>
      <c r="D373" s="191" t="s">
        <v>132</v>
      </c>
      <c r="E373" s="192" t="s">
        <v>19</v>
      </c>
      <c r="F373" s="193" t="s">
        <v>731</v>
      </c>
      <c r="G373" s="190"/>
      <c r="H373" s="194">
        <v>1</v>
      </c>
      <c r="I373" s="195"/>
      <c r="J373" s="190"/>
      <c r="K373" s="190"/>
      <c r="L373" s="196"/>
      <c r="M373" s="197"/>
      <c r="N373" s="198"/>
      <c r="O373" s="198"/>
      <c r="P373" s="198"/>
      <c r="Q373" s="198"/>
      <c r="R373" s="198"/>
      <c r="S373" s="198"/>
      <c r="T373" s="199"/>
      <c r="AT373" s="200" t="s">
        <v>132</v>
      </c>
      <c r="AU373" s="200" t="s">
        <v>128</v>
      </c>
      <c r="AV373" s="13" t="s">
        <v>128</v>
      </c>
      <c r="AW373" s="13" t="s">
        <v>33</v>
      </c>
      <c r="AX373" s="13" t="s">
        <v>76</v>
      </c>
      <c r="AY373" s="200" t="s">
        <v>119</v>
      </c>
    </row>
    <row r="374" spans="1:65" s="2" customFormat="1" ht="24.2" customHeight="1">
      <c r="A374" s="37"/>
      <c r="B374" s="38"/>
      <c r="C374" s="171" t="s">
        <v>732</v>
      </c>
      <c r="D374" s="171" t="s">
        <v>122</v>
      </c>
      <c r="E374" s="172" t="s">
        <v>733</v>
      </c>
      <c r="F374" s="173" t="s">
        <v>734</v>
      </c>
      <c r="G374" s="174" t="s">
        <v>146</v>
      </c>
      <c r="H374" s="175">
        <v>0.206</v>
      </c>
      <c r="I374" s="176"/>
      <c r="J374" s="177">
        <f>ROUND(I374*H374,2)</f>
        <v>0</v>
      </c>
      <c r="K374" s="173" t="s">
        <v>126</v>
      </c>
      <c r="L374" s="42"/>
      <c r="M374" s="178" t="s">
        <v>19</v>
      </c>
      <c r="N374" s="179" t="s">
        <v>43</v>
      </c>
      <c r="O374" s="67"/>
      <c r="P374" s="180">
        <f>O374*H374</f>
        <v>0</v>
      </c>
      <c r="Q374" s="180">
        <v>0</v>
      </c>
      <c r="R374" s="180">
        <f>Q374*H374</f>
        <v>0</v>
      </c>
      <c r="S374" s="180">
        <v>0</v>
      </c>
      <c r="T374" s="181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182" t="s">
        <v>205</v>
      </c>
      <c r="AT374" s="182" t="s">
        <v>122</v>
      </c>
      <c r="AU374" s="182" t="s">
        <v>128</v>
      </c>
      <c r="AY374" s="20" t="s">
        <v>119</v>
      </c>
      <c r="BE374" s="183">
        <f>IF(N374="základní",J374,0)</f>
        <v>0</v>
      </c>
      <c r="BF374" s="183">
        <f>IF(N374="snížená",J374,0)</f>
        <v>0</v>
      </c>
      <c r="BG374" s="183">
        <f>IF(N374="zákl. přenesená",J374,0)</f>
        <v>0</v>
      </c>
      <c r="BH374" s="183">
        <f>IF(N374="sníž. přenesená",J374,0)</f>
        <v>0</v>
      </c>
      <c r="BI374" s="183">
        <f>IF(N374="nulová",J374,0)</f>
        <v>0</v>
      </c>
      <c r="BJ374" s="20" t="s">
        <v>128</v>
      </c>
      <c r="BK374" s="183">
        <f>ROUND(I374*H374,2)</f>
        <v>0</v>
      </c>
      <c r="BL374" s="20" t="s">
        <v>205</v>
      </c>
      <c r="BM374" s="182" t="s">
        <v>735</v>
      </c>
    </row>
    <row r="375" spans="1:47" s="2" customFormat="1" ht="11.25">
      <c r="A375" s="37"/>
      <c r="B375" s="38"/>
      <c r="C375" s="39"/>
      <c r="D375" s="184" t="s">
        <v>130</v>
      </c>
      <c r="E375" s="39"/>
      <c r="F375" s="185" t="s">
        <v>736</v>
      </c>
      <c r="G375" s="39"/>
      <c r="H375" s="39"/>
      <c r="I375" s="186"/>
      <c r="J375" s="39"/>
      <c r="K375" s="39"/>
      <c r="L375" s="42"/>
      <c r="M375" s="187"/>
      <c r="N375" s="188"/>
      <c r="O375" s="67"/>
      <c r="P375" s="67"/>
      <c r="Q375" s="67"/>
      <c r="R375" s="67"/>
      <c r="S375" s="67"/>
      <c r="T375" s="68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20" t="s">
        <v>130</v>
      </c>
      <c r="AU375" s="20" t="s">
        <v>128</v>
      </c>
    </row>
    <row r="376" spans="2:63" s="12" customFormat="1" ht="22.9" customHeight="1">
      <c r="B376" s="155"/>
      <c r="C376" s="156"/>
      <c r="D376" s="157" t="s">
        <v>70</v>
      </c>
      <c r="E376" s="169" t="s">
        <v>737</v>
      </c>
      <c r="F376" s="169" t="s">
        <v>738</v>
      </c>
      <c r="G376" s="156"/>
      <c r="H376" s="156"/>
      <c r="I376" s="159"/>
      <c r="J376" s="170">
        <f>BK376</f>
        <v>0</v>
      </c>
      <c r="K376" s="156"/>
      <c r="L376" s="161"/>
      <c r="M376" s="162"/>
      <c r="N376" s="163"/>
      <c r="O376" s="163"/>
      <c r="P376" s="164">
        <f>SUM(P377:P408)</f>
        <v>0</v>
      </c>
      <c r="Q376" s="163"/>
      <c r="R376" s="164">
        <f>SUM(R377:R408)</f>
        <v>0.11803729999999998</v>
      </c>
      <c r="S376" s="163"/>
      <c r="T376" s="165">
        <f>SUM(T377:T408)</f>
        <v>0</v>
      </c>
      <c r="AR376" s="166" t="s">
        <v>128</v>
      </c>
      <c r="AT376" s="167" t="s">
        <v>70</v>
      </c>
      <c r="AU376" s="167" t="s">
        <v>76</v>
      </c>
      <c r="AY376" s="166" t="s">
        <v>119</v>
      </c>
      <c r="BK376" s="168">
        <f>SUM(BK377:BK408)</f>
        <v>0</v>
      </c>
    </row>
    <row r="377" spans="1:65" s="2" customFormat="1" ht="16.5" customHeight="1">
      <c r="A377" s="37"/>
      <c r="B377" s="38"/>
      <c r="C377" s="171" t="s">
        <v>739</v>
      </c>
      <c r="D377" s="171" t="s">
        <v>122</v>
      </c>
      <c r="E377" s="172" t="s">
        <v>740</v>
      </c>
      <c r="F377" s="173" t="s">
        <v>741</v>
      </c>
      <c r="G377" s="174" t="s">
        <v>136</v>
      </c>
      <c r="H377" s="175">
        <v>2.594</v>
      </c>
      <c r="I377" s="176"/>
      <c r="J377" s="177">
        <f>ROUND(I377*H377,2)</f>
        <v>0</v>
      </c>
      <c r="K377" s="173" t="s">
        <v>126</v>
      </c>
      <c r="L377" s="42"/>
      <c r="M377" s="178" t="s">
        <v>19</v>
      </c>
      <c r="N377" s="179" t="s">
        <v>43</v>
      </c>
      <c r="O377" s="67"/>
      <c r="P377" s="180">
        <f>O377*H377</f>
        <v>0</v>
      </c>
      <c r="Q377" s="180">
        <v>0</v>
      </c>
      <c r="R377" s="180">
        <f>Q377*H377</f>
        <v>0</v>
      </c>
      <c r="S377" s="180">
        <v>0</v>
      </c>
      <c r="T377" s="181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82" t="s">
        <v>205</v>
      </c>
      <c r="AT377" s="182" t="s">
        <v>122</v>
      </c>
      <c r="AU377" s="182" t="s">
        <v>128</v>
      </c>
      <c r="AY377" s="20" t="s">
        <v>119</v>
      </c>
      <c r="BE377" s="183">
        <f>IF(N377="základní",J377,0)</f>
        <v>0</v>
      </c>
      <c r="BF377" s="183">
        <f>IF(N377="snížená",J377,0)</f>
        <v>0</v>
      </c>
      <c r="BG377" s="183">
        <f>IF(N377="zákl. přenesená",J377,0)</f>
        <v>0</v>
      </c>
      <c r="BH377" s="183">
        <f>IF(N377="sníž. přenesená",J377,0)</f>
        <v>0</v>
      </c>
      <c r="BI377" s="183">
        <f>IF(N377="nulová",J377,0)</f>
        <v>0</v>
      </c>
      <c r="BJ377" s="20" t="s">
        <v>128</v>
      </c>
      <c r="BK377" s="183">
        <f>ROUND(I377*H377,2)</f>
        <v>0</v>
      </c>
      <c r="BL377" s="20" t="s">
        <v>205</v>
      </c>
      <c r="BM377" s="182" t="s">
        <v>742</v>
      </c>
    </row>
    <row r="378" spans="1:47" s="2" customFormat="1" ht="11.25">
      <c r="A378" s="37"/>
      <c r="B378" s="38"/>
      <c r="C378" s="39"/>
      <c r="D378" s="184" t="s">
        <v>130</v>
      </c>
      <c r="E378" s="39"/>
      <c r="F378" s="185" t="s">
        <v>743</v>
      </c>
      <c r="G378" s="39"/>
      <c r="H378" s="39"/>
      <c r="I378" s="186"/>
      <c r="J378" s="39"/>
      <c r="K378" s="39"/>
      <c r="L378" s="42"/>
      <c r="M378" s="187"/>
      <c r="N378" s="188"/>
      <c r="O378" s="67"/>
      <c r="P378" s="67"/>
      <c r="Q378" s="67"/>
      <c r="R378" s="67"/>
      <c r="S378" s="67"/>
      <c r="T378" s="68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20" t="s">
        <v>130</v>
      </c>
      <c r="AU378" s="20" t="s">
        <v>128</v>
      </c>
    </row>
    <row r="379" spans="2:51" s="13" customFormat="1" ht="11.25">
      <c r="B379" s="189"/>
      <c r="C379" s="190"/>
      <c r="D379" s="191" t="s">
        <v>132</v>
      </c>
      <c r="E379" s="192" t="s">
        <v>19</v>
      </c>
      <c r="F379" s="193" t="s">
        <v>744</v>
      </c>
      <c r="G379" s="190"/>
      <c r="H379" s="194">
        <v>2.594</v>
      </c>
      <c r="I379" s="195"/>
      <c r="J379" s="190"/>
      <c r="K379" s="190"/>
      <c r="L379" s="196"/>
      <c r="M379" s="197"/>
      <c r="N379" s="198"/>
      <c r="O379" s="198"/>
      <c r="P379" s="198"/>
      <c r="Q379" s="198"/>
      <c r="R379" s="198"/>
      <c r="S379" s="198"/>
      <c r="T379" s="199"/>
      <c r="AT379" s="200" t="s">
        <v>132</v>
      </c>
      <c r="AU379" s="200" t="s">
        <v>128</v>
      </c>
      <c r="AV379" s="13" t="s">
        <v>128</v>
      </c>
      <c r="AW379" s="13" t="s">
        <v>33</v>
      </c>
      <c r="AX379" s="13" t="s">
        <v>76</v>
      </c>
      <c r="AY379" s="200" t="s">
        <v>119</v>
      </c>
    </row>
    <row r="380" spans="1:65" s="2" customFormat="1" ht="16.5" customHeight="1">
      <c r="A380" s="37"/>
      <c r="B380" s="38"/>
      <c r="C380" s="171" t="s">
        <v>745</v>
      </c>
      <c r="D380" s="171" t="s">
        <v>122</v>
      </c>
      <c r="E380" s="172" t="s">
        <v>746</v>
      </c>
      <c r="F380" s="173" t="s">
        <v>747</v>
      </c>
      <c r="G380" s="174" t="s">
        <v>136</v>
      </c>
      <c r="H380" s="175">
        <v>2.594</v>
      </c>
      <c r="I380" s="176"/>
      <c r="J380" s="177">
        <f>ROUND(I380*H380,2)</f>
        <v>0</v>
      </c>
      <c r="K380" s="173" t="s">
        <v>126</v>
      </c>
      <c r="L380" s="42"/>
      <c r="M380" s="178" t="s">
        <v>19</v>
      </c>
      <c r="N380" s="179" t="s">
        <v>43</v>
      </c>
      <c r="O380" s="67"/>
      <c r="P380" s="180">
        <f>O380*H380</f>
        <v>0</v>
      </c>
      <c r="Q380" s="180">
        <v>0.0003</v>
      </c>
      <c r="R380" s="180">
        <f>Q380*H380</f>
        <v>0.0007781999999999999</v>
      </c>
      <c r="S380" s="180">
        <v>0</v>
      </c>
      <c r="T380" s="181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82" t="s">
        <v>205</v>
      </c>
      <c r="AT380" s="182" t="s">
        <v>122</v>
      </c>
      <c r="AU380" s="182" t="s">
        <v>128</v>
      </c>
      <c r="AY380" s="20" t="s">
        <v>119</v>
      </c>
      <c r="BE380" s="183">
        <f>IF(N380="základní",J380,0)</f>
        <v>0</v>
      </c>
      <c r="BF380" s="183">
        <f>IF(N380="snížená",J380,0)</f>
        <v>0</v>
      </c>
      <c r="BG380" s="183">
        <f>IF(N380="zákl. přenesená",J380,0)</f>
        <v>0</v>
      </c>
      <c r="BH380" s="183">
        <f>IF(N380="sníž. přenesená",J380,0)</f>
        <v>0</v>
      </c>
      <c r="BI380" s="183">
        <f>IF(N380="nulová",J380,0)</f>
        <v>0</v>
      </c>
      <c r="BJ380" s="20" t="s">
        <v>128</v>
      </c>
      <c r="BK380" s="183">
        <f>ROUND(I380*H380,2)</f>
        <v>0</v>
      </c>
      <c r="BL380" s="20" t="s">
        <v>205</v>
      </c>
      <c r="BM380" s="182" t="s">
        <v>748</v>
      </c>
    </row>
    <row r="381" spans="1:47" s="2" customFormat="1" ht="11.25">
      <c r="A381" s="37"/>
      <c r="B381" s="38"/>
      <c r="C381" s="39"/>
      <c r="D381" s="184" t="s">
        <v>130</v>
      </c>
      <c r="E381" s="39"/>
      <c r="F381" s="185" t="s">
        <v>749</v>
      </c>
      <c r="G381" s="39"/>
      <c r="H381" s="39"/>
      <c r="I381" s="186"/>
      <c r="J381" s="39"/>
      <c r="K381" s="39"/>
      <c r="L381" s="42"/>
      <c r="M381" s="187"/>
      <c r="N381" s="188"/>
      <c r="O381" s="67"/>
      <c r="P381" s="67"/>
      <c r="Q381" s="67"/>
      <c r="R381" s="67"/>
      <c r="S381" s="67"/>
      <c r="T381" s="68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20" t="s">
        <v>130</v>
      </c>
      <c r="AU381" s="20" t="s">
        <v>128</v>
      </c>
    </row>
    <row r="382" spans="1:65" s="2" customFormat="1" ht="24.2" customHeight="1">
      <c r="A382" s="37"/>
      <c r="B382" s="38"/>
      <c r="C382" s="171" t="s">
        <v>750</v>
      </c>
      <c r="D382" s="171" t="s">
        <v>122</v>
      </c>
      <c r="E382" s="172" t="s">
        <v>751</v>
      </c>
      <c r="F382" s="173" t="s">
        <v>752</v>
      </c>
      <c r="G382" s="174" t="s">
        <v>136</v>
      </c>
      <c r="H382" s="175">
        <v>2.594</v>
      </c>
      <c r="I382" s="176"/>
      <c r="J382" s="177">
        <f>ROUND(I382*H382,2)</f>
        <v>0</v>
      </c>
      <c r="K382" s="173" t="s">
        <v>126</v>
      </c>
      <c r="L382" s="42"/>
      <c r="M382" s="178" t="s">
        <v>19</v>
      </c>
      <c r="N382" s="179" t="s">
        <v>43</v>
      </c>
      <c r="O382" s="67"/>
      <c r="P382" s="180">
        <f>O382*H382</f>
        <v>0</v>
      </c>
      <c r="Q382" s="180">
        <v>0.0075</v>
      </c>
      <c r="R382" s="180">
        <f>Q382*H382</f>
        <v>0.019454999999999997</v>
      </c>
      <c r="S382" s="180">
        <v>0</v>
      </c>
      <c r="T382" s="181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182" t="s">
        <v>205</v>
      </c>
      <c r="AT382" s="182" t="s">
        <v>122</v>
      </c>
      <c r="AU382" s="182" t="s">
        <v>128</v>
      </c>
      <c r="AY382" s="20" t="s">
        <v>119</v>
      </c>
      <c r="BE382" s="183">
        <f>IF(N382="základní",J382,0)</f>
        <v>0</v>
      </c>
      <c r="BF382" s="183">
        <f>IF(N382="snížená",J382,0)</f>
        <v>0</v>
      </c>
      <c r="BG382" s="183">
        <f>IF(N382="zákl. přenesená",J382,0)</f>
        <v>0</v>
      </c>
      <c r="BH382" s="183">
        <f>IF(N382="sníž. přenesená",J382,0)</f>
        <v>0</v>
      </c>
      <c r="BI382" s="183">
        <f>IF(N382="nulová",J382,0)</f>
        <v>0</v>
      </c>
      <c r="BJ382" s="20" t="s">
        <v>128</v>
      </c>
      <c r="BK382" s="183">
        <f>ROUND(I382*H382,2)</f>
        <v>0</v>
      </c>
      <c r="BL382" s="20" t="s">
        <v>205</v>
      </c>
      <c r="BM382" s="182" t="s">
        <v>753</v>
      </c>
    </row>
    <row r="383" spans="1:47" s="2" customFormat="1" ht="11.25">
      <c r="A383" s="37"/>
      <c r="B383" s="38"/>
      <c r="C383" s="39"/>
      <c r="D383" s="184" t="s">
        <v>130</v>
      </c>
      <c r="E383" s="39"/>
      <c r="F383" s="185" t="s">
        <v>754</v>
      </c>
      <c r="G383" s="39"/>
      <c r="H383" s="39"/>
      <c r="I383" s="186"/>
      <c r="J383" s="39"/>
      <c r="K383" s="39"/>
      <c r="L383" s="42"/>
      <c r="M383" s="187"/>
      <c r="N383" s="188"/>
      <c r="O383" s="67"/>
      <c r="P383" s="67"/>
      <c r="Q383" s="67"/>
      <c r="R383" s="67"/>
      <c r="S383" s="67"/>
      <c r="T383" s="68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20" t="s">
        <v>130</v>
      </c>
      <c r="AU383" s="20" t="s">
        <v>128</v>
      </c>
    </row>
    <row r="384" spans="1:65" s="2" customFormat="1" ht="24.2" customHeight="1">
      <c r="A384" s="37"/>
      <c r="B384" s="38"/>
      <c r="C384" s="171" t="s">
        <v>755</v>
      </c>
      <c r="D384" s="171" t="s">
        <v>122</v>
      </c>
      <c r="E384" s="172" t="s">
        <v>756</v>
      </c>
      <c r="F384" s="173" t="s">
        <v>757</v>
      </c>
      <c r="G384" s="174" t="s">
        <v>174</v>
      </c>
      <c r="H384" s="175">
        <v>2.46</v>
      </c>
      <c r="I384" s="176"/>
      <c r="J384" s="177">
        <f>ROUND(I384*H384,2)</f>
        <v>0</v>
      </c>
      <c r="K384" s="173" t="s">
        <v>126</v>
      </c>
      <c r="L384" s="42"/>
      <c r="M384" s="178" t="s">
        <v>19</v>
      </c>
      <c r="N384" s="179" t="s">
        <v>43</v>
      </c>
      <c r="O384" s="67"/>
      <c r="P384" s="180">
        <f>O384*H384</f>
        <v>0</v>
      </c>
      <c r="Q384" s="180">
        <v>0.00058</v>
      </c>
      <c r="R384" s="180">
        <f>Q384*H384</f>
        <v>0.0014268</v>
      </c>
      <c r="S384" s="180">
        <v>0</v>
      </c>
      <c r="T384" s="181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82" t="s">
        <v>205</v>
      </c>
      <c r="AT384" s="182" t="s">
        <v>122</v>
      </c>
      <c r="AU384" s="182" t="s">
        <v>128</v>
      </c>
      <c r="AY384" s="20" t="s">
        <v>119</v>
      </c>
      <c r="BE384" s="183">
        <f>IF(N384="základní",J384,0)</f>
        <v>0</v>
      </c>
      <c r="BF384" s="183">
        <f>IF(N384="snížená",J384,0)</f>
        <v>0</v>
      </c>
      <c r="BG384" s="183">
        <f>IF(N384="zákl. přenesená",J384,0)</f>
        <v>0</v>
      </c>
      <c r="BH384" s="183">
        <f>IF(N384="sníž. přenesená",J384,0)</f>
        <v>0</v>
      </c>
      <c r="BI384" s="183">
        <f>IF(N384="nulová",J384,0)</f>
        <v>0</v>
      </c>
      <c r="BJ384" s="20" t="s">
        <v>128</v>
      </c>
      <c r="BK384" s="183">
        <f>ROUND(I384*H384,2)</f>
        <v>0</v>
      </c>
      <c r="BL384" s="20" t="s">
        <v>205</v>
      </c>
      <c r="BM384" s="182" t="s">
        <v>758</v>
      </c>
    </row>
    <row r="385" spans="1:47" s="2" customFormat="1" ht="11.25">
      <c r="A385" s="37"/>
      <c r="B385" s="38"/>
      <c r="C385" s="39"/>
      <c r="D385" s="184" t="s">
        <v>130</v>
      </c>
      <c r="E385" s="39"/>
      <c r="F385" s="185" t="s">
        <v>759</v>
      </c>
      <c r="G385" s="39"/>
      <c r="H385" s="39"/>
      <c r="I385" s="186"/>
      <c r="J385" s="39"/>
      <c r="K385" s="39"/>
      <c r="L385" s="42"/>
      <c r="M385" s="187"/>
      <c r="N385" s="188"/>
      <c r="O385" s="67"/>
      <c r="P385" s="67"/>
      <c r="Q385" s="67"/>
      <c r="R385" s="67"/>
      <c r="S385" s="67"/>
      <c r="T385" s="68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20" t="s">
        <v>130</v>
      </c>
      <c r="AU385" s="20" t="s">
        <v>128</v>
      </c>
    </row>
    <row r="386" spans="2:51" s="13" customFormat="1" ht="11.25">
      <c r="B386" s="189"/>
      <c r="C386" s="190"/>
      <c r="D386" s="191" t="s">
        <v>132</v>
      </c>
      <c r="E386" s="192" t="s">
        <v>19</v>
      </c>
      <c r="F386" s="193" t="s">
        <v>760</v>
      </c>
      <c r="G386" s="190"/>
      <c r="H386" s="194">
        <v>2.46</v>
      </c>
      <c r="I386" s="195"/>
      <c r="J386" s="190"/>
      <c r="K386" s="190"/>
      <c r="L386" s="196"/>
      <c r="M386" s="197"/>
      <c r="N386" s="198"/>
      <c r="O386" s="198"/>
      <c r="P386" s="198"/>
      <c r="Q386" s="198"/>
      <c r="R386" s="198"/>
      <c r="S386" s="198"/>
      <c r="T386" s="199"/>
      <c r="AT386" s="200" t="s">
        <v>132</v>
      </c>
      <c r="AU386" s="200" t="s">
        <v>128</v>
      </c>
      <c r="AV386" s="13" t="s">
        <v>128</v>
      </c>
      <c r="AW386" s="13" t="s">
        <v>33</v>
      </c>
      <c r="AX386" s="13" t="s">
        <v>76</v>
      </c>
      <c r="AY386" s="200" t="s">
        <v>119</v>
      </c>
    </row>
    <row r="387" spans="1:65" s="2" customFormat="1" ht="24.2" customHeight="1">
      <c r="A387" s="37"/>
      <c r="B387" s="38"/>
      <c r="C387" s="171" t="s">
        <v>761</v>
      </c>
      <c r="D387" s="171" t="s">
        <v>122</v>
      </c>
      <c r="E387" s="172" t="s">
        <v>762</v>
      </c>
      <c r="F387" s="173" t="s">
        <v>763</v>
      </c>
      <c r="G387" s="174" t="s">
        <v>174</v>
      </c>
      <c r="H387" s="175">
        <v>1.23</v>
      </c>
      <c r="I387" s="176"/>
      <c r="J387" s="177">
        <f>ROUND(I387*H387,2)</f>
        <v>0</v>
      </c>
      <c r="K387" s="173" t="s">
        <v>126</v>
      </c>
      <c r="L387" s="42"/>
      <c r="M387" s="178" t="s">
        <v>19</v>
      </c>
      <c r="N387" s="179" t="s">
        <v>43</v>
      </c>
      <c r="O387" s="67"/>
      <c r="P387" s="180">
        <f>O387*H387</f>
        <v>0</v>
      </c>
      <c r="Q387" s="180">
        <v>0.00074</v>
      </c>
      <c r="R387" s="180">
        <f>Q387*H387</f>
        <v>0.0009102</v>
      </c>
      <c r="S387" s="180">
        <v>0</v>
      </c>
      <c r="T387" s="181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82" t="s">
        <v>205</v>
      </c>
      <c r="AT387" s="182" t="s">
        <v>122</v>
      </c>
      <c r="AU387" s="182" t="s">
        <v>128</v>
      </c>
      <c r="AY387" s="20" t="s">
        <v>119</v>
      </c>
      <c r="BE387" s="183">
        <f>IF(N387="základní",J387,0)</f>
        <v>0</v>
      </c>
      <c r="BF387" s="183">
        <f>IF(N387="snížená",J387,0)</f>
        <v>0</v>
      </c>
      <c r="BG387" s="183">
        <f>IF(N387="zákl. přenesená",J387,0)</f>
        <v>0</v>
      </c>
      <c r="BH387" s="183">
        <f>IF(N387="sníž. přenesená",J387,0)</f>
        <v>0</v>
      </c>
      <c r="BI387" s="183">
        <f>IF(N387="nulová",J387,0)</f>
        <v>0</v>
      </c>
      <c r="BJ387" s="20" t="s">
        <v>128</v>
      </c>
      <c r="BK387" s="183">
        <f>ROUND(I387*H387,2)</f>
        <v>0</v>
      </c>
      <c r="BL387" s="20" t="s">
        <v>205</v>
      </c>
      <c r="BM387" s="182" t="s">
        <v>764</v>
      </c>
    </row>
    <row r="388" spans="1:47" s="2" customFormat="1" ht="11.25">
      <c r="A388" s="37"/>
      <c r="B388" s="38"/>
      <c r="C388" s="39"/>
      <c r="D388" s="184" t="s">
        <v>130</v>
      </c>
      <c r="E388" s="39"/>
      <c r="F388" s="185" t="s">
        <v>765</v>
      </c>
      <c r="G388" s="39"/>
      <c r="H388" s="39"/>
      <c r="I388" s="186"/>
      <c r="J388" s="39"/>
      <c r="K388" s="39"/>
      <c r="L388" s="42"/>
      <c r="M388" s="187"/>
      <c r="N388" s="188"/>
      <c r="O388" s="67"/>
      <c r="P388" s="67"/>
      <c r="Q388" s="67"/>
      <c r="R388" s="67"/>
      <c r="S388" s="67"/>
      <c r="T388" s="68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20" t="s">
        <v>130</v>
      </c>
      <c r="AU388" s="20" t="s">
        <v>128</v>
      </c>
    </row>
    <row r="389" spans="2:51" s="13" customFormat="1" ht="11.25">
      <c r="B389" s="189"/>
      <c r="C389" s="190"/>
      <c r="D389" s="191" t="s">
        <v>132</v>
      </c>
      <c r="E389" s="192" t="s">
        <v>19</v>
      </c>
      <c r="F389" s="193" t="s">
        <v>766</v>
      </c>
      <c r="G389" s="190"/>
      <c r="H389" s="194">
        <v>1.23</v>
      </c>
      <c r="I389" s="195"/>
      <c r="J389" s="190"/>
      <c r="K389" s="190"/>
      <c r="L389" s="196"/>
      <c r="M389" s="197"/>
      <c r="N389" s="198"/>
      <c r="O389" s="198"/>
      <c r="P389" s="198"/>
      <c r="Q389" s="198"/>
      <c r="R389" s="198"/>
      <c r="S389" s="198"/>
      <c r="T389" s="199"/>
      <c r="AT389" s="200" t="s">
        <v>132</v>
      </c>
      <c r="AU389" s="200" t="s">
        <v>128</v>
      </c>
      <c r="AV389" s="13" t="s">
        <v>128</v>
      </c>
      <c r="AW389" s="13" t="s">
        <v>33</v>
      </c>
      <c r="AX389" s="13" t="s">
        <v>76</v>
      </c>
      <c r="AY389" s="200" t="s">
        <v>119</v>
      </c>
    </row>
    <row r="390" spans="1:65" s="2" customFormat="1" ht="24.2" customHeight="1">
      <c r="A390" s="37"/>
      <c r="B390" s="38"/>
      <c r="C390" s="212" t="s">
        <v>767</v>
      </c>
      <c r="D390" s="212" t="s">
        <v>254</v>
      </c>
      <c r="E390" s="213" t="s">
        <v>768</v>
      </c>
      <c r="F390" s="214" t="s">
        <v>769</v>
      </c>
      <c r="G390" s="215" t="s">
        <v>136</v>
      </c>
      <c r="H390" s="216">
        <v>0.474</v>
      </c>
      <c r="I390" s="217"/>
      <c r="J390" s="218">
        <f>ROUND(I390*H390,2)</f>
        <v>0</v>
      </c>
      <c r="K390" s="214" t="s">
        <v>257</v>
      </c>
      <c r="L390" s="219"/>
      <c r="M390" s="220" t="s">
        <v>19</v>
      </c>
      <c r="N390" s="221" t="s">
        <v>43</v>
      </c>
      <c r="O390" s="67"/>
      <c r="P390" s="180">
        <f>O390*H390</f>
        <v>0</v>
      </c>
      <c r="Q390" s="180">
        <v>0.022</v>
      </c>
      <c r="R390" s="180">
        <f>Q390*H390</f>
        <v>0.010427999999999998</v>
      </c>
      <c r="S390" s="180">
        <v>0</v>
      </c>
      <c r="T390" s="181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82" t="s">
        <v>320</v>
      </c>
      <c r="AT390" s="182" t="s">
        <v>254</v>
      </c>
      <c r="AU390" s="182" t="s">
        <v>128</v>
      </c>
      <c r="AY390" s="20" t="s">
        <v>119</v>
      </c>
      <c r="BE390" s="183">
        <f>IF(N390="základní",J390,0)</f>
        <v>0</v>
      </c>
      <c r="BF390" s="183">
        <f>IF(N390="snížená",J390,0)</f>
        <v>0</v>
      </c>
      <c r="BG390" s="183">
        <f>IF(N390="zákl. přenesená",J390,0)</f>
        <v>0</v>
      </c>
      <c r="BH390" s="183">
        <f>IF(N390="sníž. přenesená",J390,0)</f>
        <v>0</v>
      </c>
      <c r="BI390" s="183">
        <f>IF(N390="nulová",J390,0)</f>
        <v>0</v>
      </c>
      <c r="BJ390" s="20" t="s">
        <v>128</v>
      </c>
      <c r="BK390" s="183">
        <f>ROUND(I390*H390,2)</f>
        <v>0</v>
      </c>
      <c r="BL390" s="20" t="s">
        <v>205</v>
      </c>
      <c r="BM390" s="182" t="s">
        <v>770</v>
      </c>
    </row>
    <row r="391" spans="2:51" s="13" customFormat="1" ht="11.25">
      <c r="B391" s="189"/>
      <c r="C391" s="190"/>
      <c r="D391" s="191" t="s">
        <v>132</v>
      </c>
      <c r="E391" s="192" t="s">
        <v>19</v>
      </c>
      <c r="F391" s="193" t="s">
        <v>771</v>
      </c>
      <c r="G391" s="190"/>
      <c r="H391" s="194">
        <v>0.431</v>
      </c>
      <c r="I391" s="195"/>
      <c r="J391" s="190"/>
      <c r="K391" s="190"/>
      <c r="L391" s="196"/>
      <c r="M391" s="197"/>
      <c r="N391" s="198"/>
      <c r="O391" s="198"/>
      <c r="P391" s="198"/>
      <c r="Q391" s="198"/>
      <c r="R391" s="198"/>
      <c r="S391" s="198"/>
      <c r="T391" s="199"/>
      <c r="AT391" s="200" t="s">
        <v>132</v>
      </c>
      <c r="AU391" s="200" t="s">
        <v>128</v>
      </c>
      <c r="AV391" s="13" t="s">
        <v>128</v>
      </c>
      <c r="AW391" s="13" t="s">
        <v>33</v>
      </c>
      <c r="AX391" s="13" t="s">
        <v>71</v>
      </c>
      <c r="AY391" s="200" t="s">
        <v>119</v>
      </c>
    </row>
    <row r="392" spans="2:51" s="13" customFormat="1" ht="11.25">
      <c r="B392" s="189"/>
      <c r="C392" s="190"/>
      <c r="D392" s="191" t="s">
        <v>132</v>
      </c>
      <c r="E392" s="192" t="s">
        <v>19</v>
      </c>
      <c r="F392" s="193" t="s">
        <v>772</v>
      </c>
      <c r="G392" s="190"/>
      <c r="H392" s="194">
        <v>0</v>
      </c>
      <c r="I392" s="195"/>
      <c r="J392" s="190"/>
      <c r="K392" s="190"/>
      <c r="L392" s="196"/>
      <c r="M392" s="197"/>
      <c r="N392" s="198"/>
      <c r="O392" s="198"/>
      <c r="P392" s="198"/>
      <c r="Q392" s="198"/>
      <c r="R392" s="198"/>
      <c r="S392" s="198"/>
      <c r="T392" s="199"/>
      <c r="AT392" s="200" t="s">
        <v>132</v>
      </c>
      <c r="AU392" s="200" t="s">
        <v>128</v>
      </c>
      <c r="AV392" s="13" t="s">
        <v>128</v>
      </c>
      <c r="AW392" s="13" t="s">
        <v>4</v>
      </c>
      <c r="AX392" s="13" t="s">
        <v>71</v>
      </c>
      <c r="AY392" s="200" t="s">
        <v>119</v>
      </c>
    </row>
    <row r="393" spans="2:51" s="14" customFormat="1" ht="11.25">
      <c r="B393" s="201"/>
      <c r="C393" s="202"/>
      <c r="D393" s="191" t="s">
        <v>132</v>
      </c>
      <c r="E393" s="203" t="s">
        <v>19</v>
      </c>
      <c r="F393" s="204" t="s">
        <v>164</v>
      </c>
      <c r="G393" s="202"/>
      <c r="H393" s="205">
        <v>0.431</v>
      </c>
      <c r="I393" s="206"/>
      <c r="J393" s="202"/>
      <c r="K393" s="202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132</v>
      </c>
      <c r="AU393" s="211" t="s">
        <v>128</v>
      </c>
      <c r="AV393" s="14" t="s">
        <v>127</v>
      </c>
      <c r="AW393" s="14" t="s">
        <v>4</v>
      </c>
      <c r="AX393" s="14" t="s">
        <v>76</v>
      </c>
      <c r="AY393" s="211" t="s">
        <v>119</v>
      </c>
    </row>
    <row r="394" spans="2:51" s="13" customFormat="1" ht="11.25">
      <c r="B394" s="189"/>
      <c r="C394" s="190"/>
      <c r="D394" s="191" t="s">
        <v>132</v>
      </c>
      <c r="E394" s="190"/>
      <c r="F394" s="193" t="s">
        <v>773</v>
      </c>
      <c r="G394" s="190"/>
      <c r="H394" s="194">
        <v>0.474</v>
      </c>
      <c r="I394" s="195"/>
      <c r="J394" s="190"/>
      <c r="K394" s="190"/>
      <c r="L394" s="196"/>
      <c r="M394" s="197"/>
      <c r="N394" s="198"/>
      <c r="O394" s="198"/>
      <c r="P394" s="198"/>
      <c r="Q394" s="198"/>
      <c r="R394" s="198"/>
      <c r="S394" s="198"/>
      <c r="T394" s="199"/>
      <c r="AT394" s="200" t="s">
        <v>132</v>
      </c>
      <c r="AU394" s="200" t="s">
        <v>128</v>
      </c>
      <c r="AV394" s="13" t="s">
        <v>128</v>
      </c>
      <c r="AW394" s="13" t="s">
        <v>4</v>
      </c>
      <c r="AX394" s="13" t="s">
        <v>76</v>
      </c>
      <c r="AY394" s="200" t="s">
        <v>119</v>
      </c>
    </row>
    <row r="395" spans="1:65" s="2" customFormat="1" ht="24.2" customHeight="1">
      <c r="A395" s="37"/>
      <c r="B395" s="38"/>
      <c r="C395" s="171" t="s">
        <v>774</v>
      </c>
      <c r="D395" s="171" t="s">
        <v>122</v>
      </c>
      <c r="E395" s="172" t="s">
        <v>775</v>
      </c>
      <c r="F395" s="173" t="s">
        <v>776</v>
      </c>
      <c r="G395" s="174" t="s">
        <v>136</v>
      </c>
      <c r="H395" s="175">
        <v>2.594</v>
      </c>
      <c r="I395" s="176"/>
      <c r="J395" s="177">
        <f>ROUND(I395*H395,2)</f>
        <v>0</v>
      </c>
      <c r="K395" s="173" t="s">
        <v>126</v>
      </c>
      <c r="L395" s="42"/>
      <c r="M395" s="178" t="s">
        <v>19</v>
      </c>
      <c r="N395" s="179" t="s">
        <v>43</v>
      </c>
      <c r="O395" s="67"/>
      <c r="P395" s="180">
        <f>O395*H395</f>
        <v>0</v>
      </c>
      <c r="Q395" s="180">
        <v>0.00755</v>
      </c>
      <c r="R395" s="180">
        <f>Q395*H395</f>
        <v>0.0195847</v>
      </c>
      <c r="S395" s="180">
        <v>0</v>
      </c>
      <c r="T395" s="181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182" t="s">
        <v>205</v>
      </c>
      <c r="AT395" s="182" t="s">
        <v>122</v>
      </c>
      <c r="AU395" s="182" t="s">
        <v>128</v>
      </c>
      <c r="AY395" s="20" t="s">
        <v>119</v>
      </c>
      <c r="BE395" s="183">
        <f>IF(N395="základní",J395,0)</f>
        <v>0</v>
      </c>
      <c r="BF395" s="183">
        <f>IF(N395="snížená",J395,0)</f>
        <v>0</v>
      </c>
      <c r="BG395" s="183">
        <f>IF(N395="zákl. přenesená",J395,0)</f>
        <v>0</v>
      </c>
      <c r="BH395" s="183">
        <f>IF(N395="sníž. přenesená",J395,0)</f>
        <v>0</v>
      </c>
      <c r="BI395" s="183">
        <f>IF(N395="nulová",J395,0)</f>
        <v>0</v>
      </c>
      <c r="BJ395" s="20" t="s">
        <v>128</v>
      </c>
      <c r="BK395" s="183">
        <f>ROUND(I395*H395,2)</f>
        <v>0</v>
      </c>
      <c r="BL395" s="20" t="s">
        <v>205</v>
      </c>
      <c r="BM395" s="182" t="s">
        <v>777</v>
      </c>
    </row>
    <row r="396" spans="1:47" s="2" customFormat="1" ht="11.25">
      <c r="A396" s="37"/>
      <c r="B396" s="38"/>
      <c r="C396" s="39"/>
      <c r="D396" s="184" t="s">
        <v>130</v>
      </c>
      <c r="E396" s="39"/>
      <c r="F396" s="185" t="s">
        <v>778</v>
      </c>
      <c r="G396" s="39"/>
      <c r="H396" s="39"/>
      <c r="I396" s="186"/>
      <c r="J396" s="39"/>
      <c r="K396" s="39"/>
      <c r="L396" s="42"/>
      <c r="M396" s="187"/>
      <c r="N396" s="188"/>
      <c r="O396" s="67"/>
      <c r="P396" s="67"/>
      <c r="Q396" s="67"/>
      <c r="R396" s="67"/>
      <c r="S396" s="67"/>
      <c r="T396" s="68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20" t="s">
        <v>130</v>
      </c>
      <c r="AU396" s="20" t="s">
        <v>128</v>
      </c>
    </row>
    <row r="397" spans="1:65" s="2" customFormat="1" ht="24.2" customHeight="1">
      <c r="A397" s="37"/>
      <c r="B397" s="38"/>
      <c r="C397" s="212" t="s">
        <v>779</v>
      </c>
      <c r="D397" s="212" t="s">
        <v>254</v>
      </c>
      <c r="E397" s="213" t="s">
        <v>768</v>
      </c>
      <c r="F397" s="214" t="s">
        <v>769</v>
      </c>
      <c r="G397" s="215" t="s">
        <v>136</v>
      </c>
      <c r="H397" s="216">
        <v>2.853</v>
      </c>
      <c r="I397" s="217"/>
      <c r="J397" s="218">
        <f>ROUND(I397*H397,2)</f>
        <v>0</v>
      </c>
      <c r="K397" s="214" t="s">
        <v>257</v>
      </c>
      <c r="L397" s="219"/>
      <c r="M397" s="220" t="s">
        <v>19</v>
      </c>
      <c r="N397" s="221" t="s">
        <v>43</v>
      </c>
      <c r="O397" s="67"/>
      <c r="P397" s="180">
        <f>O397*H397</f>
        <v>0</v>
      </c>
      <c r="Q397" s="180">
        <v>0.022</v>
      </c>
      <c r="R397" s="180">
        <f>Q397*H397</f>
        <v>0.062766</v>
      </c>
      <c r="S397" s="180">
        <v>0</v>
      </c>
      <c r="T397" s="181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182" t="s">
        <v>320</v>
      </c>
      <c r="AT397" s="182" t="s">
        <v>254</v>
      </c>
      <c r="AU397" s="182" t="s">
        <v>128</v>
      </c>
      <c r="AY397" s="20" t="s">
        <v>119</v>
      </c>
      <c r="BE397" s="183">
        <f>IF(N397="základní",J397,0)</f>
        <v>0</v>
      </c>
      <c r="BF397" s="183">
        <f>IF(N397="snížená",J397,0)</f>
        <v>0</v>
      </c>
      <c r="BG397" s="183">
        <f>IF(N397="zákl. přenesená",J397,0)</f>
        <v>0</v>
      </c>
      <c r="BH397" s="183">
        <f>IF(N397="sníž. přenesená",J397,0)</f>
        <v>0</v>
      </c>
      <c r="BI397" s="183">
        <f>IF(N397="nulová",J397,0)</f>
        <v>0</v>
      </c>
      <c r="BJ397" s="20" t="s">
        <v>128</v>
      </c>
      <c r="BK397" s="183">
        <f>ROUND(I397*H397,2)</f>
        <v>0</v>
      </c>
      <c r="BL397" s="20" t="s">
        <v>205</v>
      </c>
      <c r="BM397" s="182" t="s">
        <v>780</v>
      </c>
    </row>
    <row r="398" spans="2:51" s="13" customFormat="1" ht="11.25">
      <c r="B398" s="189"/>
      <c r="C398" s="190"/>
      <c r="D398" s="191" t="s">
        <v>132</v>
      </c>
      <c r="E398" s="190"/>
      <c r="F398" s="193" t="s">
        <v>781</v>
      </c>
      <c r="G398" s="190"/>
      <c r="H398" s="194">
        <v>2.853</v>
      </c>
      <c r="I398" s="195"/>
      <c r="J398" s="190"/>
      <c r="K398" s="190"/>
      <c r="L398" s="196"/>
      <c r="M398" s="197"/>
      <c r="N398" s="198"/>
      <c r="O398" s="198"/>
      <c r="P398" s="198"/>
      <c r="Q398" s="198"/>
      <c r="R398" s="198"/>
      <c r="S398" s="198"/>
      <c r="T398" s="199"/>
      <c r="AT398" s="200" t="s">
        <v>132</v>
      </c>
      <c r="AU398" s="200" t="s">
        <v>128</v>
      </c>
      <c r="AV398" s="13" t="s">
        <v>128</v>
      </c>
      <c r="AW398" s="13" t="s">
        <v>4</v>
      </c>
      <c r="AX398" s="13" t="s">
        <v>76</v>
      </c>
      <c r="AY398" s="200" t="s">
        <v>119</v>
      </c>
    </row>
    <row r="399" spans="1:65" s="2" customFormat="1" ht="16.5" customHeight="1">
      <c r="A399" s="37"/>
      <c r="B399" s="38"/>
      <c r="C399" s="171" t="s">
        <v>782</v>
      </c>
      <c r="D399" s="171" t="s">
        <v>122</v>
      </c>
      <c r="E399" s="172" t="s">
        <v>783</v>
      </c>
      <c r="F399" s="173" t="s">
        <v>784</v>
      </c>
      <c r="G399" s="174" t="s">
        <v>136</v>
      </c>
      <c r="H399" s="175">
        <v>0.861</v>
      </c>
      <c r="I399" s="176"/>
      <c r="J399" s="177">
        <f>ROUND(I399*H399,2)</f>
        <v>0</v>
      </c>
      <c r="K399" s="173" t="s">
        <v>126</v>
      </c>
      <c r="L399" s="42"/>
      <c r="M399" s="178" t="s">
        <v>19</v>
      </c>
      <c r="N399" s="179" t="s">
        <v>43</v>
      </c>
      <c r="O399" s="67"/>
      <c r="P399" s="180">
        <f>O399*H399</f>
        <v>0</v>
      </c>
      <c r="Q399" s="180">
        <v>0.0015</v>
      </c>
      <c r="R399" s="180">
        <f>Q399*H399</f>
        <v>0.0012915000000000001</v>
      </c>
      <c r="S399" s="180">
        <v>0</v>
      </c>
      <c r="T399" s="181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82" t="s">
        <v>205</v>
      </c>
      <c r="AT399" s="182" t="s">
        <v>122</v>
      </c>
      <c r="AU399" s="182" t="s">
        <v>128</v>
      </c>
      <c r="AY399" s="20" t="s">
        <v>119</v>
      </c>
      <c r="BE399" s="183">
        <f>IF(N399="základní",J399,0)</f>
        <v>0</v>
      </c>
      <c r="BF399" s="183">
        <f>IF(N399="snížená",J399,0)</f>
        <v>0</v>
      </c>
      <c r="BG399" s="183">
        <f>IF(N399="zákl. přenesená",J399,0)</f>
        <v>0</v>
      </c>
      <c r="BH399" s="183">
        <f>IF(N399="sníž. přenesená",J399,0)</f>
        <v>0</v>
      </c>
      <c r="BI399" s="183">
        <f>IF(N399="nulová",J399,0)</f>
        <v>0</v>
      </c>
      <c r="BJ399" s="20" t="s">
        <v>128</v>
      </c>
      <c r="BK399" s="183">
        <f>ROUND(I399*H399,2)</f>
        <v>0</v>
      </c>
      <c r="BL399" s="20" t="s">
        <v>205</v>
      </c>
      <c r="BM399" s="182" t="s">
        <v>785</v>
      </c>
    </row>
    <row r="400" spans="1:47" s="2" customFormat="1" ht="11.25">
      <c r="A400" s="37"/>
      <c r="B400" s="38"/>
      <c r="C400" s="39"/>
      <c r="D400" s="184" t="s">
        <v>130</v>
      </c>
      <c r="E400" s="39"/>
      <c r="F400" s="185" t="s">
        <v>786</v>
      </c>
      <c r="G400" s="39"/>
      <c r="H400" s="39"/>
      <c r="I400" s="186"/>
      <c r="J400" s="39"/>
      <c r="K400" s="39"/>
      <c r="L400" s="42"/>
      <c r="M400" s="187"/>
      <c r="N400" s="188"/>
      <c r="O400" s="67"/>
      <c r="P400" s="67"/>
      <c r="Q400" s="67"/>
      <c r="R400" s="67"/>
      <c r="S400" s="67"/>
      <c r="T400" s="68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20" t="s">
        <v>130</v>
      </c>
      <c r="AU400" s="20" t="s">
        <v>128</v>
      </c>
    </row>
    <row r="401" spans="2:51" s="13" customFormat="1" ht="11.25">
      <c r="B401" s="189"/>
      <c r="C401" s="190"/>
      <c r="D401" s="191" t="s">
        <v>132</v>
      </c>
      <c r="E401" s="192" t="s">
        <v>19</v>
      </c>
      <c r="F401" s="193" t="s">
        <v>787</v>
      </c>
      <c r="G401" s="190"/>
      <c r="H401" s="194">
        <v>0.861</v>
      </c>
      <c r="I401" s="195"/>
      <c r="J401" s="190"/>
      <c r="K401" s="190"/>
      <c r="L401" s="196"/>
      <c r="M401" s="197"/>
      <c r="N401" s="198"/>
      <c r="O401" s="198"/>
      <c r="P401" s="198"/>
      <c r="Q401" s="198"/>
      <c r="R401" s="198"/>
      <c r="S401" s="198"/>
      <c r="T401" s="199"/>
      <c r="AT401" s="200" t="s">
        <v>132</v>
      </c>
      <c r="AU401" s="200" t="s">
        <v>128</v>
      </c>
      <c r="AV401" s="13" t="s">
        <v>128</v>
      </c>
      <c r="AW401" s="13" t="s">
        <v>33</v>
      </c>
      <c r="AX401" s="13" t="s">
        <v>76</v>
      </c>
      <c r="AY401" s="200" t="s">
        <v>119</v>
      </c>
    </row>
    <row r="402" spans="1:65" s="2" customFormat="1" ht="16.5" customHeight="1">
      <c r="A402" s="37"/>
      <c r="B402" s="38"/>
      <c r="C402" s="171" t="s">
        <v>788</v>
      </c>
      <c r="D402" s="171" t="s">
        <v>122</v>
      </c>
      <c r="E402" s="172" t="s">
        <v>789</v>
      </c>
      <c r="F402" s="173" t="s">
        <v>790</v>
      </c>
      <c r="G402" s="174" t="s">
        <v>174</v>
      </c>
      <c r="H402" s="175">
        <v>3.96</v>
      </c>
      <c r="I402" s="176"/>
      <c r="J402" s="177">
        <f>ROUND(I402*H402,2)</f>
        <v>0</v>
      </c>
      <c r="K402" s="173" t="s">
        <v>126</v>
      </c>
      <c r="L402" s="42"/>
      <c r="M402" s="178" t="s">
        <v>19</v>
      </c>
      <c r="N402" s="179" t="s">
        <v>43</v>
      </c>
      <c r="O402" s="67"/>
      <c r="P402" s="180">
        <f>O402*H402</f>
        <v>0</v>
      </c>
      <c r="Q402" s="180">
        <v>0.00032</v>
      </c>
      <c r="R402" s="180">
        <f>Q402*H402</f>
        <v>0.0012672</v>
      </c>
      <c r="S402" s="180">
        <v>0</v>
      </c>
      <c r="T402" s="181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182" t="s">
        <v>205</v>
      </c>
      <c r="AT402" s="182" t="s">
        <v>122</v>
      </c>
      <c r="AU402" s="182" t="s">
        <v>128</v>
      </c>
      <c r="AY402" s="20" t="s">
        <v>119</v>
      </c>
      <c r="BE402" s="183">
        <f>IF(N402="základní",J402,0)</f>
        <v>0</v>
      </c>
      <c r="BF402" s="183">
        <f>IF(N402="snížená",J402,0)</f>
        <v>0</v>
      </c>
      <c r="BG402" s="183">
        <f>IF(N402="zákl. přenesená",J402,0)</f>
        <v>0</v>
      </c>
      <c r="BH402" s="183">
        <f>IF(N402="sníž. přenesená",J402,0)</f>
        <v>0</v>
      </c>
      <c r="BI402" s="183">
        <f>IF(N402="nulová",J402,0)</f>
        <v>0</v>
      </c>
      <c r="BJ402" s="20" t="s">
        <v>128</v>
      </c>
      <c r="BK402" s="183">
        <f>ROUND(I402*H402,2)</f>
        <v>0</v>
      </c>
      <c r="BL402" s="20" t="s">
        <v>205</v>
      </c>
      <c r="BM402" s="182" t="s">
        <v>791</v>
      </c>
    </row>
    <row r="403" spans="1:47" s="2" customFormat="1" ht="11.25">
      <c r="A403" s="37"/>
      <c r="B403" s="38"/>
      <c r="C403" s="39"/>
      <c r="D403" s="184" t="s">
        <v>130</v>
      </c>
      <c r="E403" s="39"/>
      <c r="F403" s="185" t="s">
        <v>792</v>
      </c>
      <c r="G403" s="39"/>
      <c r="H403" s="39"/>
      <c r="I403" s="186"/>
      <c r="J403" s="39"/>
      <c r="K403" s="39"/>
      <c r="L403" s="42"/>
      <c r="M403" s="187"/>
      <c r="N403" s="188"/>
      <c r="O403" s="67"/>
      <c r="P403" s="67"/>
      <c r="Q403" s="67"/>
      <c r="R403" s="67"/>
      <c r="S403" s="67"/>
      <c r="T403" s="68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20" t="s">
        <v>130</v>
      </c>
      <c r="AU403" s="20" t="s">
        <v>128</v>
      </c>
    </row>
    <row r="404" spans="2:51" s="13" customFormat="1" ht="11.25">
      <c r="B404" s="189"/>
      <c r="C404" s="190"/>
      <c r="D404" s="191" t="s">
        <v>132</v>
      </c>
      <c r="E404" s="192" t="s">
        <v>19</v>
      </c>
      <c r="F404" s="193" t="s">
        <v>793</v>
      </c>
      <c r="G404" s="190"/>
      <c r="H404" s="194">
        <v>3.96</v>
      </c>
      <c r="I404" s="195"/>
      <c r="J404" s="190"/>
      <c r="K404" s="190"/>
      <c r="L404" s="196"/>
      <c r="M404" s="197"/>
      <c r="N404" s="198"/>
      <c r="O404" s="198"/>
      <c r="P404" s="198"/>
      <c r="Q404" s="198"/>
      <c r="R404" s="198"/>
      <c r="S404" s="198"/>
      <c r="T404" s="199"/>
      <c r="AT404" s="200" t="s">
        <v>132</v>
      </c>
      <c r="AU404" s="200" t="s">
        <v>128</v>
      </c>
      <c r="AV404" s="13" t="s">
        <v>128</v>
      </c>
      <c r="AW404" s="13" t="s">
        <v>33</v>
      </c>
      <c r="AX404" s="13" t="s">
        <v>76</v>
      </c>
      <c r="AY404" s="200" t="s">
        <v>119</v>
      </c>
    </row>
    <row r="405" spans="1:65" s="2" customFormat="1" ht="16.5" customHeight="1">
      <c r="A405" s="37"/>
      <c r="B405" s="38"/>
      <c r="C405" s="171" t="s">
        <v>794</v>
      </c>
      <c r="D405" s="171" t="s">
        <v>122</v>
      </c>
      <c r="E405" s="172" t="s">
        <v>795</v>
      </c>
      <c r="F405" s="173" t="s">
        <v>796</v>
      </c>
      <c r="G405" s="174" t="s">
        <v>136</v>
      </c>
      <c r="H405" s="175">
        <v>2.594</v>
      </c>
      <c r="I405" s="176"/>
      <c r="J405" s="177">
        <f>ROUND(I405*H405,2)</f>
        <v>0</v>
      </c>
      <c r="K405" s="173" t="s">
        <v>126</v>
      </c>
      <c r="L405" s="42"/>
      <c r="M405" s="178" t="s">
        <v>19</v>
      </c>
      <c r="N405" s="179" t="s">
        <v>43</v>
      </c>
      <c r="O405" s="67"/>
      <c r="P405" s="180">
        <f>O405*H405</f>
        <v>0</v>
      </c>
      <c r="Q405" s="180">
        <v>5E-05</v>
      </c>
      <c r="R405" s="180">
        <f>Q405*H405</f>
        <v>0.0001297</v>
      </c>
      <c r="S405" s="180">
        <v>0</v>
      </c>
      <c r="T405" s="181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182" t="s">
        <v>205</v>
      </c>
      <c r="AT405" s="182" t="s">
        <v>122</v>
      </c>
      <c r="AU405" s="182" t="s">
        <v>128</v>
      </c>
      <c r="AY405" s="20" t="s">
        <v>119</v>
      </c>
      <c r="BE405" s="183">
        <f>IF(N405="základní",J405,0)</f>
        <v>0</v>
      </c>
      <c r="BF405" s="183">
        <f>IF(N405="snížená",J405,0)</f>
        <v>0</v>
      </c>
      <c r="BG405" s="183">
        <f>IF(N405="zákl. přenesená",J405,0)</f>
        <v>0</v>
      </c>
      <c r="BH405" s="183">
        <f>IF(N405="sníž. přenesená",J405,0)</f>
        <v>0</v>
      </c>
      <c r="BI405" s="183">
        <f>IF(N405="nulová",J405,0)</f>
        <v>0</v>
      </c>
      <c r="BJ405" s="20" t="s">
        <v>128</v>
      </c>
      <c r="BK405" s="183">
        <f>ROUND(I405*H405,2)</f>
        <v>0</v>
      </c>
      <c r="BL405" s="20" t="s">
        <v>205</v>
      </c>
      <c r="BM405" s="182" t="s">
        <v>797</v>
      </c>
    </row>
    <row r="406" spans="1:47" s="2" customFormat="1" ht="11.25">
      <c r="A406" s="37"/>
      <c r="B406" s="38"/>
      <c r="C406" s="39"/>
      <c r="D406" s="184" t="s">
        <v>130</v>
      </c>
      <c r="E406" s="39"/>
      <c r="F406" s="185" t="s">
        <v>798</v>
      </c>
      <c r="G406" s="39"/>
      <c r="H406" s="39"/>
      <c r="I406" s="186"/>
      <c r="J406" s="39"/>
      <c r="K406" s="39"/>
      <c r="L406" s="42"/>
      <c r="M406" s="187"/>
      <c r="N406" s="188"/>
      <c r="O406" s="67"/>
      <c r="P406" s="67"/>
      <c r="Q406" s="67"/>
      <c r="R406" s="67"/>
      <c r="S406" s="67"/>
      <c r="T406" s="68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20" t="s">
        <v>130</v>
      </c>
      <c r="AU406" s="20" t="s">
        <v>128</v>
      </c>
    </row>
    <row r="407" spans="1:65" s="2" customFormat="1" ht="24.2" customHeight="1">
      <c r="A407" s="37"/>
      <c r="B407" s="38"/>
      <c r="C407" s="171" t="s">
        <v>799</v>
      </c>
      <c r="D407" s="171" t="s">
        <v>122</v>
      </c>
      <c r="E407" s="172" t="s">
        <v>800</v>
      </c>
      <c r="F407" s="173" t="s">
        <v>801</v>
      </c>
      <c r="G407" s="174" t="s">
        <v>146</v>
      </c>
      <c r="H407" s="175">
        <v>0.118</v>
      </c>
      <c r="I407" s="176"/>
      <c r="J407" s="177">
        <f>ROUND(I407*H407,2)</f>
        <v>0</v>
      </c>
      <c r="K407" s="173" t="s">
        <v>126</v>
      </c>
      <c r="L407" s="42"/>
      <c r="M407" s="178" t="s">
        <v>19</v>
      </c>
      <c r="N407" s="179" t="s">
        <v>43</v>
      </c>
      <c r="O407" s="67"/>
      <c r="P407" s="180">
        <f>O407*H407</f>
        <v>0</v>
      </c>
      <c r="Q407" s="180">
        <v>0</v>
      </c>
      <c r="R407" s="180">
        <f>Q407*H407</f>
        <v>0</v>
      </c>
      <c r="S407" s="180">
        <v>0</v>
      </c>
      <c r="T407" s="181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82" t="s">
        <v>205</v>
      </c>
      <c r="AT407" s="182" t="s">
        <v>122</v>
      </c>
      <c r="AU407" s="182" t="s">
        <v>128</v>
      </c>
      <c r="AY407" s="20" t="s">
        <v>119</v>
      </c>
      <c r="BE407" s="183">
        <f>IF(N407="základní",J407,0)</f>
        <v>0</v>
      </c>
      <c r="BF407" s="183">
        <f>IF(N407="snížená",J407,0)</f>
        <v>0</v>
      </c>
      <c r="BG407" s="183">
        <f>IF(N407="zákl. přenesená",J407,0)</f>
        <v>0</v>
      </c>
      <c r="BH407" s="183">
        <f>IF(N407="sníž. přenesená",J407,0)</f>
        <v>0</v>
      </c>
      <c r="BI407" s="183">
        <f>IF(N407="nulová",J407,0)</f>
        <v>0</v>
      </c>
      <c r="BJ407" s="20" t="s">
        <v>128</v>
      </c>
      <c r="BK407" s="183">
        <f>ROUND(I407*H407,2)</f>
        <v>0</v>
      </c>
      <c r="BL407" s="20" t="s">
        <v>205</v>
      </c>
      <c r="BM407" s="182" t="s">
        <v>802</v>
      </c>
    </row>
    <row r="408" spans="1:47" s="2" customFormat="1" ht="11.25">
      <c r="A408" s="37"/>
      <c r="B408" s="38"/>
      <c r="C408" s="39"/>
      <c r="D408" s="184" t="s">
        <v>130</v>
      </c>
      <c r="E408" s="39"/>
      <c r="F408" s="185" t="s">
        <v>803</v>
      </c>
      <c r="G408" s="39"/>
      <c r="H408" s="39"/>
      <c r="I408" s="186"/>
      <c r="J408" s="39"/>
      <c r="K408" s="39"/>
      <c r="L408" s="42"/>
      <c r="M408" s="187"/>
      <c r="N408" s="188"/>
      <c r="O408" s="67"/>
      <c r="P408" s="67"/>
      <c r="Q408" s="67"/>
      <c r="R408" s="67"/>
      <c r="S408" s="67"/>
      <c r="T408" s="68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20" t="s">
        <v>130</v>
      </c>
      <c r="AU408" s="20" t="s">
        <v>128</v>
      </c>
    </row>
    <row r="409" spans="2:63" s="12" customFormat="1" ht="22.9" customHeight="1">
      <c r="B409" s="155"/>
      <c r="C409" s="156"/>
      <c r="D409" s="157" t="s">
        <v>70</v>
      </c>
      <c r="E409" s="169" t="s">
        <v>804</v>
      </c>
      <c r="F409" s="169" t="s">
        <v>805</v>
      </c>
      <c r="G409" s="156"/>
      <c r="H409" s="156"/>
      <c r="I409" s="159"/>
      <c r="J409" s="170">
        <f>BK409</f>
        <v>0</v>
      </c>
      <c r="K409" s="156"/>
      <c r="L409" s="161"/>
      <c r="M409" s="162"/>
      <c r="N409" s="163"/>
      <c r="O409" s="163"/>
      <c r="P409" s="164">
        <f>SUM(P410:P412)</f>
        <v>0</v>
      </c>
      <c r="Q409" s="163"/>
      <c r="R409" s="164">
        <f>SUM(R410:R412)</f>
        <v>0</v>
      </c>
      <c r="S409" s="163"/>
      <c r="T409" s="165">
        <f>SUM(T410:T412)</f>
        <v>0.31095</v>
      </c>
      <c r="AR409" s="166" t="s">
        <v>128</v>
      </c>
      <c r="AT409" s="167" t="s">
        <v>70</v>
      </c>
      <c r="AU409" s="167" t="s">
        <v>76</v>
      </c>
      <c r="AY409" s="166" t="s">
        <v>119</v>
      </c>
      <c r="BK409" s="168">
        <f>SUM(BK410:BK412)</f>
        <v>0</v>
      </c>
    </row>
    <row r="410" spans="1:65" s="2" customFormat="1" ht="16.5" customHeight="1">
      <c r="A410" s="37"/>
      <c r="B410" s="38"/>
      <c r="C410" s="171" t="s">
        <v>806</v>
      </c>
      <c r="D410" s="171" t="s">
        <v>122</v>
      </c>
      <c r="E410" s="172" t="s">
        <v>807</v>
      </c>
      <c r="F410" s="173" t="s">
        <v>808</v>
      </c>
      <c r="G410" s="174" t="s">
        <v>136</v>
      </c>
      <c r="H410" s="175">
        <v>20.73</v>
      </c>
      <c r="I410" s="176"/>
      <c r="J410" s="177">
        <f>ROUND(I410*H410,2)</f>
        <v>0</v>
      </c>
      <c r="K410" s="173" t="s">
        <v>126</v>
      </c>
      <c r="L410" s="42"/>
      <c r="M410" s="178" t="s">
        <v>19</v>
      </c>
      <c r="N410" s="179" t="s">
        <v>43</v>
      </c>
      <c r="O410" s="67"/>
      <c r="P410" s="180">
        <f>O410*H410</f>
        <v>0</v>
      </c>
      <c r="Q410" s="180">
        <v>0</v>
      </c>
      <c r="R410" s="180">
        <f>Q410*H410</f>
        <v>0</v>
      </c>
      <c r="S410" s="180">
        <v>0.015</v>
      </c>
      <c r="T410" s="181">
        <f>S410*H410</f>
        <v>0.31095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82" t="s">
        <v>205</v>
      </c>
      <c r="AT410" s="182" t="s">
        <v>122</v>
      </c>
      <c r="AU410" s="182" t="s">
        <v>128</v>
      </c>
      <c r="AY410" s="20" t="s">
        <v>119</v>
      </c>
      <c r="BE410" s="183">
        <f>IF(N410="základní",J410,0)</f>
        <v>0</v>
      </c>
      <c r="BF410" s="183">
        <f>IF(N410="snížená",J410,0)</f>
        <v>0</v>
      </c>
      <c r="BG410" s="183">
        <f>IF(N410="zákl. přenesená",J410,0)</f>
        <v>0</v>
      </c>
      <c r="BH410" s="183">
        <f>IF(N410="sníž. přenesená",J410,0)</f>
        <v>0</v>
      </c>
      <c r="BI410" s="183">
        <f>IF(N410="nulová",J410,0)</f>
        <v>0</v>
      </c>
      <c r="BJ410" s="20" t="s">
        <v>128</v>
      </c>
      <c r="BK410" s="183">
        <f>ROUND(I410*H410,2)</f>
        <v>0</v>
      </c>
      <c r="BL410" s="20" t="s">
        <v>205</v>
      </c>
      <c r="BM410" s="182" t="s">
        <v>809</v>
      </c>
    </row>
    <row r="411" spans="1:47" s="2" customFormat="1" ht="11.25">
      <c r="A411" s="37"/>
      <c r="B411" s="38"/>
      <c r="C411" s="39"/>
      <c r="D411" s="184" t="s">
        <v>130</v>
      </c>
      <c r="E411" s="39"/>
      <c r="F411" s="185" t="s">
        <v>810</v>
      </c>
      <c r="G411" s="39"/>
      <c r="H411" s="39"/>
      <c r="I411" s="186"/>
      <c r="J411" s="39"/>
      <c r="K411" s="39"/>
      <c r="L411" s="42"/>
      <c r="M411" s="187"/>
      <c r="N411" s="188"/>
      <c r="O411" s="67"/>
      <c r="P411" s="67"/>
      <c r="Q411" s="67"/>
      <c r="R411" s="67"/>
      <c r="S411" s="67"/>
      <c r="T411" s="68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20" t="s">
        <v>130</v>
      </c>
      <c r="AU411" s="20" t="s">
        <v>128</v>
      </c>
    </row>
    <row r="412" spans="2:51" s="13" customFormat="1" ht="11.25">
      <c r="B412" s="189"/>
      <c r="C412" s="190"/>
      <c r="D412" s="191" t="s">
        <v>132</v>
      </c>
      <c r="E412" s="192" t="s">
        <v>19</v>
      </c>
      <c r="F412" s="193" t="s">
        <v>191</v>
      </c>
      <c r="G412" s="190"/>
      <c r="H412" s="194">
        <v>20.73</v>
      </c>
      <c r="I412" s="195"/>
      <c r="J412" s="190"/>
      <c r="K412" s="190"/>
      <c r="L412" s="196"/>
      <c r="M412" s="197"/>
      <c r="N412" s="198"/>
      <c r="O412" s="198"/>
      <c r="P412" s="198"/>
      <c r="Q412" s="198"/>
      <c r="R412" s="198"/>
      <c r="S412" s="198"/>
      <c r="T412" s="199"/>
      <c r="AT412" s="200" t="s">
        <v>132</v>
      </c>
      <c r="AU412" s="200" t="s">
        <v>128</v>
      </c>
      <c r="AV412" s="13" t="s">
        <v>128</v>
      </c>
      <c r="AW412" s="13" t="s">
        <v>33</v>
      </c>
      <c r="AX412" s="13" t="s">
        <v>76</v>
      </c>
      <c r="AY412" s="200" t="s">
        <v>119</v>
      </c>
    </row>
    <row r="413" spans="2:63" s="12" customFormat="1" ht="22.9" customHeight="1">
      <c r="B413" s="155"/>
      <c r="C413" s="156"/>
      <c r="D413" s="157" t="s">
        <v>70</v>
      </c>
      <c r="E413" s="169" t="s">
        <v>811</v>
      </c>
      <c r="F413" s="169" t="s">
        <v>812</v>
      </c>
      <c r="G413" s="156"/>
      <c r="H413" s="156"/>
      <c r="I413" s="159"/>
      <c r="J413" s="170">
        <f>BK413</f>
        <v>0</v>
      </c>
      <c r="K413" s="156"/>
      <c r="L413" s="161"/>
      <c r="M413" s="162"/>
      <c r="N413" s="163"/>
      <c r="O413" s="163"/>
      <c r="P413" s="164">
        <f>SUM(P414:P461)</f>
        <v>0</v>
      </c>
      <c r="Q413" s="163"/>
      <c r="R413" s="164">
        <f>SUM(R414:R461)</f>
        <v>0.23085122</v>
      </c>
      <c r="S413" s="163"/>
      <c r="T413" s="165">
        <f>SUM(T414:T461)</f>
        <v>0.036208000000000004</v>
      </c>
      <c r="AR413" s="166" t="s">
        <v>128</v>
      </c>
      <c r="AT413" s="167" t="s">
        <v>70</v>
      </c>
      <c r="AU413" s="167" t="s">
        <v>76</v>
      </c>
      <c r="AY413" s="166" t="s">
        <v>119</v>
      </c>
      <c r="BK413" s="168">
        <f>SUM(BK414:BK461)</f>
        <v>0</v>
      </c>
    </row>
    <row r="414" spans="1:65" s="2" customFormat="1" ht="24.2" customHeight="1">
      <c r="A414" s="37"/>
      <c r="B414" s="38"/>
      <c r="C414" s="171" t="s">
        <v>813</v>
      </c>
      <c r="D414" s="171" t="s">
        <v>122</v>
      </c>
      <c r="E414" s="172" t="s">
        <v>814</v>
      </c>
      <c r="F414" s="173" t="s">
        <v>815</v>
      </c>
      <c r="G414" s="174" t="s">
        <v>136</v>
      </c>
      <c r="H414" s="175">
        <v>10.95</v>
      </c>
      <c r="I414" s="176"/>
      <c r="J414" s="177">
        <f>ROUND(I414*H414,2)</f>
        <v>0</v>
      </c>
      <c r="K414" s="173" t="s">
        <v>126</v>
      </c>
      <c r="L414" s="42"/>
      <c r="M414" s="178" t="s">
        <v>19</v>
      </c>
      <c r="N414" s="179" t="s">
        <v>43</v>
      </c>
      <c r="O414" s="67"/>
      <c r="P414" s="180">
        <f>O414*H414</f>
        <v>0</v>
      </c>
      <c r="Q414" s="180">
        <v>0</v>
      </c>
      <c r="R414" s="180">
        <f>Q414*H414</f>
        <v>0</v>
      </c>
      <c r="S414" s="180">
        <v>0</v>
      </c>
      <c r="T414" s="181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182" t="s">
        <v>205</v>
      </c>
      <c r="AT414" s="182" t="s">
        <v>122</v>
      </c>
      <c r="AU414" s="182" t="s">
        <v>128</v>
      </c>
      <c r="AY414" s="20" t="s">
        <v>119</v>
      </c>
      <c r="BE414" s="183">
        <f>IF(N414="základní",J414,0)</f>
        <v>0</v>
      </c>
      <c r="BF414" s="183">
        <f>IF(N414="snížená",J414,0)</f>
        <v>0</v>
      </c>
      <c r="BG414" s="183">
        <f>IF(N414="zákl. přenesená",J414,0)</f>
        <v>0</v>
      </c>
      <c r="BH414" s="183">
        <f>IF(N414="sníž. přenesená",J414,0)</f>
        <v>0</v>
      </c>
      <c r="BI414" s="183">
        <f>IF(N414="nulová",J414,0)</f>
        <v>0</v>
      </c>
      <c r="BJ414" s="20" t="s">
        <v>128</v>
      </c>
      <c r="BK414" s="183">
        <f>ROUND(I414*H414,2)</f>
        <v>0</v>
      </c>
      <c r="BL414" s="20" t="s">
        <v>205</v>
      </c>
      <c r="BM414" s="182" t="s">
        <v>816</v>
      </c>
    </row>
    <row r="415" spans="1:47" s="2" customFormat="1" ht="11.25">
      <c r="A415" s="37"/>
      <c r="B415" s="38"/>
      <c r="C415" s="39"/>
      <c r="D415" s="184" t="s">
        <v>130</v>
      </c>
      <c r="E415" s="39"/>
      <c r="F415" s="185" t="s">
        <v>817</v>
      </c>
      <c r="G415" s="39"/>
      <c r="H415" s="39"/>
      <c r="I415" s="186"/>
      <c r="J415" s="39"/>
      <c r="K415" s="39"/>
      <c r="L415" s="42"/>
      <c r="M415" s="187"/>
      <c r="N415" s="188"/>
      <c r="O415" s="67"/>
      <c r="P415" s="67"/>
      <c r="Q415" s="67"/>
      <c r="R415" s="67"/>
      <c r="S415" s="67"/>
      <c r="T415" s="68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20" t="s">
        <v>130</v>
      </c>
      <c r="AU415" s="20" t="s">
        <v>128</v>
      </c>
    </row>
    <row r="416" spans="2:51" s="13" customFormat="1" ht="11.25">
      <c r="B416" s="189"/>
      <c r="C416" s="190"/>
      <c r="D416" s="191" t="s">
        <v>132</v>
      </c>
      <c r="E416" s="192" t="s">
        <v>19</v>
      </c>
      <c r="F416" s="193" t="s">
        <v>818</v>
      </c>
      <c r="G416" s="190"/>
      <c r="H416" s="194">
        <v>4.42</v>
      </c>
      <c r="I416" s="195"/>
      <c r="J416" s="190"/>
      <c r="K416" s="190"/>
      <c r="L416" s="196"/>
      <c r="M416" s="197"/>
      <c r="N416" s="198"/>
      <c r="O416" s="198"/>
      <c r="P416" s="198"/>
      <c r="Q416" s="198"/>
      <c r="R416" s="198"/>
      <c r="S416" s="198"/>
      <c r="T416" s="199"/>
      <c r="AT416" s="200" t="s">
        <v>132</v>
      </c>
      <c r="AU416" s="200" t="s">
        <v>128</v>
      </c>
      <c r="AV416" s="13" t="s">
        <v>128</v>
      </c>
      <c r="AW416" s="13" t="s">
        <v>33</v>
      </c>
      <c r="AX416" s="13" t="s">
        <v>71</v>
      </c>
      <c r="AY416" s="200" t="s">
        <v>119</v>
      </c>
    </row>
    <row r="417" spans="2:51" s="13" customFormat="1" ht="11.25">
      <c r="B417" s="189"/>
      <c r="C417" s="190"/>
      <c r="D417" s="191" t="s">
        <v>132</v>
      </c>
      <c r="E417" s="192" t="s">
        <v>19</v>
      </c>
      <c r="F417" s="193" t="s">
        <v>819</v>
      </c>
      <c r="G417" s="190"/>
      <c r="H417" s="194">
        <v>3.5</v>
      </c>
      <c r="I417" s="195"/>
      <c r="J417" s="190"/>
      <c r="K417" s="190"/>
      <c r="L417" s="196"/>
      <c r="M417" s="197"/>
      <c r="N417" s="198"/>
      <c r="O417" s="198"/>
      <c r="P417" s="198"/>
      <c r="Q417" s="198"/>
      <c r="R417" s="198"/>
      <c r="S417" s="198"/>
      <c r="T417" s="199"/>
      <c r="AT417" s="200" t="s">
        <v>132</v>
      </c>
      <c r="AU417" s="200" t="s">
        <v>128</v>
      </c>
      <c r="AV417" s="13" t="s">
        <v>128</v>
      </c>
      <c r="AW417" s="13" t="s">
        <v>33</v>
      </c>
      <c r="AX417" s="13" t="s">
        <v>71</v>
      </c>
      <c r="AY417" s="200" t="s">
        <v>119</v>
      </c>
    </row>
    <row r="418" spans="2:51" s="13" customFormat="1" ht="11.25">
      <c r="B418" s="189"/>
      <c r="C418" s="190"/>
      <c r="D418" s="191" t="s">
        <v>132</v>
      </c>
      <c r="E418" s="192" t="s">
        <v>19</v>
      </c>
      <c r="F418" s="193" t="s">
        <v>820</v>
      </c>
      <c r="G418" s="190"/>
      <c r="H418" s="194">
        <v>2.09</v>
      </c>
      <c r="I418" s="195"/>
      <c r="J418" s="190"/>
      <c r="K418" s="190"/>
      <c r="L418" s="196"/>
      <c r="M418" s="197"/>
      <c r="N418" s="198"/>
      <c r="O418" s="198"/>
      <c r="P418" s="198"/>
      <c r="Q418" s="198"/>
      <c r="R418" s="198"/>
      <c r="S418" s="198"/>
      <c r="T418" s="199"/>
      <c r="AT418" s="200" t="s">
        <v>132</v>
      </c>
      <c r="AU418" s="200" t="s">
        <v>128</v>
      </c>
      <c r="AV418" s="13" t="s">
        <v>128</v>
      </c>
      <c r="AW418" s="13" t="s">
        <v>33</v>
      </c>
      <c r="AX418" s="13" t="s">
        <v>71</v>
      </c>
      <c r="AY418" s="200" t="s">
        <v>119</v>
      </c>
    </row>
    <row r="419" spans="2:51" s="13" customFormat="1" ht="11.25">
      <c r="B419" s="189"/>
      <c r="C419" s="190"/>
      <c r="D419" s="191" t="s">
        <v>132</v>
      </c>
      <c r="E419" s="192" t="s">
        <v>19</v>
      </c>
      <c r="F419" s="193" t="s">
        <v>821</v>
      </c>
      <c r="G419" s="190"/>
      <c r="H419" s="194">
        <v>0.94</v>
      </c>
      <c r="I419" s="195"/>
      <c r="J419" s="190"/>
      <c r="K419" s="190"/>
      <c r="L419" s="196"/>
      <c r="M419" s="197"/>
      <c r="N419" s="198"/>
      <c r="O419" s="198"/>
      <c r="P419" s="198"/>
      <c r="Q419" s="198"/>
      <c r="R419" s="198"/>
      <c r="S419" s="198"/>
      <c r="T419" s="199"/>
      <c r="AT419" s="200" t="s">
        <v>132</v>
      </c>
      <c r="AU419" s="200" t="s">
        <v>128</v>
      </c>
      <c r="AV419" s="13" t="s">
        <v>128</v>
      </c>
      <c r="AW419" s="13" t="s">
        <v>33</v>
      </c>
      <c r="AX419" s="13" t="s">
        <v>71</v>
      </c>
      <c r="AY419" s="200" t="s">
        <v>119</v>
      </c>
    </row>
    <row r="420" spans="2:51" s="14" customFormat="1" ht="11.25">
      <c r="B420" s="201"/>
      <c r="C420" s="202"/>
      <c r="D420" s="191" t="s">
        <v>132</v>
      </c>
      <c r="E420" s="203" t="s">
        <v>19</v>
      </c>
      <c r="F420" s="204" t="s">
        <v>164</v>
      </c>
      <c r="G420" s="202"/>
      <c r="H420" s="205">
        <v>10.95</v>
      </c>
      <c r="I420" s="206"/>
      <c r="J420" s="202"/>
      <c r="K420" s="202"/>
      <c r="L420" s="207"/>
      <c r="M420" s="208"/>
      <c r="N420" s="209"/>
      <c r="O420" s="209"/>
      <c r="P420" s="209"/>
      <c r="Q420" s="209"/>
      <c r="R420" s="209"/>
      <c r="S420" s="209"/>
      <c r="T420" s="210"/>
      <c r="AT420" s="211" t="s">
        <v>132</v>
      </c>
      <c r="AU420" s="211" t="s">
        <v>128</v>
      </c>
      <c r="AV420" s="14" t="s">
        <v>127</v>
      </c>
      <c r="AW420" s="14" t="s">
        <v>33</v>
      </c>
      <c r="AX420" s="14" t="s">
        <v>76</v>
      </c>
      <c r="AY420" s="211" t="s">
        <v>119</v>
      </c>
    </row>
    <row r="421" spans="1:65" s="2" customFormat="1" ht="16.5" customHeight="1">
      <c r="A421" s="37"/>
      <c r="B421" s="38"/>
      <c r="C421" s="171" t="s">
        <v>822</v>
      </c>
      <c r="D421" s="171" t="s">
        <v>122</v>
      </c>
      <c r="E421" s="172" t="s">
        <v>823</v>
      </c>
      <c r="F421" s="173" t="s">
        <v>824</v>
      </c>
      <c r="G421" s="174" t="s">
        <v>136</v>
      </c>
      <c r="H421" s="175">
        <v>28.2</v>
      </c>
      <c r="I421" s="176"/>
      <c r="J421" s="177">
        <f>ROUND(I421*H421,2)</f>
        <v>0</v>
      </c>
      <c r="K421" s="173" t="s">
        <v>126</v>
      </c>
      <c r="L421" s="42"/>
      <c r="M421" s="178" t="s">
        <v>19</v>
      </c>
      <c r="N421" s="179" t="s">
        <v>43</v>
      </c>
      <c r="O421" s="67"/>
      <c r="P421" s="180">
        <f>O421*H421</f>
        <v>0</v>
      </c>
      <c r="Q421" s="180">
        <v>0</v>
      </c>
      <c r="R421" s="180">
        <f>Q421*H421</f>
        <v>0</v>
      </c>
      <c r="S421" s="180">
        <v>0</v>
      </c>
      <c r="T421" s="181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182" t="s">
        <v>205</v>
      </c>
      <c r="AT421" s="182" t="s">
        <v>122</v>
      </c>
      <c r="AU421" s="182" t="s">
        <v>128</v>
      </c>
      <c r="AY421" s="20" t="s">
        <v>119</v>
      </c>
      <c r="BE421" s="183">
        <f>IF(N421="základní",J421,0)</f>
        <v>0</v>
      </c>
      <c r="BF421" s="183">
        <f>IF(N421="snížená",J421,0)</f>
        <v>0</v>
      </c>
      <c r="BG421" s="183">
        <f>IF(N421="zákl. přenesená",J421,0)</f>
        <v>0</v>
      </c>
      <c r="BH421" s="183">
        <f>IF(N421="sníž. přenesená",J421,0)</f>
        <v>0</v>
      </c>
      <c r="BI421" s="183">
        <f>IF(N421="nulová",J421,0)</f>
        <v>0</v>
      </c>
      <c r="BJ421" s="20" t="s">
        <v>128</v>
      </c>
      <c r="BK421" s="183">
        <f>ROUND(I421*H421,2)</f>
        <v>0</v>
      </c>
      <c r="BL421" s="20" t="s">
        <v>205</v>
      </c>
      <c r="BM421" s="182" t="s">
        <v>825</v>
      </c>
    </row>
    <row r="422" spans="1:47" s="2" customFormat="1" ht="11.25">
      <c r="A422" s="37"/>
      <c r="B422" s="38"/>
      <c r="C422" s="39"/>
      <c r="D422" s="184" t="s">
        <v>130</v>
      </c>
      <c r="E422" s="39"/>
      <c r="F422" s="185" t="s">
        <v>826</v>
      </c>
      <c r="G422" s="39"/>
      <c r="H422" s="39"/>
      <c r="I422" s="186"/>
      <c r="J422" s="39"/>
      <c r="K422" s="39"/>
      <c r="L422" s="42"/>
      <c r="M422" s="187"/>
      <c r="N422" s="188"/>
      <c r="O422" s="67"/>
      <c r="P422" s="67"/>
      <c r="Q422" s="67"/>
      <c r="R422" s="67"/>
      <c r="S422" s="67"/>
      <c r="T422" s="68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20" t="s">
        <v>130</v>
      </c>
      <c r="AU422" s="20" t="s">
        <v>128</v>
      </c>
    </row>
    <row r="423" spans="2:51" s="13" customFormat="1" ht="11.25">
      <c r="B423" s="189"/>
      <c r="C423" s="190"/>
      <c r="D423" s="191" t="s">
        <v>132</v>
      </c>
      <c r="E423" s="192" t="s">
        <v>19</v>
      </c>
      <c r="F423" s="193" t="s">
        <v>190</v>
      </c>
      <c r="G423" s="190"/>
      <c r="H423" s="194">
        <v>4.03</v>
      </c>
      <c r="I423" s="195"/>
      <c r="J423" s="190"/>
      <c r="K423" s="190"/>
      <c r="L423" s="196"/>
      <c r="M423" s="197"/>
      <c r="N423" s="198"/>
      <c r="O423" s="198"/>
      <c r="P423" s="198"/>
      <c r="Q423" s="198"/>
      <c r="R423" s="198"/>
      <c r="S423" s="198"/>
      <c r="T423" s="199"/>
      <c r="AT423" s="200" t="s">
        <v>132</v>
      </c>
      <c r="AU423" s="200" t="s">
        <v>128</v>
      </c>
      <c r="AV423" s="13" t="s">
        <v>128</v>
      </c>
      <c r="AW423" s="13" t="s">
        <v>33</v>
      </c>
      <c r="AX423" s="13" t="s">
        <v>71</v>
      </c>
      <c r="AY423" s="200" t="s">
        <v>119</v>
      </c>
    </row>
    <row r="424" spans="2:51" s="13" customFormat="1" ht="11.25">
      <c r="B424" s="189"/>
      <c r="C424" s="190"/>
      <c r="D424" s="191" t="s">
        <v>132</v>
      </c>
      <c r="E424" s="192" t="s">
        <v>19</v>
      </c>
      <c r="F424" s="193" t="s">
        <v>191</v>
      </c>
      <c r="G424" s="190"/>
      <c r="H424" s="194">
        <v>20.73</v>
      </c>
      <c r="I424" s="195"/>
      <c r="J424" s="190"/>
      <c r="K424" s="190"/>
      <c r="L424" s="196"/>
      <c r="M424" s="197"/>
      <c r="N424" s="198"/>
      <c r="O424" s="198"/>
      <c r="P424" s="198"/>
      <c r="Q424" s="198"/>
      <c r="R424" s="198"/>
      <c r="S424" s="198"/>
      <c r="T424" s="199"/>
      <c r="AT424" s="200" t="s">
        <v>132</v>
      </c>
      <c r="AU424" s="200" t="s">
        <v>128</v>
      </c>
      <c r="AV424" s="13" t="s">
        <v>128</v>
      </c>
      <c r="AW424" s="13" t="s">
        <v>33</v>
      </c>
      <c r="AX424" s="13" t="s">
        <v>71</v>
      </c>
      <c r="AY424" s="200" t="s">
        <v>119</v>
      </c>
    </row>
    <row r="425" spans="2:51" s="13" customFormat="1" ht="11.25">
      <c r="B425" s="189"/>
      <c r="C425" s="190"/>
      <c r="D425" s="191" t="s">
        <v>132</v>
      </c>
      <c r="E425" s="192" t="s">
        <v>19</v>
      </c>
      <c r="F425" s="193" t="s">
        <v>192</v>
      </c>
      <c r="G425" s="190"/>
      <c r="H425" s="194">
        <v>3.44</v>
      </c>
      <c r="I425" s="195"/>
      <c r="J425" s="190"/>
      <c r="K425" s="190"/>
      <c r="L425" s="196"/>
      <c r="M425" s="197"/>
      <c r="N425" s="198"/>
      <c r="O425" s="198"/>
      <c r="P425" s="198"/>
      <c r="Q425" s="198"/>
      <c r="R425" s="198"/>
      <c r="S425" s="198"/>
      <c r="T425" s="199"/>
      <c r="AT425" s="200" t="s">
        <v>132</v>
      </c>
      <c r="AU425" s="200" t="s">
        <v>128</v>
      </c>
      <c r="AV425" s="13" t="s">
        <v>128</v>
      </c>
      <c r="AW425" s="13" t="s">
        <v>33</v>
      </c>
      <c r="AX425" s="13" t="s">
        <v>71</v>
      </c>
      <c r="AY425" s="200" t="s">
        <v>119</v>
      </c>
    </row>
    <row r="426" spans="2:51" s="14" customFormat="1" ht="11.25">
      <c r="B426" s="201"/>
      <c r="C426" s="202"/>
      <c r="D426" s="191" t="s">
        <v>132</v>
      </c>
      <c r="E426" s="203" t="s">
        <v>19</v>
      </c>
      <c r="F426" s="204" t="s">
        <v>164</v>
      </c>
      <c r="G426" s="202"/>
      <c r="H426" s="205">
        <v>28.2</v>
      </c>
      <c r="I426" s="206"/>
      <c r="J426" s="202"/>
      <c r="K426" s="202"/>
      <c r="L426" s="207"/>
      <c r="M426" s="208"/>
      <c r="N426" s="209"/>
      <c r="O426" s="209"/>
      <c r="P426" s="209"/>
      <c r="Q426" s="209"/>
      <c r="R426" s="209"/>
      <c r="S426" s="209"/>
      <c r="T426" s="210"/>
      <c r="AT426" s="211" t="s">
        <v>132</v>
      </c>
      <c r="AU426" s="211" t="s">
        <v>128</v>
      </c>
      <c r="AV426" s="14" t="s">
        <v>127</v>
      </c>
      <c r="AW426" s="14" t="s">
        <v>33</v>
      </c>
      <c r="AX426" s="14" t="s">
        <v>76</v>
      </c>
      <c r="AY426" s="211" t="s">
        <v>119</v>
      </c>
    </row>
    <row r="427" spans="1:65" s="2" customFormat="1" ht="16.5" customHeight="1">
      <c r="A427" s="37"/>
      <c r="B427" s="38"/>
      <c r="C427" s="171" t="s">
        <v>827</v>
      </c>
      <c r="D427" s="171" t="s">
        <v>122</v>
      </c>
      <c r="E427" s="172" t="s">
        <v>828</v>
      </c>
      <c r="F427" s="173" t="s">
        <v>829</v>
      </c>
      <c r="G427" s="174" t="s">
        <v>136</v>
      </c>
      <c r="H427" s="175">
        <v>28.2</v>
      </c>
      <c r="I427" s="176"/>
      <c r="J427" s="177">
        <f>ROUND(I427*H427,2)</f>
        <v>0</v>
      </c>
      <c r="K427" s="173" t="s">
        <v>126</v>
      </c>
      <c r="L427" s="42"/>
      <c r="M427" s="178" t="s">
        <v>19</v>
      </c>
      <c r="N427" s="179" t="s">
        <v>43</v>
      </c>
      <c r="O427" s="67"/>
      <c r="P427" s="180">
        <f>O427*H427</f>
        <v>0</v>
      </c>
      <c r="Q427" s="180">
        <v>3E-05</v>
      </c>
      <c r="R427" s="180">
        <f>Q427*H427</f>
        <v>0.000846</v>
      </c>
      <c r="S427" s="180">
        <v>0</v>
      </c>
      <c r="T427" s="181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182" t="s">
        <v>205</v>
      </c>
      <c r="AT427" s="182" t="s">
        <v>122</v>
      </c>
      <c r="AU427" s="182" t="s">
        <v>128</v>
      </c>
      <c r="AY427" s="20" t="s">
        <v>119</v>
      </c>
      <c r="BE427" s="183">
        <f>IF(N427="základní",J427,0)</f>
        <v>0</v>
      </c>
      <c r="BF427" s="183">
        <f>IF(N427="snížená",J427,0)</f>
        <v>0</v>
      </c>
      <c r="BG427" s="183">
        <f>IF(N427="zákl. přenesená",J427,0)</f>
        <v>0</v>
      </c>
      <c r="BH427" s="183">
        <f>IF(N427="sníž. přenesená",J427,0)</f>
        <v>0</v>
      </c>
      <c r="BI427" s="183">
        <f>IF(N427="nulová",J427,0)</f>
        <v>0</v>
      </c>
      <c r="BJ427" s="20" t="s">
        <v>128</v>
      </c>
      <c r="BK427" s="183">
        <f>ROUND(I427*H427,2)</f>
        <v>0</v>
      </c>
      <c r="BL427" s="20" t="s">
        <v>205</v>
      </c>
      <c r="BM427" s="182" t="s">
        <v>830</v>
      </c>
    </row>
    <row r="428" spans="1:47" s="2" customFormat="1" ht="11.25">
      <c r="A428" s="37"/>
      <c r="B428" s="38"/>
      <c r="C428" s="39"/>
      <c r="D428" s="184" t="s">
        <v>130</v>
      </c>
      <c r="E428" s="39"/>
      <c r="F428" s="185" t="s">
        <v>831</v>
      </c>
      <c r="G428" s="39"/>
      <c r="H428" s="39"/>
      <c r="I428" s="186"/>
      <c r="J428" s="39"/>
      <c r="K428" s="39"/>
      <c r="L428" s="42"/>
      <c r="M428" s="187"/>
      <c r="N428" s="188"/>
      <c r="O428" s="67"/>
      <c r="P428" s="67"/>
      <c r="Q428" s="67"/>
      <c r="R428" s="67"/>
      <c r="S428" s="67"/>
      <c r="T428" s="68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20" t="s">
        <v>130</v>
      </c>
      <c r="AU428" s="20" t="s">
        <v>128</v>
      </c>
    </row>
    <row r="429" spans="1:65" s="2" customFormat="1" ht="24.2" customHeight="1">
      <c r="A429" s="37"/>
      <c r="B429" s="38"/>
      <c r="C429" s="171" t="s">
        <v>832</v>
      </c>
      <c r="D429" s="171" t="s">
        <v>122</v>
      </c>
      <c r="E429" s="172" t="s">
        <v>833</v>
      </c>
      <c r="F429" s="173" t="s">
        <v>834</v>
      </c>
      <c r="G429" s="174" t="s">
        <v>136</v>
      </c>
      <c r="H429" s="175">
        <v>28.2</v>
      </c>
      <c r="I429" s="176"/>
      <c r="J429" s="177">
        <f>ROUND(I429*H429,2)</f>
        <v>0</v>
      </c>
      <c r="K429" s="173" t="s">
        <v>126</v>
      </c>
      <c r="L429" s="42"/>
      <c r="M429" s="178" t="s">
        <v>19</v>
      </c>
      <c r="N429" s="179" t="s">
        <v>43</v>
      </c>
      <c r="O429" s="67"/>
      <c r="P429" s="180">
        <f>O429*H429</f>
        <v>0</v>
      </c>
      <c r="Q429" s="180">
        <v>0.0045</v>
      </c>
      <c r="R429" s="180">
        <f>Q429*H429</f>
        <v>0.12689999999999999</v>
      </c>
      <c r="S429" s="180">
        <v>0</v>
      </c>
      <c r="T429" s="181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182" t="s">
        <v>205</v>
      </c>
      <c r="AT429" s="182" t="s">
        <v>122</v>
      </c>
      <c r="AU429" s="182" t="s">
        <v>128</v>
      </c>
      <c r="AY429" s="20" t="s">
        <v>119</v>
      </c>
      <c r="BE429" s="183">
        <f>IF(N429="základní",J429,0)</f>
        <v>0</v>
      </c>
      <c r="BF429" s="183">
        <f>IF(N429="snížená",J429,0)</f>
        <v>0</v>
      </c>
      <c r="BG429" s="183">
        <f>IF(N429="zákl. přenesená",J429,0)</f>
        <v>0</v>
      </c>
      <c r="BH429" s="183">
        <f>IF(N429="sníž. přenesená",J429,0)</f>
        <v>0</v>
      </c>
      <c r="BI429" s="183">
        <f>IF(N429="nulová",J429,0)</f>
        <v>0</v>
      </c>
      <c r="BJ429" s="20" t="s">
        <v>128</v>
      </c>
      <c r="BK429" s="183">
        <f>ROUND(I429*H429,2)</f>
        <v>0</v>
      </c>
      <c r="BL429" s="20" t="s">
        <v>205</v>
      </c>
      <c r="BM429" s="182" t="s">
        <v>835</v>
      </c>
    </row>
    <row r="430" spans="1:47" s="2" customFormat="1" ht="11.25">
      <c r="A430" s="37"/>
      <c r="B430" s="38"/>
      <c r="C430" s="39"/>
      <c r="D430" s="184" t="s">
        <v>130</v>
      </c>
      <c r="E430" s="39"/>
      <c r="F430" s="185" t="s">
        <v>836</v>
      </c>
      <c r="G430" s="39"/>
      <c r="H430" s="39"/>
      <c r="I430" s="186"/>
      <c r="J430" s="39"/>
      <c r="K430" s="39"/>
      <c r="L430" s="42"/>
      <c r="M430" s="187"/>
      <c r="N430" s="188"/>
      <c r="O430" s="67"/>
      <c r="P430" s="67"/>
      <c r="Q430" s="67"/>
      <c r="R430" s="67"/>
      <c r="S430" s="67"/>
      <c r="T430" s="68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20" t="s">
        <v>130</v>
      </c>
      <c r="AU430" s="20" t="s">
        <v>128</v>
      </c>
    </row>
    <row r="431" spans="1:65" s="2" customFormat="1" ht="16.5" customHeight="1">
      <c r="A431" s="37"/>
      <c r="B431" s="38"/>
      <c r="C431" s="171" t="s">
        <v>837</v>
      </c>
      <c r="D431" s="171" t="s">
        <v>122</v>
      </c>
      <c r="E431" s="172" t="s">
        <v>838</v>
      </c>
      <c r="F431" s="173" t="s">
        <v>839</v>
      </c>
      <c r="G431" s="174" t="s">
        <v>136</v>
      </c>
      <c r="H431" s="175">
        <v>10.888</v>
      </c>
      <c r="I431" s="176"/>
      <c r="J431" s="177">
        <f>ROUND(I431*H431,2)</f>
        <v>0</v>
      </c>
      <c r="K431" s="173" t="s">
        <v>126</v>
      </c>
      <c r="L431" s="42"/>
      <c r="M431" s="178" t="s">
        <v>19</v>
      </c>
      <c r="N431" s="179" t="s">
        <v>43</v>
      </c>
      <c r="O431" s="67"/>
      <c r="P431" s="180">
        <f>O431*H431</f>
        <v>0</v>
      </c>
      <c r="Q431" s="180">
        <v>0</v>
      </c>
      <c r="R431" s="180">
        <f>Q431*H431</f>
        <v>0</v>
      </c>
      <c r="S431" s="180">
        <v>0.0025</v>
      </c>
      <c r="T431" s="181">
        <f>S431*H431</f>
        <v>0.02722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182" t="s">
        <v>205</v>
      </c>
      <c r="AT431" s="182" t="s">
        <v>122</v>
      </c>
      <c r="AU431" s="182" t="s">
        <v>128</v>
      </c>
      <c r="AY431" s="20" t="s">
        <v>119</v>
      </c>
      <c r="BE431" s="183">
        <f>IF(N431="základní",J431,0)</f>
        <v>0</v>
      </c>
      <c r="BF431" s="183">
        <f>IF(N431="snížená",J431,0)</f>
        <v>0</v>
      </c>
      <c r="BG431" s="183">
        <f>IF(N431="zákl. přenesená",J431,0)</f>
        <v>0</v>
      </c>
      <c r="BH431" s="183">
        <f>IF(N431="sníž. přenesená",J431,0)</f>
        <v>0</v>
      </c>
      <c r="BI431" s="183">
        <f>IF(N431="nulová",J431,0)</f>
        <v>0</v>
      </c>
      <c r="BJ431" s="20" t="s">
        <v>128</v>
      </c>
      <c r="BK431" s="183">
        <f>ROUND(I431*H431,2)</f>
        <v>0</v>
      </c>
      <c r="BL431" s="20" t="s">
        <v>205</v>
      </c>
      <c r="BM431" s="182" t="s">
        <v>840</v>
      </c>
    </row>
    <row r="432" spans="1:47" s="2" customFormat="1" ht="11.25">
      <c r="A432" s="37"/>
      <c r="B432" s="38"/>
      <c r="C432" s="39"/>
      <c r="D432" s="184" t="s">
        <v>130</v>
      </c>
      <c r="E432" s="39"/>
      <c r="F432" s="185" t="s">
        <v>841</v>
      </c>
      <c r="G432" s="39"/>
      <c r="H432" s="39"/>
      <c r="I432" s="186"/>
      <c r="J432" s="39"/>
      <c r="K432" s="39"/>
      <c r="L432" s="42"/>
      <c r="M432" s="187"/>
      <c r="N432" s="188"/>
      <c r="O432" s="67"/>
      <c r="P432" s="67"/>
      <c r="Q432" s="67"/>
      <c r="R432" s="67"/>
      <c r="S432" s="67"/>
      <c r="T432" s="68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20" t="s">
        <v>130</v>
      </c>
      <c r="AU432" s="20" t="s">
        <v>128</v>
      </c>
    </row>
    <row r="433" spans="1:65" s="2" customFormat="1" ht="16.5" customHeight="1">
      <c r="A433" s="37"/>
      <c r="B433" s="38"/>
      <c r="C433" s="171" t="s">
        <v>842</v>
      </c>
      <c r="D433" s="171" t="s">
        <v>122</v>
      </c>
      <c r="E433" s="172" t="s">
        <v>843</v>
      </c>
      <c r="F433" s="173" t="s">
        <v>844</v>
      </c>
      <c r="G433" s="174" t="s">
        <v>136</v>
      </c>
      <c r="H433" s="175">
        <v>28.2</v>
      </c>
      <c r="I433" s="176"/>
      <c r="J433" s="177">
        <f>ROUND(I433*H433,2)</f>
        <v>0</v>
      </c>
      <c r="K433" s="173" t="s">
        <v>126</v>
      </c>
      <c r="L433" s="42"/>
      <c r="M433" s="178" t="s">
        <v>19</v>
      </c>
      <c r="N433" s="179" t="s">
        <v>43</v>
      </c>
      <c r="O433" s="67"/>
      <c r="P433" s="180">
        <f>O433*H433</f>
        <v>0</v>
      </c>
      <c r="Q433" s="180">
        <v>0.0003</v>
      </c>
      <c r="R433" s="180">
        <f>Q433*H433</f>
        <v>0.008459999999999999</v>
      </c>
      <c r="S433" s="180">
        <v>0</v>
      </c>
      <c r="T433" s="181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182" t="s">
        <v>205</v>
      </c>
      <c r="AT433" s="182" t="s">
        <v>122</v>
      </c>
      <c r="AU433" s="182" t="s">
        <v>128</v>
      </c>
      <c r="AY433" s="20" t="s">
        <v>119</v>
      </c>
      <c r="BE433" s="183">
        <f>IF(N433="základní",J433,0)</f>
        <v>0</v>
      </c>
      <c r="BF433" s="183">
        <f>IF(N433="snížená",J433,0)</f>
        <v>0</v>
      </c>
      <c r="BG433" s="183">
        <f>IF(N433="zákl. přenesená",J433,0)</f>
        <v>0</v>
      </c>
      <c r="BH433" s="183">
        <f>IF(N433="sníž. přenesená",J433,0)</f>
        <v>0</v>
      </c>
      <c r="BI433" s="183">
        <f>IF(N433="nulová",J433,0)</f>
        <v>0</v>
      </c>
      <c r="BJ433" s="20" t="s">
        <v>128</v>
      </c>
      <c r="BK433" s="183">
        <f>ROUND(I433*H433,2)</f>
        <v>0</v>
      </c>
      <c r="BL433" s="20" t="s">
        <v>205</v>
      </c>
      <c r="BM433" s="182" t="s">
        <v>845</v>
      </c>
    </row>
    <row r="434" spans="1:47" s="2" customFormat="1" ht="11.25">
      <c r="A434" s="37"/>
      <c r="B434" s="38"/>
      <c r="C434" s="39"/>
      <c r="D434" s="184" t="s">
        <v>130</v>
      </c>
      <c r="E434" s="39"/>
      <c r="F434" s="185" t="s">
        <v>846</v>
      </c>
      <c r="G434" s="39"/>
      <c r="H434" s="39"/>
      <c r="I434" s="186"/>
      <c r="J434" s="39"/>
      <c r="K434" s="39"/>
      <c r="L434" s="42"/>
      <c r="M434" s="187"/>
      <c r="N434" s="188"/>
      <c r="O434" s="67"/>
      <c r="P434" s="67"/>
      <c r="Q434" s="67"/>
      <c r="R434" s="67"/>
      <c r="S434" s="67"/>
      <c r="T434" s="68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T434" s="20" t="s">
        <v>130</v>
      </c>
      <c r="AU434" s="20" t="s">
        <v>128</v>
      </c>
    </row>
    <row r="435" spans="1:65" s="2" customFormat="1" ht="16.5" customHeight="1">
      <c r="A435" s="37"/>
      <c r="B435" s="38"/>
      <c r="C435" s="212" t="s">
        <v>847</v>
      </c>
      <c r="D435" s="212" t="s">
        <v>254</v>
      </c>
      <c r="E435" s="213" t="s">
        <v>848</v>
      </c>
      <c r="F435" s="214" t="s">
        <v>849</v>
      </c>
      <c r="G435" s="215" t="s">
        <v>136</v>
      </c>
      <c r="H435" s="216">
        <v>31.02</v>
      </c>
      <c r="I435" s="217"/>
      <c r="J435" s="218">
        <f>ROUND(I435*H435,2)</f>
        <v>0</v>
      </c>
      <c r="K435" s="214" t="s">
        <v>257</v>
      </c>
      <c r="L435" s="219"/>
      <c r="M435" s="220" t="s">
        <v>19</v>
      </c>
      <c r="N435" s="221" t="s">
        <v>43</v>
      </c>
      <c r="O435" s="67"/>
      <c r="P435" s="180">
        <f>O435*H435</f>
        <v>0</v>
      </c>
      <c r="Q435" s="180">
        <v>0.00283</v>
      </c>
      <c r="R435" s="180">
        <f>Q435*H435</f>
        <v>0.0877866</v>
      </c>
      <c r="S435" s="180">
        <v>0</v>
      </c>
      <c r="T435" s="181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182" t="s">
        <v>320</v>
      </c>
      <c r="AT435" s="182" t="s">
        <v>254</v>
      </c>
      <c r="AU435" s="182" t="s">
        <v>128</v>
      </c>
      <c r="AY435" s="20" t="s">
        <v>119</v>
      </c>
      <c r="BE435" s="183">
        <f>IF(N435="základní",J435,0)</f>
        <v>0</v>
      </c>
      <c r="BF435" s="183">
        <f>IF(N435="snížená",J435,0)</f>
        <v>0</v>
      </c>
      <c r="BG435" s="183">
        <f>IF(N435="zákl. přenesená",J435,0)</f>
        <v>0</v>
      </c>
      <c r="BH435" s="183">
        <f>IF(N435="sníž. přenesená",J435,0)</f>
        <v>0</v>
      </c>
      <c r="BI435" s="183">
        <f>IF(N435="nulová",J435,0)</f>
        <v>0</v>
      </c>
      <c r="BJ435" s="20" t="s">
        <v>128</v>
      </c>
      <c r="BK435" s="183">
        <f>ROUND(I435*H435,2)</f>
        <v>0</v>
      </c>
      <c r="BL435" s="20" t="s">
        <v>205</v>
      </c>
      <c r="BM435" s="182" t="s">
        <v>850</v>
      </c>
    </row>
    <row r="436" spans="2:51" s="13" customFormat="1" ht="11.25">
      <c r="B436" s="189"/>
      <c r="C436" s="190"/>
      <c r="D436" s="191" t="s">
        <v>132</v>
      </c>
      <c r="E436" s="192" t="s">
        <v>19</v>
      </c>
      <c r="F436" s="193" t="s">
        <v>851</v>
      </c>
      <c r="G436" s="190"/>
      <c r="H436" s="194">
        <v>31.02</v>
      </c>
      <c r="I436" s="195"/>
      <c r="J436" s="190"/>
      <c r="K436" s="190"/>
      <c r="L436" s="196"/>
      <c r="M436" s="197"/>
      <c r="N436" s="198"/>
      <c r="O436" s="198"/>
      <c r="P436" s="198"/>
      <c r="Q436" s="198"/>
      <c r="R436" s="198"/>
      <c r="S436" s="198"/>
      <c r="T436" s="199"/>
      <c r="AT436" s="200" t="s">
        <v>132</v>
      </c>
      <c r="AU436" s="200" t="s">
        <v>128</v>
      </c>
      <c r="AV436" s="13" t="s">
        <v>128</v>
      </c>
      <c r="AW436" s="13" t="s">
        <v>33</v>
      </c>
      <c r="AX436" s="13" t="s">
        <v>76</v>
      </c>
      <c r="AY436" s="200" t="s">
        <v>119</v>
      </c>
    </row>
    <row r="437" spans="1:65" s="2" customFormat="1" ht="16.5" customHeight="1">
      <c r="A437" s="37"/>
      <c r="B437" s="38"/>
      <c r="C437" s="171" t="s">
        <v>852</v>
      </c>
      <c r="D437" s="171" t="s">
        <v>122</v>
      </c>
      <c r="E437" s="172" t="s">
        <v>853</v>
      </c>
      <c r="F437" s="173" t="s">
        <v>854</v>
      </c>
      <c r="G437" s="174" t="s">
        <v>174</v>
      </c>
      <c r="H437" s="175">
        <v>18.8</v>
      </c>
      <c r="I437" s="176"/>
      <c r="J437" s="177">
        <f>ROUND(I437*H437,2)</f>
        <v>0</v>
      </c>
      <c r="K437" s="173" t="s">
        <v>126</v>
      </c>
      <c r="L437" s="42"/>
      <c r="M437" s="178" t="s">
        <v>19</v>
      </c>
      <c r="N437" s="179" t="s">
        <v>43</v>
      </c>
      <c r="O437" s="67"/>
      <c r="P437" s="180">
        <f>O437*H437</f>
        <v>0</v>
      </c>
      <c r="Q437" s="180">
        <v>0</v>
      </c>
      <c r="R437" s="180">
        <f>Q437*H437</f>
        <v>0</v>
      </c>
      <c r="S437" s="180">
        <v>0</v>
      </c>
      <c r="T437" s="181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182" t="s">
        <v>205</v>
      </c>
      <c r="AT437" s="182" t="s">
        <v>122</v>
      </c>
      <c r="AU437" s="182" t="s">
        <v>128</v>
      </c>
      <c r="AY437" s="20" t="s">
        <v>119</v>
      </c>
      <c r="BE437" s="183">
        <f>IF(N437="základní",J437,0)</f>
        <v>0</v>
      </c>
      <c r="BF437" s="183">
        <f>IF(N437="snížená",J437,0)</f>
        <v>0</v>
      </c>
      <c r="BG437" s="183">
        <f>IF(N437="zákl. přenesená",J437,0)</f>
        <v>0</v>
      </c>
      <c r="BH437" s="183">
        <f>IF(N437="sníž. přenesená",J437,0)</f>
        <v>0</v>
      </c>
      <c r="BI437" s="183">
        <f>IF(N437="nulová",J437,0)</f>
        <v>0</v>
      </c>
      <c r="BJ437" s="20" t="s">
        <v>128</v>
      </c>
      <c r="BK437" s="183">
        <f>ROUND(I437*H437,2)</f>
        <v>0</v>
      </c>
      <c r="BL437" s="20" t="s">
        <v>205</v>
      </c>
      <c r="BM437" s="182" t="s">
        <v>855</v>
      </c>
    </row>
    <row r="438" spans="1:47" s="2" customFormat="1" ht="11.25">
      <c r="A438" s="37"/>
      <c r="B438" s="38"/>
      <c r="C438" s="39"/>
      <c r="D438" s="184" t="s">
        <v>130</v>
      </c>
      <c r="E438" s="39"/>
      <c r="F438" s="185" t="s">
        <v>856</v>
      </c>
      <c r="G438" s="39"/>
      <c r="H438" s="39"/>
      <c r="I438" s="186"/>
      <c r="J438" s="39"/>
      <c r="K438" s="39"/>
      <c r="L438" s="42"/>
      <c r="M438" s="187"/>
      <c r="N438" s="188"/>
      <c r="O438" s="67"/>
      <c r="P438" s="67"/>
      <c r="Q438" s="67"/>
      <c r="R438" s="67"/>
      <c r="S438" s="67"/>
      <c r="T438" s="68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20" t="s">
        <v>130</v>
      </c>
      <c r="AU438" s="20" t="s">
        <v>128</v>
      </c>
    </row>
    <row r="439" spans="2:51" s="13" customFormat="1" ht="11.25">
      <c r="B439" s="189"/>
      <c r="C439" s="190"/>
      <c r="D439" s="191" t="s">
        <v>132</v>
      </c>
      <c r="E439" s="192" t="s">
        <v>19</v>
      </c>
      <c r="F439" s="193" t="s">
        <v>857</v>
      </c>
      <c r="G439" s="190"/>
      <c r="H439" s="194">
        <v>18.8</v>
      </c>
      <c r="I439" s="195"/>
      <c r="J439" s="190"/>
      <c r="K439" s="190"/>
      <c r="L439" s="196"/>
      <c r="M439" s="197"/>
      <c r="N439" s="198"/>
      <c r="O439" s="198"/>
      <c r="P439" s="198"/>
      <c r="Q439" s="198"/>
      <c r="R439" s="198"/>
      <c r="S439" s="198"/>
      <c r="T439" s="199"/>
      <c r="AT439" s="200" t="s">
        <v>132</v>
      </c>
      <c r="AU439" s="200" t="s">
        <v>128</v>
      </c>
      <c r="AV439" s="13" t="s">
        <v>128</v>
      </c>
      <c r="AW439" s="13" t="s">
        <v>33</v>
      </c>
      <c r="AX439" s="13" t="s">
        <v>76</v>
      </c>
      <c r="AY439" s="200" t="s">
        <v>119</v>
      </c>
    </row>
    <row r="440" spans="1:65" s="2" customFormat="1" ht="16.5" customHeight="1">
      <c r="A440" s="37"/>
      <c r="B440" s="38"/>
      <c r="C440" s="171" t="s">
        <v>858</v>
      </c>
      <c r="D440" s="171" t="s">
        <v>122</v>
      </c>
      <c r="E440" s="172" t="s">
        <v>859</v>
      </c>
      <c r="F440" s="173" t="s">
        <v>860</v>
      </c>
      <c r="G440" s="174" t="s">
        <v>174</v>
      </c>
      <c r="H440" s="175">
        <v>29.96</v>
      </c>
      <c r="I440" s="176"/>
      <c r="J440" s="177">
        <f>ROUND(I440*H440,2)</f>
        <v>0</v>
      </c>
      <c r="K440" s="173" t="s">
        <v>126</v>
      </c>
      <c r="L440" s="42"/>
      <c r="M440" s="178" t="s">
        <v>19</v>
      </c>
      <c r="N440" s="179" t="s">
        <v>43</v>
      </c>
      <c r="O440" s="67"/>
      <c r="P440" s="180">
        <f>O440*H440</f>
        <v>0</v>
      </c>
      <c r="Q440" s="180">
        <v>0</v>
      </c>
      <c r="R440" s="180">
        <f>Q440*H440</f>
        <v>0</v>
      </c>
      <c r="S440" s="180">
        <v>0.0003</v>
      </c>
      <c r="T440" s="181">
        <f>S440*H440</f>
        <v>0.008988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182" t="s">
        <v>205</v>
      </c>
      <c r="AT440" s="182" t="s">
        <v>122</v>
      </c>
      <c r="AU440" s="182" t="s">
        <v>128</v>
      </c>
      <c r="AY440" s="20" t="s">
        <v>119</v>
      </c>
      <c r="BE440" s="183">
        <f>IF(N440="základní",J440,0)</f>
        <v>0</v>
      </c>
      <c r="BF440" s="183">
        <f>IF(N440="snížená",J440,0)</f>
        <v>0</v>
      </c>
      <c r="BG440" s="183">
        <f>IF(N440="zákl. přenesená",J440,0)</f>
        <v>0</v>
      </c>
      <c r="BH440" s="183">
        <f>IF(N440="sníž. přenesená",J440,0)</f>
        <v>0</v>
      </c>
      <c r="BI440" s="183">
        <f>IF(N440="nulová",J440,0)</f>
        <v>0</v>
      </c>
      <c r="BJ440" s="20" t="s">
        <v>128</v>
      </c>
      <c r="BK440" s="183">
        <f>ROUND(I440*H440,2)</f>
        <v>0</v>
      </c>
      <c r="BL440" s="20" t="s">
        <v>205</v>
      </c>
      <c r="BM440" s="182" t="s">
        <v>861</v>
      </c>
    </row>
    <row r="441" spans="1:47" s="2" customFormat="1" ht="11.25">
      <c r="A441" s="37"/>
      <c r="B441" s="38"/>
      <c r="C441" s="39"/>
      <c r="D441" s="184" t="s">
        <v>130</v>
      </c>
      <c r="E441" s="39"/>
      <c r="F441" s="185" t="s">
        <v>862</v>
      </c>
      <c r="G441" s="39"/>
      <c r="H441" s="39"/>
      <c r="I441" s="186"/>
      <c r="J441" s="39"/>
      <c r="K441" s="39"/>
      <c r="L441" s="42"/>
      <c r="M441" s="187"/>
      <c r="N441" s="188"/>
      <c r="O441" s="67"/>
      <c r="P441" s="67"/>
      <c r="Q441" s="67"/>
      <c r="R441" s="67"/>
      <c r="S441" s="67"/>
      <c r="T441" s="68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20" t="s">
        <v>130</v>
      </c>
      <c r="AU441" s="20" t="s">
        <v>128</v>
      </c>
    </row>
    <row r="442" spans="2:51" s="13" customFormat="1" ht="11.25">
      <c r="B442" s="189"/>
      <c r="C442" s="190"/>
      <c r="D442" s="191" t="s">
        <v>132</v>
      </c>
      <c r="E442" s="192" t="s">
        <v>19</v>
      </c>
      <c r="F442" s="193" t="s">
        <v>863</v>
      </c>
      <c r="G442" s="190"/>
      <c r="H442" s="194">
        <v>5.78</v>
      </c>
      <c r="I442" s="195"/>
      <c r="J442" s="190"/>
      <c r="K442" s="190"/>
      <c r="L442" s="196"/>
      <c r="M442" s="197"/>
      <c r="N442" s="198"/>
      <c r="O442" s="198"/>
      <c r="P442" s="198"/>
      <c r="Q442" s="198"/>
      <c r="R442" s="198"/>
      <c r="S442" s="198"/>
      <c r="T442" s="199"/>
      <c r="AT442" s="200" t="s">
        <v>132</v>
      </c>
      <c r="AU442" s="200" t="s">
        <v>128</v>
      </c>
      <c r="AV442" s="13" t="s">
        <v>128</v>
      </c>
      <c r="AW442" s="13" t="s">
        <v>33</v>
      </c>
      <c r="AX442" s="13" t="s">
        <v>71</v>
      </c>
      <c r="AY442" s="200" t="s">
        <v>119</v>
      </c>
    </row>
    <row r="443" spans="2:51" s="13" customFormat="1" ht="11.25">
      <c r="B443" s="189"/>
      <c r="C443" s="190"/>
      <c r="D443" s="191" t="s">
        <v>132</v>
      </c>
      <c r="E443" s="192" t="s">
        <v>19</v>
      </c>
      <c r="F443" s="193" t="s">
        <v>864</v>
      </c>
      <c r="G443" s="190"/>
      <c r="H443" s="194">
        <v>13.67</v>
      </c>
      <c r="I443" s="195"/>
      <c r="J443" s="190"/>
      <c r="K443" s="190"/>
      <c r="L443" s="196"/>
      <c r="M443" s="197"/>
      <c r="N443" s="198"/>
      <c r="O443" s="198"/>
      <c r="P443" s="198"/>
      <c r="Q443" s="198"/>
      <c r="R443" s="198"/>
      <c r="S443" s="198"/>
      <c r="T443" s="199"/>
      <c r="AT443" s="200" t="s">
        <v>132</v>
      </c>
      <c r="AU443" s="200" t="s">
        <v>128</v>
      </c>
      <c r="AV443" s="13" t="s">
        <v>128</v>
      </c>
      <c r="AW443" s="13" t="s">
        <v>33</v>
      </c>
      <c r="AX443" s="13" t="s">
        <v>71</v>
      </c>
      <c r="AY443" s="200" t="s">
        <v>119</v>
      </c>
    </row>
    <row r="444" spans="2:51" s="13" customFormat="1" ht="11.25">
      <c r="B444" s="189"/>
      <c r="C444" s="190"/>
      <c r="D444" s="191" t="s">
        <v>132</v>
      </c>
      <c r="E444" s="192" t="s">
        <v>19</v>
      </c>
      <c r="F444" s="193" t="s">
        <v>865</v>
      </c>
      <c r="G444" s="190"/>
      <c r="H444" s="194">
        <v>10.51</v>
      </c>
      <c r="I444" s="195"/>
      <c r="J444" s="190"/>
      <c r="K444" s="190"/>
      <c r="L444" s="196"/>
      <c r="M444" s="197"/>
      <c r="N444" s="198"/>
      <c r="O444" s="198"/>
      <c r="P444" s="198"/>
      <c r="Q444" s="198"/>
      <c r="R444" s="198"/>
      <c r="S444" s="198"/>
      <c r="T444" s="199"/>
      <c r="AT444" s="200" t="s">
        <v>132</v>
      </c>
      <c r="AU444" s="200" t="s">
        <v>128</v>
      </c>
      <c r="AV444" s="13" t="s">
        <v>128</v>
      </c>
      <c r="AW444" s="13" t="s">
        <v>33</v>
      </c>
      <c r="AX444" s="13" t="s">
        <v>71</v>
      </c>
      <c r="AY444" s="200" t="s">
        <v>119</v>
      </c>
    </row>
    <row r="445" spans="2:51" s="14" customFormat="1" ht="11.25">
      <c r="B445" s="201"/>
      <c r="C445" s="202"/>
      <c r="D445" s="191" t="s">
        <v>132</v>
      </c>
      <c r="E445" s="203" t="s">
        <v>19</v>
      </c>
      <c r="F445" s="204" t="s">
        <v>164</v>
      </c>
      <c r="G445" s="202"/>
      <c r="H445" s="205">
        <v>29.96</v>
      </c>
      <c r="I445" s="206"/>
      <c r="J445" s="202"/>
      <c r="K445" s="202"/>
      <c r="L445" s="207"/>
      <c r="M445" s="208"/>
      <c r="N445" s="209"/>
      <c r="O445" s="209"/>
      <c r="P445" s="209"/>
      <c r="Q445" s="209"/>
      <c r="R445" s="209"/>
      <c r="S445" s="209"/>
      <c r="T445" s="210"/>
      <c r="AT445" s="211" t="s">
        <v>132</v>
      </c>
      <c r="AU445" s="211" t="s">
        <v>128</v>
      </c>
      <c r="AV445" s="14" t="s">
        <v>127</v>
      </c>
      <c r="AW445" s="14" t="s">
        <v>33</v>
      </c>
      <c r="AX445" s="14" t="s">
        <v>76</v>
      </c>
      <c r="AY445" s="211" t="s">
        <v>119</v>
      </c>
    </row>
    <row r="446" spans="1:65" s="2" customFormat="1" ht="16.5" customHeight="1">
      <c r="A446" s="37"/>
      <c r="B446" s="38"/>
      <c r="C446" s="171" t="s">
        <v>866</v>
      </c>
      <c r="D446" s="171" t="s">
        <v>122</v>
      </c>
      <c r="E446" s="172" t="s">
        <v>867</v>
      </c>
      <c r="F446" s="173" t="s">
        <v>868</v>
      </c>
      <c r="G446" s="174" t="s">
        <v>174</v>
      </c>
      <c r="H446" s="175">
        <v>27.81</v>
      </c>
      <c r="I446" s="176"/>
      <c r="J446" s="177">
        <f>ROUND(I446*H446,2)</f>
        <v>0</v>
      </c>
      <c r="K446" s="173" t="s">
        <v>126</v>
      </c>
      <c r="L446" s="42"/>
      <c r="M446" s="178" t="s">
        <v>19</v>
      </c>
      <c r="N446" s="179" t="s">
        <v>43</v>
      </c>
      <c r="O446" s="67"/>
      <c r="P446" s="180">
        <f>O446*H446</f>
        <v>0</v>
      </c>
      <c r="Q446" s="180">
        <v>1E-05</v>
      </c>
      <c r="R446" s="180">
        <f>Q446*H446</f>
        <v>0.0002781</v>
      </c>
      <c r="S446" s="180">
        <v>0</v>
      </c>
      <c r="T446" s="181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182" t="s">
        <v>205</v>
      </c>
      <c r="AT446" s="182" t="s">
        <v>122</v>
      </c>
      <c r="AU446" s="182" t="s">
        <v>128</v>
      </c>
      <c r="AY446" s="20" t="s">
        <v>119</v>
      </c>
      <c r="BE446" s="183">
        <f>IF(N446="základní",J446,0)</f>
        <v>0</v>
      </c>
      <c r="BF446" s="183">
        <f>IF(N446="snížená",J446,0)</f>
        <v>0</v>
      </c>
      <c r="BG446" s="183">
        <f>IF(N446="zákl. přenesená",J446,0)</f>
        <v>0</v>
      </c>
      <c r="BH446" s="183">
        <f>IF(N446="sníž. přenesená",J446,0)</f>
        <v>0</v>
      </c>
      <c r="BI446" s="183">
        <f>IF(N446="nulová",J446,0)</f>
        <v>0</v>
      </c>
      <c r="BJ446" s="20" t="s">
        <v>128</v>
      </c>
      <c r="BK446" s="183">
        <f>ROUND(I446*H446,2)</f>
        <v>0</v>
      </c>
      <c r="BL446" s="20" t="s">
        <v>205</v>
      </c>
      <c r="BM446" s="182" t="s">
        <v>869</v>
      </c>
    </row>
    <row r="447" spans="1:47" s="2" customFormat="1" ht="11.25">
      <c r="A447" s="37"/>
      <c r="B447" s="38"/>
      <c r="C447" s="39"/>
      <c r="D447" s="184" t="s">
        <v>130</v>
      </c>
      <c r="E447" s="39"/>
      <c r="F447" s="185" t="s">
        <v>870</v>
      </c>
      <c r="G447" s="39"/>
      <c r="H447" s="39"/>
      <c r="I447" s="186"/>
      <c r="J447" s="39"/>
      <c r="K447" s="39"/>
      <c r="L447" s="42"/>
      <c r="M447" s="187"/>
      <c r="N447" s="188"/>
      <c r="O447" s="67"/>
      <c r="P447" s="67"/>
      <c r="Q447" s="67"/>
      <c r="R447" s="67"/>
      <c r="S447" s="67"/>
      <c r="T447" s="68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20" t="s">
        <v>130</v>
      </c>
      <c r="AU447" s="20" t="s">
        <v>128</v>
      </c>
    </row>
    <row r="448" spans="2:51" s="13" customFormat="1" ht="11.25">
      <c r="B448" s="189"/>
      <c r="C448" s="190"/>
      <c r="D448" s="191" t="s">
        <v>132</v>
      </c>
      <c r="E448" s="192" t="s">
        <v>19</v>
      </c>
      <c r="F448" s="193" t="s">
        <v>871</v>
      </c>
      <c r="G448" s="190"/>
      <c r="H448" s="194">
        <v>5.61</v>
      </c>
      <c r="I448" s="195"/>
      <c r="J448" s="190"/>
      <c r="K448" s="190"/>
      <c r="L448" s="196"/>
      <c r="M448" s="197"/>
      <c r="N448" s="198"/>
      <c r="O448" s="198"/>
      <c r="P448" s="198"/>
      <c r="Q448" s="198"/>
      <c r="R448" s="198"/>
      <c r="S448" s="198"/>
      <c r="T448" s="199"/>
      <c r="AT448" s="200" t="s">
        <v>132</v>
      </c>
      <c r="AU448" s="200" t="s">
        <v>128</v>
      </c>
      <c r="AV448" s="13" t="s">
        <v>128</v>
      </c>
      <c r="AW448" s="13" t="s">
        <v>33</v>
      </c>
      <c r="AX448" s="13" t="s">
        <v>71</v>
      </c>
      <c r="AY448" s="200" t="s">
        <v>119</v>
      </c>
    </row>
    <row r="449" spans="2:51" s="13" customFormat="1" ht="11.25">
      <c r="B449" s="189"/>
      <c r="C449" s="190"/>
      <c r="D449" s="191" t="s">
        <v>132</v>
      </c>
      <c r="E449" s="192" t="s">
        <v>19</v>
      </c>
      <c r="F449" s="193" t="s">
        <v>872</v>
      </c>
      <c r="G449" s="190"/>
      <c r="H449" s="194">
        <v>15.82</v>
      </c>
      <c r="I449" s="195"/>
      <c r="J449" s="190"/>
      <c r="K449" s="190"/>
      <c r="L449" s="196"/>
      <c r="M449" s="197"/>
      <c r="N449" s="198"/>
      <c r="O449" s="198"/>
      <c r="P449" s="198"/>
      <c r="Q449" s="198"/>
      <c r="R449" s="198"/>
      <c r="S449" s="198"/>
      <c r="T449" s="199"/>
      <c r="AT449" s="200" t="s">
        <v>132</v>
      </c>
      <c r="AU449" s="200" t="s">
        <v>128</v>
      </c>
      <c r="AV449" s="13" t="s">
        <v>128</v>
      </c>
      <c r="AW449" s="13" t="s">
        <v>33</v>
      </c>
      <c r="AX449" s="13" t="s">
        <v>71</v>
      </c>
      <c r="AY449" s="200" t="s">
        <v>119</v>
      </c>
    </row>
    <row r="450" spans="2:51" s="13" customFormat="1" ht="11.25">
      <c r="B450" s="189"/>
      <c r="C450" s="190"/>
      <c r="D450" s="191" t="s">
        <v>132</v>
      </c>
      <c r="E450" s="192" t="s">
        <v>19</v>
      </c>
      <c r="F450" s="193" t="s">
        <v>873</v>
      </c>
      <c r="G450" s="190"/>
      <c r="H450" s="194">
        <v>6.38</v>
      </c>
      <c r="I450" s="195"/>
      <c r="J450" s="190"/>
      <c r="K450" s="190"/>
      <c r="L450" s="196"/>
      <c r="M450" s="197"/>
      <c r="N450" s="198"/>
      <c r="O450" s="198"/>
      <c r="P450" s="198"/>
      <c r="Q450" s="198"/>
      <c r="R450" s="198"/>
      <c r="S450" s="198"/>
      <c r="T450" s="199"/>
      <c r="AT450" s="200" t="s">
        <v>132</v>
      </c>
      <c r="AU450" s="200" t="s">
        <v>128</v>
      </c>
      <c r="AV450" s="13" t="s">
        <v>128</v>
      </c>
      <c r="AW450" s="13" t="s">
        <v>33</v>
      </c>
      <c r="AX450" s="13" t="s">
        <v>71</v>
      </c>
      <c r="AY450" s="200" t="s">
        <v>119</v>
      </c>
    </row>
    <row r="451" spans="2:51" s="14" customFormat="1" ht="11.25">
      <c r="B451" s="201"/>
      <c r="C451" s="202"/>
      <c r="D451" s="191" t="s">
        <v>132</v>
      </c>
      <c r="E451" s="203" t="s">
        <v>19</v>
      </c>
      <c r="F451" s="204" t="s">
        <v>164</v>
      </c>
      <c r="G451" s="202"/>
      <c r="H451" s="205">
        <v>27.81</v>
      </c>
      <c r="I451" s="206"/>
      <c r="J451" s="202"/>
      <c r="K451" s="202"/>
      <c r="L451" s="207"/>
      <c r="M451" s="208"/>
      <c r="N451" s="209"/>
      <c r="O451" s="209"/>
      <c r="P451" s="209"/>
      <c r="Q451" s="209"/>
      <c r="R451" s="209"/>
      <c r="S451" s="209"/>
      <c r="T451" s="210"/>
      <c r="AT451" s="211" t="s">
        <v>132</v>
      </c>
      <c r="AU451" s="211" t="s">
        <v>128</v>
      </c>
      <c r="AV451" s="14" t="s">
        <v>127</v>
      </c>
      <c r="AW451" s="14" t="s">
        <v>33</v>
      </c>
      <c r="AX451" s="14" t="s">
        <v>76</v>
      </c>
      <c r="AY451" s="211" t="s">
        <v>119</v>
      </c>
    </row>
    <row r="452" spans="1:65" s="2" customFormat="1" ht="16.5" customHeight="1">
      <c r="A452" s="37"/>
      <c r="B452" s="38"/>
      <c r="C452" s="212" t="s">
        <v>874</v>
      </c>
      <c r="D452" s="212" t="s">
        <v>254</v>
      </c>
      <c r="E452" s="213" t="s">
        <v>875</v>
      </c>
      <c r="F452" s="214" t="s">
        <v>876</v>
      </c>
      <c r="G452" s="215" t="s">
        <v>174</v>
      </c>
      <c r="H452" s="216">
        <v>28.366</v>
      </c>
      <c r="I452" s="217"/>
      <c r="J452" s="218">
        <f>ROUND(I452*H452,2)</f>
        <v>0</v>
      </c>
      <c r="K452" s="214" t="s">
        <v>257</v>
      </c>
      <c r="L452" s="219"/>
      <c r="M452" s="220" t="s">
        <v>19</v>
      </c>
      <c r="N452" s="221" t="s">
        <v>43</v>
      </c>
      <c r="O452" s="67"/>
      <c r="P452" s="180">
        <f>O452*H452</f>
        <v>0</v>
      </c>
      <c r="Q452" s="180">
        <v>0.00022</v>
      </c>
      <c r="R452" s="180">
        <f>Q452*H452</f>
        <v>0.00624052</v>
      </c>
      <c r="S452" s="180">
        <v>0</v>
      </c>
      <c r="T452" s="181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182" t="s">
        <v>320</v>
      </c>
      <c r="AT452" s="182" t="s">
        <v>254</v>
      </c>
      <c r="AU452" s="182" t="s">
        <v>128</v>
      </c>
      <c r="AY452" s="20" t="s">
        <v>119</v>
      </c>
      <c r="BE452" s="183">
        <f>IF(N452="základní",J452,0)</f>
        <v>0</v>
      </c>
      <c r="BF452" s="183">
        <f>IF(N452="snížená",J452,0)</f>
        <v>0</v>
      </c>
      <c r="BG452" s="183">
        <f>IF(N452="zákl. přenesená",J452,0)</f>
        <v>0</v>
      </c>
      <c r="BH452" s="183">
        <f>IF(N452="sníž. přenesená",J452,0)</f>
        <v>0</v>
      </c>
      <c r="BI452" s="183">
        <f>IF(N452="nulová",J452,0)</f>
        <v>0</v>
      </c>
      <c r="BJ452" s="20" t="s">
        <v>128</v>
      </c>
      <c r="BK452" s="183">
        <f>ROUND(I452*H452,2)</f>
        <v>0</v>
      </c>
      <c r="BL452" s="20" t="s">
        <v>205</v>
      </c>
      <c r="BM452" s="182" t="s">
        <v>877</v>
      </c>
    </row>
    <row r="453" spans="2:51" s="13" customFormat="1" ht="11.25">
      <c r="B453" s="189"/>
      <c r="C453" s="190"/>
      <c r="D453" s="191" t="s">
        <v>132</v>
      </c>
      <c r="E453" s="190"/>
      <c r="F453" s="193" t="s">
        <v>878</v>
      </c>
      <c r="G453" s="190"/>
      <c r="H453" s="194">
        <v>28.366</v>
      </c>
      <c r="I453" s="195"/>
      <c r="J453" s="190"/>
      <c r="K453" s="190"/>
      <c r="L453" s="196"/>
      <c r="M453" s="197"/>
      <c r="N453" s="198"/>
      <c r="O453" s="198"/>
      <c r="P453" s="198"/>
      <c r="Q453" s="198"/>
      <c r="R453" s="198"/>
      <c r="S453" s="198"/>
      <c r="T453" s="199"/>
      <c r="AT453" s="200" t="s">
        <v>132</v>
      </c>
      <c r="AU453" s="200" t="s">
        <v>128</v>
      </c>
      <c r="AV453" s="13" t="s">
        <v>128</v>
      </c>
      <c r="AW453" s="13" t="s">
        <v>4</v>
      </c>
      <c r="AX453" s="13" t="s">
        <v>76</v>
      </c>
      <c r="AY453" s="200" t="s">
        <v>119</v>
      </c>
    </row>
    <row r="454" spans="1:65" s="2" customFormat="1" ht="16.5" customHeight="1">
      <c r="A454" s="37"/>
      <c r="B454" s="38"/>
      <c r="C454" s="171" t="s">
        <v>879</v>
      </c>
      <c r="D454" s="171" t="s">
        <v>122</v>
      </c>
      <c r="E454" s="172" t="s">
        <v>880</v>
      </c>
      <c r="F454" s="173" t="s">
        <v>881</v>
      </c>
      <c r="G454" s="174" t="s">
        <v>174</v>
      </c>
      <c r="H454" s="175">
        <v>1.6</v>
      </c>
      <c r="I454" s="176"/>
      <c r="J454" s="177">
        <f>ROUND(I454*H454,2)</f>
        <v>0</v>
      </c>
      <c r="K454" s="173" t="s">
        <v>126</v>
      </c>
      <c r="L454" s="42"/>
      <c r="M454" s="178" t="s">
        <v>19</v>
      </c>
      <c r="N454" s="179" t="s">
        <v>43</v>
      </c>
      <c r="O454" s="67"/>
      <c r="P454" s="180">
        <f>O454*H454</f>
        <v>0</v>
      </c>
      <c r="Q454" s="180">
        <v>0</v>
      </c>
      <c r="R454" s="180">
        <f>Q454*H454</f>
        <v>0</v>
      </c>
      <c r="S454" s="180">
        <v>0</v>
      </c>
      <c r="T454" s="181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182" t="s">
        <v>205</v>
      </c>
      <c r="AT454" s="182" t="s">
        <v>122</v>
      </c>
      <c r="AU454" s="182" t="s">
        <v>128</v>
      </c>
      <c r="AY454" s="20" t="s">
        <v>119</v>
      </c>
      <c r="BE454" s="183">
        <f>IF(N454="základní",J454,0)</f>
        <v>0</v>
      </c>
      <c r="BF454" s="183">
        <f>IF(N454="snížená",J454,0)</f>
        <v>0</v>
      </c>
      <c r="BG454" s="183">
        <f>IF(N454="zákl. přenesená",J454,0)</f>
        <v>0</v>
      </c>
      <c r="BH454" s="183">
        <f>IF(N454="sníž. přenesená",J454,0)</f>
        <v>0</v>
      </c>
      <c r="BI454" s="183">
        <f>IF(N454="nulová",J454,0)</f>
        <v>0</v>
      </c>
      <c r="BJ454" s="20" t="s">
        <v>128</v>
      </c>
      <c r="BK454" s="183">
        <f>ROUND(I454*H454,2)</f>
        <v>0</v>
      </c>
      <c r="BL454" s="20" t="s">
        <v>205</v>
      </c>
      <c r="BM454" s="182" t="s">
        <v>882</v>
      </c>
    </row>
    <row r="455" spans="1:47" s="2" customFormat="1" ht="11.25">
      <c r="A455" s="37"/>
      <c r="B455" s="38"/>
      <c r="C455" s="39"/>
      <c r="D455" s="184" t="s">
        <v>130</v>
      </c>
      <c r="E455" s="39"/>
      <c r="F455" s="185" t="s">
        <v>883</v>
      </c>
      <c r="G455" s="39"/>
      <c r="H455" s="39"/>
      <c r="I455" s="186"/>
      <c r="J455" s="39"/>
      <c r="K455" s="39"/>
      <c r="L455" s="42"/>
      <c r="M455" s="187"/>
      <c r="N455" s="188"/>
      <c r="O455" s="67"/>
      <c r="P455" s="67"/>
      <c r="Q455" s="67"/>
      <c r="R455" s="67"/>
      <c r="S455" s="67"/>
      <c r="T455" s="68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T455" s="20" t="s">
        <v>130</v>
      </c>
      <c r="AU455" s="20" t="s">
        <v>128</v>
      </c>
    </row>
    <row r="456" spans="2:51" s="13" customFormat="1" ht="11.25">
      <c r="B456" s="189"/>
      <c r="C456" s="190"/>
      <c r="D456" s="191" t="s">
        <v>132</v>
      </c>
      <c r="E456" s="192" t="s">
        <v>19</v>
      </c>
      <c r="F456" s="193" t="s">
        <v>884</v>
      </c>
      <c r="G456" s="190"/>
      <c r="H456" s="194">
        <v>0.8</v>
      </c>
      <c r="I456" s="195"/>
      <c r="J456" s="190"/>
      <c r="K456" s="190"/>
      <c r="L456" s="196"/>
      <c r="M456" s="197"/>
      <c r="N456" s="198"/>
      <c r="O456" s="198"/>
      <c r="P456" s="198"/>
      <c r="Q456" s="198"/>
      <c r="R456" s="198"/>
      <c r="S456" s="198"/>
      <c r="T456" s="199"/>
      <c r="AT456" s="200" t="s">
        <v>132</v>
      </c>
      <c r="AU456" s="200" t="s">
        <v>128</v>
      </c>
      <c r="AV456" s="13" t="s">
        <v>128</v>
      </c>
      <c r="AW456" s="13" t="s">
        <v>33</v>
      </c>
      <c r="AX456" s="13" t="s">
        <v>71</v>
      </c>
      <c r="AY456" s="200" t="s">
        <v>119</v>
      </c>
    </row>
    <row r="457" spans="2:51" s="13" customFormat="1" ht="11.25">
      <c r="B457" s="189"/>
      <c r="C457" s="190"/>
      <c r="D457" s="191" t="s">
        <v>132</v>
      </c>
      <c r="E457" s="192" t="s">
        <v>19</v>
      </c>
      <c r="F457" s="193" t="s">
        <v>885</v>
      </c>
      <c r="G457" s="190"/>
      <c r="H457" s="194">
        <v>0.8</v>
      </c>
      <c r="I457" s="195"/>
      <c r="J457" s="190"/>
      <c r="K457" s="190"/>
      <c r="L457" s="196"/>
      <c r="M457" s="197"/>
      <c r="N457" s="198"/>
      <c r="O457" s="198"/>
      <c r="P457" s="198"/>
      <c r="Q457" s="198"/>
      <c r="R457" s="198"/>
      <c r="S457" s="198"/>
      <c r="T457" s="199"/>
      <c r="AT457" s="200" t="s">
        <v>132</v>
      </c>
      <c r="AU457" s="200" t="s">
        <v>128</v>
      </c>
      <c r="AV457" s="13" t="s">
        <v>128</v>
      </c>
      <c r="AW457" s="13" t="s">
        <v>33</v>
      </c>
      <c r="AX457" s="13" t="s">
        <v>71</v>
      </c>
      <c r="AY457" s="200" t="s">
        <v>119</v>
      </c>
    </row>
    <row r="458" spans="2:51" s="14" customFormat="1" ht="11.25">
      <c r="B458" s="201"/>
      <c r="C458" s="202"/>
      <c r="D458" s="191" t="s">
        <v>132</v>
      </c>
      <c r="E458" s="203" t="s">
        <v>19</v>
      </c>
      <c r="F458" s="204" t="s">
        <v>164</v>
      </c>
      <c r="G458" s="202"/>
      <c r="H458" s="205">
        <v>1.6</v>
      </c>
      <c r="I458" s="206"/>
      <c r="J458" s="202"/>
      <c r="K458" s="202"/>
      <c r="L458" s="207"/>
      <c r="M458" s="208"/>
      <c r="N458" s="209"/>
      <c r="O458" s="209"/>
      <c r="P458" s="209"/>
      <c r="Q458" s="209"/>
      <c r="R458" s="209"/>
      <c r="S458" s="209"/>
      <c r="T458" s="210"/>
      <c r="AT458" s="211" t="s">
        <v>132</v>
      </c>
      <c r="AU458" s="211" t="s">
        <v>128</v>
      </c>
      <c r="AV458" s="14" t="s">
        <v>127</v>
      </c>
      <c r="AW458" s="14" t="s">
        <v>33</v>
      </c>
      <c r="AX458" s="14" t="s">
        <v>76</v>
      </c>
      <c r="AY458" s="211" t="s">
        <v>119</v>
      </c>
    </row>
    <row r="459" spans="1:65" s="2" customFormat="1" ht="16.5" customHeight="1">
      <c r="A459" s="37"/>
      <c r="B459" s="38"/>
      <c r="C459" s="212" t="s">
        <v>886</v>
      </c>
      <c r="D459" s="212" t="s">
        <v>254</v>
      </c>
      <c r="E459" s="213" t="s">
        <v>887</v>
      </c>
      <c r="F459" s="214" t="s">
        <v>888</v>
      </c>
      <c r="G459" s="215" t="s">
        <v>174</v>
      </c>
      <c r="H459" s="216">
        <v>2</v>
      </c>
      <c r="I459" s="217"/>
      <c r="J459" s="218">
        <f>ROUND(I459*H459,2)</f>
        <v>0</v>
      </c>
      <c r="K459" s="214" t="s">
        <v>257</v>
      </c>
      <c r="L459" s="219"/>
      <c r="M459" s="220" t="s">
        <v>19</v>
      </c>
      <c r="N459" s="221" t="s">
        <v>43</v>
      </c>
      <c r="O459" s="67"/>
      <c r="P459" s="180">
        <f>O459*H459</f>
        <v>0</v>
      </c>
      <c r="Q459" s="180">
        <v>0.00017</v>
      </c>
      <c r="R459" s="180">
        <f>Q459*H459</f>
        <v>0.00034</v>
      </c>
      <c r="S459" s="180">
        <v>0</v>
      </c>
      <c r="T459" s="181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182" t="s">
        <v>320</v>
      </c>
      <c r="AT459" s="182" t="s">
        <v>254</v>
      </c>
      <c r="AU459" s="182" t="s">
        <v>128</v>
      </c>
      <c r="AY459" s="20" t="s">
        <v>119</v>
      </c>
      <c r="BE459" s="183">
        <f>IF(N459="základní",J459,0)</f>
        <v>0</v>
      </c>
      <c r="BF459" s="183">
        <f>IF(N459="snížená",J459,0)</f>
        <v>0</v>
      </c>
      <c r="BG459" s="183">
        <f>IF(N459="zákl. přenesená",J459,0)</f>
        <v>0</v>
      </c>
      <c r="BH459" s="183">
        <f>IF(N459="sníž. přenesená",J459,0)</f>
        <v>0</v>
      </c>
      <c r="BI459" s="183">
        <f>IF(N459="nulová",J459,0)</f>
        <v>0</v>
      </c>
      <c r="BJ459" s="20" t="s">
        <v>128</v>
      </c>
      <c r="BK459" s="183">
        <f>ROUND(I459*H459,2)</f>
        <v>0</v>
      </c>
      <c r="BL459" s="20" t="s">
        <v>205</v>
      </c>
      <c r="BM459" s="182" t="s">
        <v>889</v>
      </c>
    </row>
    <row r="460" spans="1:65" s="2" customFormat="1" ht="24.2" customHeight="1">
      <c r="A460" s="37"/>
      <c r="B460" s="38"/>
      <c r="C460" s="171" t="s">
        <v>890</v>
      </c>
      <c r="D460" s="171" t="s">
        <v>122</v>
      </c>
      <c r="E460" s="172" t="s">
        <v>891</v>
      </c>
      <c r="F460" s="173" t="s">
        <v>892</v>
      </c>
      <c r="G460" s="174" t="s">
        <v>146</v>
      </c>
      <c r="H460" s="175">
        <v>0.231</v>
      </c>
      <c r="I460" s="176"/>
      <c r="J460" s="177">
        <f>ROUND(I460*H460,2)</f>
        <v>0</v>
      </c>
      <c r="K460" s="173" t="s">
        <v>126</v>
      </c>
      <c r="L460" s="42"/>
      <c r="M460" s="178" t="s">
        <v>19</v>
      </c>
      <c r="N460" s="179" t="s">
        <v>43</v>
      </c>
      <c r="O460" s="67"/>
      <c r="P460" s="180">
        <f>O460*H460</f>
        <v>0</v>
      </c>
      <c r="Q460" s="180">
        <v>0</v>
      </c>
      <c r="R460" s="180">
        <f>Q460*H460</f>
        <v>0</v>
      </c>
      <c r="S460" s="180">
        <v>0</v>
      </c>
      <c r="T460" s="181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182" t="s">
        <v>205</v>
      </c>
      <c r="AT460" s="182" t="s">
        <v>122</v>
      </c>
      <c r="AU460" s="182" t="s">
        <v>128</v>
      </c>
      <c r="AY460" s="20" t="s">
        <v>119</v>
      </c>
      <c r="BE460" s="183">
        <f>IF(N460="základní",J460,0)</f>
        <v>0</v>
      </c>
      <c r="BF460" s="183">
        <f>IF(N460="snížená",J460,0)</f>
        <v>0</v>
      </c>
      <c r="BG460" s="183">
        <f>IF(N460="zákl. přenesená",J460,0)</f>
        <v>0</v>
      </c>
      <c r="BH460" s="183">
        <f>IF(N460="sníž. přenesená",J460,0)</f>
        <v>0</v>
      </c>
      <c r="BI460" s="183">
        <f>IF(N460="nulová",J460,0)</f>
        <v>0</v>
      </c>
      <c r="BJ460" s="20" t="s">
        <v>128</v>
      </c>
      <c r="BK460" s="183">
        <f>ROUND(I460*H460,2)</f>
        <v>0</v>
      </c>
      <c r="BL460" s="20" t="s">
        <v>205</v>
      </c>
      <c r="BM460" s="182" t="s">
        <v>893</v>
      </c>
    </row>
    <row r="461" spans="1:47" s="2" customFormat="1" ht="11.25">
      <c r="A461" s="37"/>
      <c r="B461" s="38"/>
      <c r="C461" s="39"/>
      <c r="D461" s="184" t="s">
        <v>130</v>
      </c>
      <c r="E461" s="39"/>
      <c r="F461" s="185" t="s">
        <v>894</v>
      </c>
      <c r="G461" s="39"/>
      <c r="H461" s="39"/>
      <c r="I461" s="186"/>
      <c r="J461" s="39"/>
      <c r="K461" s="39"/>
      <c r="L461" s="42"/>
      <c r="M461" s="187"/>
      <c r="N461" s="188"/>
      <c r="O461" s="67"/>
      <c r="P461" s="67"/>
      <c r="Q461" s="67"/>
      <c r="R461" s="67"/>
      <c r="S461" s="67"/>
      <c r="T461" s="68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T461" s="20" t="s">
        <v>130</v>
      </c>
      <c r="AU461" s="20" t="s">
        <v>128</v>
      </c>
    </row>
    <row r="462" spans="2:63" s="12" customFormat="1" ht="22.9" customHeight="1">
      <c r="B462" s="155"/>
      <c r="C462" s="156"/>
      <c r="D462" s="157" t="s">
        <v>70</v>
      </c>
      <c r="E462" s="169" t="s">
        <v>895</v>
      </c>
      <c r="F462" s="169" t="s">
        <v>896</v>
      </c>
      <c r="G462" s="156"/>
      <c r="H462" s="156"/>
      <c r="I462" s="159"/>
      <c r="J462" s="170">
        <f>BK462</f>
        <v>0</v>
      </c>
      <c r="K462" s="156"/>
      <c r="L462" s="161"/>
      <c r="M462" s="162"/>
      <c r="N462" s="163"/>
      <c r="O462" s="163"/>
      <c r="P462" s="164">
        <f>SUM(P463:P506)</f>
        <v>0</v>
      </c>
      <c r="Q462" s="163"/>
      <c r="R462" s="164">
        <f>SUM(R463:R506)</f>
        <v>0.41463089</v>
      </c>
      <c r="S462" s="163"/>
      <c r="T462" s="165">
        <f>SUM(T463:T506)</f>
        <v>0.022005000000000004</v>
      </c>
      <c r="AR462" s="166" t="s">
        <v>128</v>
      </c>
      <c r="AT462" s="167" t="s">
        <v>70</v>
      </c>
      <c r="AU462" s="167" t="s">
        <v>76</v>
      </c>
      <c r="AY462" s="166" t="s">
        <v>119</v>
      </c>
      <c r="BK462" s="168">
        <f>SUM(BK463:BK506)</f>
        <v>0</v>
      </c>
    </row>
    <row r="463" spans="1:65" s="2" customFormat="1" ht="16.5" customHeight="1">
      <c r="A463" s="37"/>
      <c r="B463" s="38"/>
      <c r="C463" s="171" t="s">
        <v>897</v>
      </c>
      <c r="D463" s="171" t="s">
        <v>122</v>
      </c>
      <c r="E463" s="172" t="s">
        <v>898</v>
      </c>
      <c r="F463" s="173" t="s">
        <v>899</v>
      </c>
      <c r="G463" s="174" t="s">
        <v>136</v>
      </c>
      <c r="H463" s="175">
        <v>19.579</v>
      </c>
      <c r="I463" s="176"/>
      <c r="J463" s="177">
        <f>ROUND(I463*H463,2)</f>
        <v>0</v>
      </c>
      <c r="K463" s="173" t="s">
        <v>126</v>
      </c>
      <c r="L463" s="42"/>
      <c r="M463" s="178" t="s">
        <v>19</v>
      </c>
      <c r="N463" s="179" t="s">
        <v>43</v>
      </c>
      <c r="O463" s="67"/>
      <c r="P463" s="180">
        <f>O463*H463</f>
        <v>0</v>
      </c>
      <c r="Q463" s="180">
        <v>0.0003</v>
      </c>
      <c r="R463" s="180">
        <f>Q463*H463</f>
        <v>0.0058737</v>
      </c>
      <c r="S463" s="180">
        <v>0</v>
      </c>
      <c r="T463" s="181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182" t="s">
        <v>205</v>
      </c>
      <c r="AT463" s="182" t="s">
        <v>122</v>
      </c>
      <c r="AU463" s="182" t="s">
        <v>128</v>
      </c>
      <c r="AY463" s="20" t="s">
        <v>119</v>
      </c>
      <c r="BE463" s="183">
        <f>IF(N463="základní",J463,0)</f>
        <v>0</v>
      </c>
      <c r="BF463" s="183">
        <f>IF(N463="snížená",J463,0)</f>
        <v>0</v>
      </c>
      <c r="BG463" s="183">
        <f>IF(N463="zákl. přenesená",J463,0)</f>
        <v>0</v>
      </c>
      <c r="BH463" s="183">
        <f>IF(N463="sníž. přenesená",J463,0)</f>
        <v>0</v>
      </c>
      <c r="BI463" s="183">
        <f>IF(N463="nulová",J463,0)</f>
        <v>0</v>
      </c>
      <c r="BJ463" s="20" t="s">
        <v>128</v>
      </c>
      <c r="BK463" s="183">
        <f>ROUND(I463*H463,2)</f>
        <v>0</v>
      </c>
      <c r="BL463" s="20" t="s">
        <v>205</v>
      </c>
      <c r="BM463" s="182" t="s">
        <v>900</v>
      </c>
    </row>
    <row r="464" spans="1:47" s="2" customFormat="1" ht="11.25">
      <c r="A464" s="37"/>
      <c r="B464" s="38"/>
      <c r="C464" s="39"/>
      <c r="D464" s="184" t="s">
        <v>130</v>
      </c>
      <c r="E464" s="39"/>
      <c r="F464" s="185" t="s">
        <v>901</v>
      </c>
      <c r="G464" s="39"/>
      <c r="H464" s="39"/>
      <c r="I464" s="186"/>
      <c r="J464" s="39"/>
      <c r="K464" s="39"/>
      <c r="L464" s="42"/>
      <c r="M464" s="187"/>
      <c r="N464" s="188"/>
      <c r="O464" s="67"/>
      <c r="P464" s="67"/>
      <c r="Q464" s="67"/>
      <c r="R464" s="67"/>
      <c r="S464" s="67"/>
      <c r="T464" s="68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20" t="s">
        <v>130</v>
      </c>
      <c r="AU464" s="20" t="s">
        <v>128</v>
      </c>
    </row>
    <row r="465" spans="2:51" s="13" customFormat="1" ht="11.25">
      <c r="B465" s="189"/>
      <c r="C465" s="190"/>
      <c r="D465" s="191" t="s">
        <v>132</v>
      </c>
      <c r="E465" s="192" t="s">
        <v>19</v>
      </c>
      <c r="F465" s="193" t="s">
        <v>902</v>
      </c>
      <c r="G465" s="190"/>
      <c r="H465" s="194">
        <v>19.579</v>
      </c>
      <c r="I465" s="195"/>
      <c r="J465" s="190"/>
      <c r="K465" s="190"/>
      <c r="L465" s="196"/>
      <c r="M465" s="197"/>
      <c r="N465" s="198"/>
      <c r="O465" s="198"/>
      <c r="P465" s="198"/>
      <c r="Q465" s="198"/>
      <c r="R465" s="198"/>
      <c r="S465" s="198"/>
      <c r="T465" s="199"/>
      <c r="AT465" s="200" t="s">
        <v>132</v>
      </c>
      <c r="AU465" s="200" t="s">
        <v>128</v>
      </c>
      <c r="AV465" s="13" t="s">
        <v>128</v>
      </c>
      <c r="AW465" s="13" t="s">
        <v>33</v>
      </c>
      <c r="AX465" s="13" t="s">
        <v>76</v>
      </c>
      <c r="AY465" s="200" t="s">
        <v>119</v>
      </c>
    </row>
    <row r="466" spans="1:65" s="2" customFormat="1" ht="16.5" customHeight="1">
      <c r="A466" s="37"/>
      <c r="B466" s="38"/>
      <c r="C466" s="171" t="s">
        <v>903</v>
      </c>
      <c r="D466" s="171" t="s">
        <v>122</v>
      </c>
      <c r="E466" s="172" t="s">
        <v>904</v>
      </c>
      <c r="F466" s="173" t="s">
        <v>905</v>
      </c>
      <c r="G466" s="174" t="s">
        <v>136</v>
      </c>
      <c r="H466" s="175">
        <v>19.579</v>
      </c>
      <c r="I466" s="176"/>
      <c r="J466" s="177">
        <f>ROUND(I466*H466,2)</f>
        <v>0</v>
      </c>
      <c r="K466" s="173" t="s">
        <v>126</v>
      </c>
      <c r="L466" s="42"/>
      <c r="M466" s="178" t="s">
        <v>19</v>
      </c>
      <c r="N466" s="179" t="s">
        <v>43</v>
      </c>
      <c r="O466" s="67"/>
      <c r="P466" s="180">
        <f>O466*H466</f>
        <v>0</v>
      </c>
      <c r="Q466" s="180">
        <v>0.0015</v>
      </c>
      <c r="R466" s="180">
        <f>Q466*H466</f>
        <v>0.029368500000000002</v>
      </c>
      <c r="S466" s="180">
        <v>0</v>
      </c>
      <c r="T466" s="181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182" t="s">
        <v>205</v>
      </c>
      <c r="AT466" s="182" t="s">
        <v>122</v>
      </c>
      <c r="AU466" s="182" t="s">
        <v>128</v>
      </c>
      <c r="AY466" s="20" t="s">
        <v>119</v>
      </c>
      <c r="BE466" s="183">
        <f>IF(N466="základní",J466,0)</f>
        <v>0</v>
      </c>
      <c r="BF466" s="183">
        <f>IF(N466="snížená",J466,0)</f>
        <v>0</v>
      </c>
      <c r="BG466" s="183">
        <f>IF(N466="zákl. přenesená",J466,0)</f>
        <v>0</v>
      </c>
      <c r="BH466" s="183">
        <f>IF(N466="sníž. přenesená",J466,0)</f>
        <v>0</v>
      </c>
      <c r="BI466" s="183">
        <f>IF(N466="nulová",J466,0)</f>
        <v>0</v>
      </c>
      <c r="BJ466" s="20" t="s">
        <v>128</v>
      </c>
      <c r="BK466" s="183">
        <f>ROUND(I466*H466,2)</f>
        <v>0</v>
      </c>
      <c r="BL466" s="20" t="s">
        <v>205</v>
      </c>
      <c r="BM466" s="182" t="s">
        <v>906</v>
      </c>
    </row>
    <row r="467" spans="1:47" s="2" customFormat="1" ht="11.25">
      <c r="A467" s="37"/>
      <c r="B467" s="38"/>
      <c r="C467" s="39"/>
      <c r="D467" s="184" t="s">
        <v>130</v>
      </c>
      <c r="E467" s="39"/>
      <c r="F467" s="185" t="s">
        <v>907</v>
      </c>
      <c r="G467" s="39"/>
      <c r="H467" s="39"/>
      <c r="I467" s="186"/>
      <c r="J467" s="39"/>
      <c r="K467" s="39"/>
      <c r="L467" s="42"/>
      <c r="M467" s="187"/>
      <c r="N467" s="188"/>
      <c r="O467" s="67"/>
      <c r="P467" s="67"/>
      <c r="Q467" s="67"/>
      <c r="R467" s="67"/>
      <c r="S467" s="67"/>
      <c r="T467" s="68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20" t="s">
        <v>130</v>
      </c>
      <c r="AU467" s="20" t="s">
        <v>128</v>
      </c>
    </row>
    <row r="468" spans="1:65" s="2" customFormat="1" ht="16.5" customHeight="1">
      <c r="A468" s="37"/>
      <c r="B468" s="38"/>
      <c r="C468" s="171" t="s">
        <v>908</v>
      </c>
      <c r="D468" s="171" t="s">
        <v>122</v>
      </c>
      <c r="E468" s="172" t="s">
        <v>909</v>
      </c>
      <c r="F468" s="173" t="s">
        <v>910</v>
      </c>
      <c r="G468" s="174" t="s">
        <v>174</v>
      </c>
      <c r="H468" s="175">
        <v>13</v>
      </c>
      <c r="I468" s="176"/>
      <c r="J468" s="177">
        <f>ROUND(I468*H468,2)</f>
        <v>0</v>
      </c>
      <c r="K468" s="173" t="s">
        <v>126</v>
      </c>
      <c r="L468" s="42"/>
      <c r="M468" s="178" t="s">
        <v>19</v>
      </c>
      <c r="N468" s="179" t="s">
        <v>43</v>
      </c>
      <c r="O468" s="67"/>
      <c r="P468" s="180">
        <f>O468*H468</f>
        <v>0</v>
      </c>
      <c r="Q468" s="180">
        <v>0.00028</v>
      </c>
      <c r="R468" s="180">
        <f>Q468*H468</f>
        <v>0.0036399999999999996</v>
      </c>
      <c r="S468" s="180">
        <v>0</v>
      </c>
      <c r="T468" s="181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182" t="s">
        <v>205</v>
      </c>
      <c r="AT468" s="182" t="s">
        <v>122</v>
      </c>
      <c r="AU468" s="182" t="s">
        <v>128</v>
      </c>
      <c r="AY468" s="20" t="s">
        <v>119</v>
      </c>
      <c r="BE468" s="183">
        <f>IF(N468="základní",J468,0)</f>
        <v>0</v>
      </c>
      <c r="BF468" s="183">
        <f>IF(N468="snížená",J468,0)</f>
        <v>0</v>
      </c>
      <c r="BG468" s="183">
        <f>IF(N468="zákl. přenesená",J468,0)</f>
        <v>0</v>
      </c>
      <c r="BH468" s="183">
        <f>IF(N468="sníž. přenesená",J468,0)</f>
        <v>0</v>
      </c>
      <c r="BI468" s="183">
        <f>IF(N468="nulová",J468,0)</f>
        <v>0</v>
      </c>
      <c r="BJ468" s="20" t="s">
        <v>128</v>
      </c>
      <c r="BK468" s="183">
        <f>ROUND(I468*H468,2)</f>
        <v>0</v>
      </c>
      <c r="BL468" s="20" t="s">
        <v>205</v>
      </c>
      <c r="BM468" s="182" t="s">
        <v>911</v>
      </c>
    </row>
    <row r="469" spans="1:47" s="2" customFormat="1" ht="11.25">
      <c r="A469" s="37"/>
      <c r="B469" s="38"/>
      <c r="C469" s="39"/>
      <c r="D469" s="184" t="s">
        <v>130</v>
      </c>
      <c r="E469" s="39"/>
      <c r="F469" s="185" t="s">
        <v>912</v>
      </c>
      <c r="G469" s="39"/>
      <c r="H469" s="39"/>
      <c r="I469" s="186"/>
      <c r="J469" s="39"/>
      <c r="K469" s="39"/>
      <c r="L469" s="42"/>
      <c r="M469" s="187"/>
      <c r="N469" s="188"/>
      <c r="O469" s="67"/>
      <c r="P469" s="67"/>
      <c r="Q469" s="67"/>
      <c r="R469" s="67"/>
      <c r="S469" s="67"/>
      <c r="T469" s="68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20" t="s">
        <v>130</v>
      </c>
      <c r="AU469" s="20" t="s">
        <v>128</v>
      </c>
    </row>
    <row r="470" spans="2:51" s="13" customFormat="1" ht="11.25">
      <c r="B470" s="189"/>
      <c r="C470" s="190"/>
      <c r="D470" s="191" t="s">
        <v>132</v>
      </c>
      <c r="E470" s="192" t="s">
        <v>19</v>
      </c>
      <c r="F470" s="193" t="s">
        <v>913</v>
      </c>
      <c r="G470" s="190"/>
      <c r="H470" s="194">
        <v>13</v>
      </c>
      <c r="I470" s="195"/>
      <c r="J470" s="190"/>
      <c r="K470" s="190"/>
      <c r="L470" s="196"/>
      <c r="M470" s="197"/>
      <c r="N470" s="198"/>
      <c r="O470" s="198"/>
      <c r="P470" s="198"/>
      <c r="Q470" s="198"/>
      <c r="R470" s="198"/>
      <c r="S470" s="198"/>
      <c r="T470" s="199"/>
      <c r="AT470" s="200" t="s">
        <v>132</v>
      </c>
      <c r="AU470" s="200" t="s">
        <v>128</v>
      </c>
      <c r="AV470" s="13" t="s">
        <v>128</v>
      </c>
      <c r="AW470" s="13" t="s">
        <v>33</v>
      </c>
      <c r="AX470" s="13" t="s">
        <v>76</v>
      </c>
      <c r="AY470" s="200" t="s">
        <v>119</v>
      </c>
    </row>
    <row r="471" spans="1:65" s="2" customFormat="1" ht="16.5" customHeight="1">
      <c r="A471" s="37"/>
      <c r="B471" s="38"/>
      <c r="C471" s="171" t="s">
        <v>914</v>
      </c>
      <c r="D471" s="171" t="s">
        <v>122</v>
      </c>
      <c r="E471" s="172" t="s">
        <v>915</v>
      </c>
      <c r="F471" s="173" t="s">
        <v>916</v>
      </c>
      <c r="G471" s="174" t="s">
        <v>136</v>
      </c>
      <c r="H471" s="175">
        <v>0.27</v>
      </c>
      <c r="I471" s="176"/>
      <c r="J471" s="177">
        <f>ROUND(I471*H471,2)</f>
        <v>0</v>
      </c>
      <c r="K471" s="173" t="s">
        <v>126</v>
      </c>
      <c r="L471" s="42"/>
      <c r="M471" s="178" t="s">
        <v>19</v>
      </c>
      <c r="N471" s="179" t="s">
        <v>43</v>
      </c>
      <c r="O471" s="67"/>
      <c r="P471" s="180">
        <f>O471*H471</f>
        <v>0</v>
      </c>
      <c r="Q471" s="180">
        <v>0</v>
      </c>
      <c r="R471" s="180">
        <f>Q471*H471</f>
        <v>0</v>
      </c>
      <c r="S471" s="180">
        <v>0.0815</v>
      </c>
      <c r="T471" s="181">
        <f>S471*H471</f>
        <v>0.022005000000000004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182" t="s">
        <v>205</v>
      </c>
      <c r="AT471" s="182" t="s">
        <v>122</v>
      </c>
      <c r="AU471" s="182" t="s">
        <v>128</v>
      </c>
      <c r="AY471" s="20" t="s">
        <v>119</v>
      </c>
      <c r="BE471" s="183">
        <f>IF(N471="základní",J471,0)</f>
        <v>0</v>
      </c>
      <c r="BF471" s="183">
        <f>IF(N471="snížená",J471,0)</f>
        <v>0</v>
      </c>
      <c r="BG471" s="183">
        <f>IF(N471="zákl. přenesená",J471,0)</f>
        <v>0</v>
      </c>
      <c r="BH471" s="183">
        <f>IF(N471="sníž. přenesená",J471,0)</f>
        <v>0</v>
      </c>
      <c r="BI471" s="183">
        <f>IF(N471="nulová",J471,0)</f>
        <v>0</v>
      </c>
      <c r="BJ471" s="20" t="s">
        <v>128</v>
      </c>
      <c r="BK471" s="183">
        <f>ROUND(I471*H471,2)</f>
        <v>0</v>
      </c>
      <c r="BL471" s="20" t="s">
        <v>205</v>
      </c>
      <c r="BM471" s="182" t="s">
        <v>917</v>
      </c>
    </row>
    <row r="472" spans="1:47" s="2" customFormat="1" ht="11.25">
      <c r="A472" s="37"/>
      <c r="B472" s="38"/>
      <c r="C472" s="39"/>
      <c r="D472" s="184" t="s">
        <v>130</v>
      </c>
      <c r="E472" s="39"/>
      <c r="F472" s="185" t="s">
        <v>918</v>
      </c>
      <c r="G472" s="39"/>
      <c r="H472" s="39"/>
      <c r="I472" s="186"/>
      <c r="J472" s="39"/>
      <c r="K472" s="39"/>
      <c r="L472" s="42"/>
      <c r="M472" s="187"/>
      <c r="N472" s="188"/>
      <c r="O472" s="67"/>
      <c r="P472" s="67"/>
      <c r="Q472" s="67"/>
      <c r="R472" s="67"/>
      <c r="S472" s="67"/>
      <c r="T472" s="68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20" t="s">
        <v>130</v>
      </c>
      <c r="AU472" s="20" t="s">
        <v>128</v>
      </c>
    </row>
    <row r="473" spans="2:51" s="13" customFormat="1" ht="11.25">
      <c r="B473" s="189"/>
      <c r="C473" s="190"/>
      <c r="D473" s="191" t="s">
        <v>132</v>
      </c>
      <c r="E473" s="192" t="s">
        <v>19</v>
      </c>
      <c r="F473" s="193" t="s">
        <v>919</v>
      </c>
      <c r="G473" s="190"/>
      <c r="H473" s="194">
        <v>0.27</v>
      </c>
      <c r="I473" s="195"/>
      <c r="J473" s="190"/>
      <c r="K473" s="190"/>
      <c r="L473" s="196"/>
      <c r="M473" s="197"/>
      <c r="N473" s="198"/>
      <c r="O473" s="198"/>
      <c r="P473" s="198"/>
      <c r="Q473" s="198"/>
      <c r="R473" s="198"/>
      <c r="S473" s="198"/>
      <c r="T473" s="199"/>
      <c r="AT473" s="200" t="s">
        <v>132</v>
      </c>
      <c r="AU473" s="200" t="s">
        <v>128</v>
      </c>
      <c r="AV473" s="13" t="s">
        <v>128</v>
      </c>
      <c r="AW473" s="13" t="s">
        <v>33</v>
      </c>
      <c r="AX473" s="13" t="s">
        <v>71</v>
      </c>
      <c r="AY473" s="200" t="s">
        <v>119</v>
      </c>
    </row>
    <row r="474" spans="2:51" s="14" customFormat="1" ht="11.25">
      <c r="B474" s="201"/>
      <c r="C474" s="202"/>
      <c r="D474" s="191" t="s">
        <v>132</v>
      </c>
      <c r="E474" s="203" t="s">
        <v>19</v>
      </c>
      <c r="F474" s="204" t="s">
        <v>164</v>
      </c>
      <c r="G474" s="202"/>
      <c r="H474" s="205">
        <v>0.27</v>
      </c>
      <c r="I474" s="206"/>
      <c r="J474" s="202"/>
      <c r="K474" s="202"/>
      <c r="L474" s="207"/>
      <c r="M474" s="208"/>
      <c r="N474" s="209"/>
      <c r="O474" s="209"/>
      <c r="P474" s="209"/>
      <c r="Q474" s="209"/>
      <c r="R474" s="209"/>
      <c r="S474" s="209"/>
      <c r="T474" s="210"/>
      <c r="AT474" s="211" t="s">
        <v>132</v>
      </c>
      <c r="AU474" s="211" t="s">
        <v>128</v>
      </c>
      <c r="AV474" s="14" t="s">
        <v>127</v>
      </c>
      <c r="AW474" s="14" t="s">
        <v>33</v>
      </c>
      <c r="AX474" s="14" t="s">
        <v>76</v>
      </c>
      <c r="AY474" s="211" t="s">
        <v>119</v>
      </c>
    </row>
    <row r="475" spans="1:65" s="2" customFormat="1" ht="21.75" customHeight="1">
      <c r="A475" s="37"/>
      <c r="B475" s="38"/>
      <c r="C475" s="171" t="s">
        <v>920</v>
      </c>
      <c r="D475" s="171" t="s">
        <v>122</v>
      </c>
      <c r="E475" s="172" t="s">
        <v>921</v>
      </c>
      <c r="F475" s="173" t="s">
        <v>922</v>
      </c>
      <c r="G475" s="174" t="s">
        <v>136</v>
      </c>
      <c r="H475" s="175">
        <v>19.579</v>
      </c>
      <c r="I475" s="176"/>
      <c r="J475" s="177">
        <f>ROUND(I475*H475,2)</f>
        <v>0</v>
      </c>
      <c r="K475" s="173" t="s">
        <v>126</v>
      </c>
      <c r="L475" s="42"/>
      <c r="M475" s="178" t="s">
        <v>19</v>
      </c>
      <c r="N475" s="179" t="s">
        <v>43</v>
      </c>
      <c r="O475" s="67"/>
      <c r="P475" s="180">
        <f>O475*H475</f>
        <v>0</v>
      </c>
      <c r="Q475" s="180">
        <v>0.0053</v>
      </c>
      <c r="R475" s="180">
        <f>Q475*H475</f>
        <v>0.1037687</v>
      </c>
      <c r="S475" s="180">
        <v>0</v>
      </c>
      <c r="T475" s="181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182" t="s">
        <v>205</v>
      </c>
      <c r="AT475" s="182" t="s">
        <v>122</v>
      </c>
      <c r="AU475" s="182" t="s">
        <v>128</v>
      </c>
      <c r="AY475" s="20" t="s">
        <v>119</v>
      </c>
      <c r="BE475" s="183">
        <f>IF(N475="základní",J475,0)</f>
        <v>0</v>
      </c>
      <c r="BF475" s="183">
        <f>IF(N475="snížená",J475,0)</f>
        <v>0</v>
      </c>
      <c r="BG475" s="183">
        <f>IF(N475="zákl. přenesená",J475,0)</f>
        <v>0</v>
      </c>
      <c r="BH475" s="183">
        <f>IF(N475="sníž. přenesená",J475,0)</f>
        <v>0</v>
      </c>
      <c r="BI475" s="183">
        <f>IF(N475="nulová",J475,0)</f>
        <v>0</v>
      </c>
      <c r="BJ475" s="20" t="s">
        <v>128</v>
      </c>
      <c r="BK475" s="183">
        <f>ROUND(I475*H475,2)</f>
        <v>0</v>
      </c>
      <c r="BL475" s="20" t="s">
        <v>205</v>
      </c>
      <c r="BM475" s="182" t="s">
        <v>923</v>
      </c>
    </row>
    <row r="476" spans="1:47" s="2" customFormat="1" ht="11.25">
      <c r="A476" s="37"/>
      <c r="B476" s="38"/>
      <c r="C476" s="39"/>
      <c r="D476" s="184" t="s">
        <v>130</v>
      </c>
      <c r="E476" s="39"/>
      <c r="F476" s="185" t="s">
        <v>924</v>
      </c>
      <c r="G476" s="39"/>
      <c r="H476" s="39"/>
      <c r="I476" s="186"/>
      <c r="J476" s="39"/>
      <c r="K476" s="39"/>
      <c r="L476" s="42"/>
      <c r="M476" s="187"/>
      <c r="N476" s="188"/>
      <c r="O476" s="67"/>
      <c r="P476" s="67"/>
      <c r="Q476" s="67"/>
      <c r="R476" s="67"/>
      <c r="S476" s="67"/>
      <c r="T476" s="68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T476" s="20" t="s">
        <v>130</v>
      </c>
      <c r="AU476" s="20" t="s">
        <v>128</v>
      </c>
    </row>
    <row r="477" spans="1:65" s="2" customFormat="1" ht="16.5" customHeight="1">
      <c r="A477" s="37"/>
      <c r="B477" s="38"/>
      <c r="C477" s="212" t="s">
        <v>925</v>
      </c>
      <c r="D477" s="212" t="s">
        <v>254</v>
      </c>
      <c r="E477" s="213" t="s">
        <v>926</v>
      </c>
      <c r="F477" s="214" t="s">
        <v>927</v>
      </c>
      <c r="G477" s="215" t="s">
        <v>136</v>
      </c>
      <c r="H477" s="216">
        <v>21.537</v>
      </c>
      <c r="I477" s="217"/>
      <c r="J477" s="218">
        <f>ROUND(I477*H477,2)</f>
        <v>0</v>
      </c>
      <c r="K477" s="214" t="s">
        <v>126</v>
      </c>
      <c r="L477" s="219"/>
      <c r="M477" s="220" t="s">
        <v>19</v>
      </c>
      <c r="N477" s="221" t="s">
        <v>43</v>
      </c>
      <c r="O477" s="67"/>
      <c r="P477" s="180">
        <f>O477*H477</f>
        <v>0</v>
      </c>
      <c r="Q477" s="180">
        <v>0.01232</v>
      </c>
      <c r="R477" s="180">
        <f>Q477*H477</f>
        <v>0.26533584</v>
      </c>
      <c r="S477" s="180">
        <v>0</v>
      </c>
      <c r="T477" s="181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182" t="s">
        <v>320</v>
      </c>
      <c r="AT477" s="182" t="s">
        <v>254</v>
      </c>
      <c r="AU477" s="182" t="s">
        <v>128</v>
      </c>
      <c r="AY477" s="20" t="s">
        <v>119</v>
      </c>
      <c r="BE477" s="183">
        <f>IF(N477="základní",J477,0)</f>
        <v>0</v>
      </c>
      <c r="BF477" s="183">
        <f>IF(N477="snížená",J477,0)</f>
        <v>0</v>
      </c>
      <c r="BG477" s="183">
        <f>IF(N477="zákl. přenesená",J477,0)</f>
        <v>0</v>
      </c>
      <c r="BH477" s="183">
        <f>IF(N477="sníž. přenesená",J477,0)</f>
        <v>0</v>
      </c>
      <c r="BI477" s="183">
        <f>IF(N477="nulová",J477,0)</f>
        <v>0</v>
      </c>
      <c r="BJ477" s="20" t="s">
        <v>128</v>
      </c>
      <c r="BK477" s="183">
        <f>ROUND(I477*H477,2)</f>
        <v>0</v>
      </c>
      <c r="BL477" s="20" t="s">
        <v>205</v>
      </c>
      <c r="BM477" s="182" t="s">
        <v>928</v>
      </c>
    </row>
    <row r="478" spans="2:51" s="13" customFormat="1" ht="11.25">
      <c r="B478" s="189"/>
      <c r="C478" s="190"/>
      <c r="D478" s="191" t="s">
        <v>132</v>
      </c>
      <c r="E478" s="190"/>
      <c r="F478" s="193" t="s">
        <v>929</v>
      </c>
      <c r="G478" s="190"/>
      <c r="H478" s="194">
        <v>21.537</v>
      </c>
      <c r="I478" s="195"/>
      <c r="J478" s="190"/>
      <c r="K478" s="190"/>
      <c r="L478" s="196"/>
      <c r="M478" s="197"/>
      <c r="N478" s="198"/>
      <c r="O478" s="198"/>
      <c r="P478" s="198"/>
      <c r="Q478" s="198"/>
      <c r="R478" s="198"/>
      <c r="S478" s="198"/>
      <c r="T478" s="199"/>
      <c r="AT478" s="200" t="s">
        <v>132</v>
      </c>
      <c r="AU478" s="200" t="s">
        <v>128</v>
      </c>
      <c r="AV478" s="13" t="s">
        <v>128</v>
      </c>
      <c r="AW478" s="13" t="s">
        <v>4</v>
      </c>
      <c r="AX478" s="13" t="s">
        <v>76</v>
      </c>
      <c r="AY478" s="200" t="s">
        <v>119</v>
      </c>
    </row>
    <row r="479" spans="1:65" s="2" customFormat="1" ht="16.5" customHeight="1">
      <c r="A479" s="37"/>
      <c r="B479" s="38"/>
      <c r="C479" s="171" t="s">
        <v>930</v>
      </c>
      <c r="D479" s="171" t="s">
        <v>122</v>
      </c>
      <c r="E479" s="172" t="s">
        <v>931</v>
      </c>
      <c r="F479" s="173" t="s">
        <v>932</v>
      </c>
      <c r="G479" s="174" t="s">
        <v>136</v>
      </c>
      <c r="H479" s="175">
        <v>1</v>
      </c>
      <c r="I479" s="176"/>
      <c r="J479" s="177">
        <f>ROUND(I479*H479,2)</f>
        <v>0</v>
      </c>
      <c r="K479" s="173" t="s">
        <v>126</v>
      </c>
      <c r="L479" s="42"/>
      <c r="M479" s="178" t="s">
        <v>19</v>
      </c>
      <c r="N479" s="179" t="s">
        <v>43</v>
      </c>
      <c r="O479" s="67"/>
      <c r="P479" s="180">
        <f>O479*H479</f>
        <v>0</v>
      </c>
      <c r="Q479" s="180">
        <v>0.00063</v>
      </c>
      <c r="R479" s="180">
        <f>Q479*H479</f>
        <v>0.00063</v>
      </c>
      <c r="S479" s="180">
        <v>0</v>
      </c>
      <c r="T479" s="181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182" t="s">
        <v>205</v>
      </c>
      <c r="AT479" s="182" t="s">
        <v>122</v>
      </c>
      <c r="AU479" s="182" t="s">
        <v>128</v>
      </c>
      <c r="AY479" s="20" t="s">
        <v>119</v>
      </c>
      <c r="BE479" s="183">
        <f>IF(N479="základní",J479,0)</f>
        <v>0</v>
      </c>
      <c r="BF479" s="183">
        <f>IF(N479="snížená",J479,0)</f>
        <v>0</v>
      </c>
      <c r="BG479" s="183">
        <f>IF(N479="zákl. přenesená",J479,0)</f>
        <v>0</v>
      </c>
      <c r="BH479" s="183">
        <f>IF(N479="sníž. přenesená",J479,0)</f>
        <v>0</v>
      </c>
      <c r="BI479" s="183">
        <f>IF(N479="nulová",J479,0)</f>
        <v>0</v>
      </c>
      <c r="BJ479" s="20" t="s">
        <v>128</v>
      </c>
      <c r="BK479" s="183">
        <f>ROUND(I479*H479,2)</f>
        <v>0</v>
      </c>
      <c r="BL479" s="20" t="s">
        <v>205</v>
      </c>
      <c r="BM479" s="182" t="s">
        <v>933</v>
      </c>
    </row>
    <row r="480" spans="1:47" s="2" customFormat="1" ht="11.25">
      <c r="A480" s="37"/>
      <c r="B480" s="38"/>
      <c r="C480" s="39"/>
      <c r="D480" s="184" t="s">
        <v>130</v>
      </c>
      <c r="E480" s="39"/>
      <c r="F480" s="185" t="s">
        <v>934</v>
      </c>
      <c r="G480" s="39"/>
      <c r="H480" s="39"/>
      <c r="I480" s="186"/>
      <c r="J480" s="39"/>
      <c r="K480" s="39"/>
      <c r="L480" s="42"/>
      <c r="M480" s="187"/>
      <c r="N480" s="188"/>
      <c r="O480" s="67"/>
      <c r="P480" s="67"/>
      <c r="Q480" s="67"/>
      <c r="R480" s="67"/>
      <c r="S480" s="67"/>
      <c r="T480" s="68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T480" s="20" t="s">
        <v>130</v>
      </c>
      <c r="AU480" s="20" t="s">
        <v>128</v>
      </c>
    </row>
    <row r="481" spans="1:65" s="2" customFormat="1" ht="16.5" customHeight="1">
      <c r="A481" s="37"/>
      <c r="B481" s="38"/>
      <c r="C481" s="212" t="s">
        <v>935</v>
      </c>
      <c r="D481" s="212" t="s">
        <v>254</v>
      </c>
      <c r="E481" s="213" t="s">
        <v>936</v>
      </c>
      <c r="F481" s="214" t="s">
        <v>937</v>
      </c>
      <c r="G481" s="215" t="s">
        <v>702</v>
      </c>
      <c r="H481" s="216">
        <v>1</v>
      </c>
      <c r="I481" s="217"/>
      <c r="J481" s="218">
        <f>ROUND(I481*H481,2)</f>
        <v>0</v>
      </c>
      <c r="K481" s="214" t="s">
        <v>19</v>
      </c>
      <c r="L481" s="219"/>
      <c r="M481" s="220" t="s">
        <v>19</v>
      </c>
      <c r="N481" s="221" t="s">
        <v>43</v>
      </c>
      <c r="O481" s="67"/>
      <c r="P481" s="180">
        <f>O481*H481</f>
        <v>0</v>
      </c>
      <c r="Q481" s="180">
        <v>0</v>
      </c>
      <c r="R481" s="180">
        <f>Q481*H481</f>
        <v>0</v>
      </c>
      <c r="S481" s="180">
        <v>0</v>
      </c>
      <c r="T481" s="181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182" t="s">
        <v>320</v>
      </c>
      <c r="AT481" s="182" t="s">
        <v>254</v>
      </c>
      <c r="AU481" s="182" t="s">
        <v>128</v>
      </c>
      <c r="AY481" s="20" t="s">
        <v>119</v>
      </c>
      <c r="BE481" s="183">
        <f>IF(N481="základní",J481,0)</f>
        <v>0</v>
      </c>
      <c r="BF481" s="183">
        <f>IF(N481="snížená",J481,0)</f>
        <v>0</v>
      </c>
      <c r="BG481" s="183">
        <f>IF(N481="zákl. přenesená",J481,0)</f>
        <v>0</v>
      </c>
      <c r="BH481" s="183">
        <f>IF(N481="sníž. přenesená",J481,0)</f>
        <v>0</v>
      </c>
      <c r="BI481" s="183">
        <f>IF(N481="nulová",J481,0)</f>
        <v>0</v>
      </c>
      <c r="BJ481" s="20" t="s">
        <v>128</v>
      </c>
      <c r="BK481" s="183">
        <f>ROUND(I481*H481,2)</f>
        <v>0</v>
      </c>
      <c r="BL481" s="20" t="s">
        <v>205</v>
      </c>
      <c r="BM481" s="182" t="s">
        <v>938</v>
      </c>
    </row>
    <row r="482" spans="1:65" s="2" customFormat="1" ht="16.5" customHeight="1">
      <c r="A482" s="37"/>
      <c r="B482" s="38"/>
      <c r="C482" s="171" t="s">
        <v>939</v>
      </c>
      <c r="D482" s="171" t="s">
        <v>122</v>
      </c>
      <c r="E482" s="172" t="s">
        <v>940</v>
      </c>
      <c r="F482" s="173" t="s">
        <v>941</v>
      </c>
      <c r="G482" s="174" t="s">
        <v>174</v>
      </c>
      <c r="H482" s="175">
        <v>13.69</v>
      </c>
      <c r="I482" s="176"/>
      <c r="J482" s="177">
        <f>ROUND(I482*H482,2)</f>
        <v>0</v>
      </c>
      <c r="K482" s="173" t="s">
        <v>126</v>
      </c>
      <c r="L482" s="42"/>
      <c r="M482" s="178" t="s">
        <v>19</v>
      </c>
      <c r="N482" s="179" t="s">
        <v>43</v>
      </c>
      <c r="O482" s="67"/>
      <c r="P482" s="180">
        <f>O482*H482</f>
        <v>0</v>
      </c>
      <c r="Q482" s="180">
        <v>0.00018</v>
      </c>
      <c r="R482" s="180">
        <f>Q482*H482</f>
        <v>0.0024642</v>
      </c>
      <c r="S482" s="180">
        <v>0</v>
      </c>
      <c r="T482" s="181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182" t="s">
        <v>205</v>
      </c>
      <c r="AT482" s="182" t="s">
        <v>122</v>
      </c>
      <c r="AU482" s="182" t="s">
        <v>128</v>
      </c>
      <c r="AY482" s="20" t="s">
        <v>119</v>
      </c>
      <c r="BE482" s="183">
        <f>IF(N482="základní",J482,0)</f>
        <v>0</v>
      </c>
      <c r="BF482" s="183">
        <f>IF(N482="snížená",J482,0)</f>
        <v>0</v>
      </c>
      <c r="BG482" s="183">
        <f>IF(N482="zákl. přenesená",J482,0)</f>
        <v>0</v>
      </c>
      <c r="BH482" s="183">
        <f>IF(N482="sníž. přenesená",J482,0)</f>
        <v>0</v>
      </c>
      <c r="BI482" s="183">
        <f>IF(N482="nulová",J482,0)</f>
        <v>0</v>
      </c>
      <c r="BJ482" s="20" t="s">
        <v>128</v>
      </c>
      <c r="BK482" s="183">
        <f>ROUND(I482*H482,2)</f>
        <v>0</v>
      </c>
      <c r="BL482" s="20" t="s">
        <v>205</v>
      </c>
      <c r="BM482" s="182" t="s">
        <v>942</v>
      </c>
    </row>
    <row r="483" spans="1:47" s="2" customFormat="1" ht="11.25">
      <c r="A483" s="37"/>
      <c r="B483" s="38"/>
      <c r="C483" s="39"/>
      <c r="D483" s="184" t="s">
        <v>130</v>
      </c>
      <c r="E483" s="39"/>
      <c r="F483" s="185" t="s">
        <v>943</v>
      </c>
      <c r="G483" s="39"/>
      <c r="H483" s="39"/>
      <c r="I483" s="186"/>
      <c r="J483" s="39"/>
      <c r="K483" s="39"/>
      <c r="L483" s="42"/>
      <c r="M483" s="187"/>
      <c r="N483" s="188"/>
      <c r="O483" s="67"/>
      <c r="P483" s="67"/>
      <c r="Q483" s="67"/>
      <c r="R483" s="67"/>
      <c r="S483" s="67"/>
      <c r="T483" s="68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T483" s="20" t="s">
        <v>130</v>
      </c>
      <c r="AU483" s="20" t="s">
        <v>128</v>
      </c>
    </row>
    <row r="484" spans="2:51" s="13" customFormat="1" ht="11.25">
      <c r="B484" s="189"/>
      <c r="C484" s="190"/>
      <c r="D484" s="191" t="s">
        <v>132</v>
      </c>
      <c r="E484" s="192" t="s">
        <v>19</v>
      </c>
      <c r="F484" s="193" t="s">
        <v>944</v>
      </c>
      <c r="G484" s="190"/>
      <c r="H484" s="194">
        <v>2.4</v>
      </c>
      <c r="I484" s="195"/>
      <c r="J484" s="190"/>
      <c r="K484" s="190"/>
      <c r="L484" s="196"/>
      <c r="M484" s="197"/>
      <c r="N484" s="198"/>
      <c r="O484" s="198"/>
      <c r="P484" s="198"/>
      <c r="Q484" s="198"/>
      <c r="R484" s="198"/>
      <c r="S484" s="198"/>
      <c r="T484" s="199"/>
      <c r="AT484" s="200" t="s">
        <v>132</v>
      </c>
      <c r="AU484" s="200" t="s">
        <v>128</v>
      </c>
      <c r="AV484" s="13" t="s">
        <v>128</v>
      </c>
      <c r="AW484" s="13" t="s">
        <v>33</v>
      </c>
      <c r="AX484" s="13" t="s">
        <v>71</v>
      </c>
      <c r="AY484" s="200" t="s">
        <v>119</v>
      </c>
    </row>
    <row r="485" spans="2:51" s="13" customFormat="1" ht="11.25">
      <c r="B485" s="189"/>
      <c r="C485" s="190"/>
      <c r="D485" s="191" t="s">
        <v>132</v>
      </c>
      <c r="E485" s="192" t="s">
        <v>19</v>
      </c>
      <c r="F485" s="193" t="s">
        <v>945</v>
      </c>
      <c r="G485" s="190"/>
      <c r="H485" s="194">
        <v>11.29</v>
      </c>
      <c r="I485" s="195"/>
      <c r="J485" s="190"/>
      <c r="K485" s="190"/>
      <c r="L485" s="196"/>
      <c r="M485" s="197"/>
      <c r="N485" s="198"/>
      <c r="O485" s="198"/>
      <c r="P485" s="198"/>
      <c r="Q485" s="198"/>
      <c r="R485" s="198"/>
      <c r="S485" s="198"/>
      <c r="T485" s="199"/>
      <c r="AT485" s="200" t="s">
        <v>132</v>
      </c>
      <c r="AU485" s="200" t="s">
        <v>128</v>
      </c>
      <c r="AV485" s="13" t="s">
        <v>128</v>
      </c>
      <c r="AW485" s="13" t="s">
        <v>33</v>
      </c>
      <c r="AX485" s="13" t="s">
        <v>71</v>
      </c>
      <c r="AY485" s="200" t="s">
        <v>119</v>
      </c>
    </row>
    <row r="486" spans="2:51" s="14" customFormat="1" ht="11.25">
      <c r="B486" s="201"/>
      <c r="C486" s="202"/>
      <c r="D486" s="191" t="s">
        <v>132</v>
      </c>
      <c r="E486" s="203" t="s">
        <v>19</v>
      </c>
      <c r="F486" s="204" t="s">
        <v>164</v>
      </c>
      <c r="G486" s="202"/>
      <c r="H486" s="205">
        <v>13.69</v>
      </c>
      <c r="I486" s="206"/>
      <c r="J486" s="202"/>
      <c r="K486" s="202"/>
      <c r="L486" s="207"/>
      <c r="M486" s="208"/>
      <c r="N486" s="209"/>
      <c r="O486" s="209"/>
      <c r="P486" s="209"/>
      <c r="Q486" s="209"/>
      <c r="R486" s="209"/>
      <c r="S486" s="209"/>
      <c r="T486" s="210"/>
      <c r="AT486" s="211" t="s">
        <v>132</v>
      </c>
      <c r="AU486" s="211" t="s">
        <v>128</v>
      </c>
      <c r="AV486" s="14" t="s">
        <v>127</v>
      </c>
      <c r="AW486" s="14" t="s">
        <v>33</v>
      </c>
      <c r="AX486" s="14" t="s">
        <v>76</v>
      </c>
      <c r="AY486" s="211" t="s">
        <v>119</v>
      </c>
    </row>
    <row r="487" spans="1:65" s="2" customFormat="1" ht="16.5" customHeight="1">
      <c r="A487" s="37"/>
      <c r="B487" s="38"/>
      <c r="C487" s="212" t="s">
        <v>946</v>
      </c>
      <c r="D487" s="212" t="s">
        <v>254</v>
      </c>
      <c r="E487" s="213" t="s">
        <v>947</v>
      </c>
      <c r="F487" s="214" t="s">
        <v>948</v>
      </c>
      <c r="G487" s="215" t="s">
        <v>174</v>
      </c>
      <c r="H487" s="216">
        <v>14.375</v>
      </c>
      <c r="I487" s="217"/>
      <c r="J487" s="218">
        <f>ROUND(I487*H487,2)</f>
        <v>0</v>
      </c>
      <c r="K487" s="214" t="s">
        <v>19</v>
      </c>
      <c r="L487" s="219"/>
      <c r="M487" s="220" t="s">
        <v>19</v>
      </c>
      <c r="N487" s="221" t="s">
        <v>43</v>
      </c>
      <c r="O487" s="67"/>
      <c r="P487" s="180">
        <f>O487*H487</f>
        <v>0</v>
      </c>
      <c r="Q487" s="180">
        <v>0.00012</v>
      </c>
      <c r="R487" s="180">
        <f>Q487*H487</f>
        <v>0.001725</v>
      </c>
      <c r="S487" s="180">
        <v>0</v>
      </c>
      <c r="T487" s="181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82" t="s">
        <v>320</v>
      </c>
      <c r="AT487" s="182" t="s">
        <v>254</v>
      </c>
      <c r="AU487" s="182" t="s">
        <v>128</v>
      </c>
      <c r="AY487" s="20" t="s">
        <v>119</v>
      </c>
      <c r="BE487" s="183">
        <f>IF(N487="základní",J487,0)</f>
        <v>0</v>
      </c>
      <c r="BF487" s="183">
        <f>IF(N487="snížená",J487,0)</f>
        <v>0</v>
      </c>
      <c r="BG487" s="183">
        <f>IF(N487="zákl. přenesená",J487,0)</f>
        <v>0</v>
      </c>
      <c r="BH487" s="183">
        <f>IF(N487="sníž. přenesená",J487,0)</f>
        <v>0</v>
      </c>
      <c r="BI487" s="183">
        <f>IF(N487="nulová",J487,0)</f>
        <v>0</v>
      </c>
      <c r="BJ487" s="20" t="s">
        <v>128</v>
      </c>
      <c r="BK487" s="183">
        <f>ROUND(I487*H487,2)</f>
        <v>0</v>
      </c>
      <c r="BL487" s="20" t="s">
        <v>205</v>
      </c>
      <c r="BM487" s="182" t="s">
        <v>949</v>
      </c>
    </row>
    <row r="488" spans="2:51" s="13" customFormat="1" ht="11.25">
      <c r="B488" s="189"/>
      <c r="C488" s="190"/>
      <c r="D488" s="191" t="s">
        <v>132</v>
      </c>
      <c r="E488" s="190"/>
      <c r="F488" s="193" t="s">
        <v>950</v>
      </c>
      <c r="G488" s="190"/>
      <c r="H488" s="194">
        <v>14.375</v>
      </c>
      <c r="I488" s="195"/>
      <c r="J488" s="190"/>
      <c r="K488" s="190"/>
      <c r="L488" s="196"/>
      <c r="M488" s="197"/>
      <c r="N488" s="198"/>
      <c r="O488" s="198"/>
      <c r="P488" s="198"/>
      <c r="Q488" s="198"/>
      <c r="R488" s="198"/>
      <c r="S488" s="198"/>
      <c r="T488" s="199"/>
      <c r="AT488" s="200" t="s">
        <v>132</v>
      </c>
      <c r="AU488" s="200" t="s">
        <v>128</v>
      </c>
      <c r="AV488" s="13" t="s">
        <v>128</v>
      </c>
      <c r="AW488" s="13" t="s">
        <v>4</v>
      </c>
      <c r="AX488" s="13" t="s">
        <v>76</v>
      </c>
      <c r="AY488" s="200" t="s">
        <v>119</v>
      </c>
    </row>
    <row r="489" spans="1:65" s="2" customFormat="1" ht="16.5" customHeight="1">
      <c r="A489" s="37"/>
      <c r="B489" s="38"/>
      <c r="C489" s="171" t="s">
        <v>951</v>
      </c>
      <c r="D489" s="171" t="s">
        <v>122</v>
      </c>
      <c r="E489" s="172" t="s">
        <v>952</v>
      </c>
      <c r="F489" s="173" t="s">
        <v>953</v>
      </c>
      <c r="G489" s="174" t="s">
        <v>153</v>
      </c>
      <c r="H489" s="175">
        <v>1</v>
      </c>
      <c r="I489" s="176"/>
      <c r="J489" s="177">
        <f>ROUND(I489*H489,2)</f>
        <v>0</v>
      </c>
      <c r="K489" s="173" t="s">
        <v>126</v>
      </c>
      <c r="L489" s="42"/>
      <c r="M489" s="178" t="s">
        <v>19</v>
      </c>
      <c r="N489" s="179" t="s">
        <v>43</v>
      </c>
      <c r="O489" s="67"/>
      <c r="P489" s="180">
        <f>O489*H489</f>
        <v>0</v>
      </c>
      <c r="Q489" s="180">
        <v>0.0002</v>
      </c>
      <c r="R489" s="180">
        <f>Q489*H489</f>
        <v>0.0002</v>
      </c>
      <c r="S489" s="180">
        <v>0</v>
      </c>
      <c r="T489" s="181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182" t="s">
        <v>205</v>
      </c>
      <c r="AT489" s="182" t="s">
        <v>122</v>
      </c>
      <c r="AU489" s="182" t="s">
        <v>128</v>
      </c>
      <c r="AY489" s="20" t="s">
        <v>119</v>
      </c>
      <c r="BE489" s="183">
        <f>IF(N489="základní",J489,0)</f>
        <v>0</v>
      </c>
      <c r="BF489" s="183">
        <f>IF(N489="snížená",J489,0)</f>
        <v>0</v>
      </c>
      <c r="BG489" s="183">
        <f>IF(N489="zákl. přenesená",J489,0)</f>
        <v>0</v>
      </c>
      <c r="BH489" s="183">
        <f>IF(N489="sníž. přenesená",J489,0)</f>
        <v>0</v>
      </c>
      <c r="BI489" s="183">
        <f>IF(N489="nulová",J489,0)</f>
        <v>0</v>
      </c>
      <c r="BJ489" s="20" t="s">
        <v>128</v>
      </c>
      <c r="BK489" s="183">
        <f>ROUND(I489*H489,2)</f>
        <v>0</v>
      </c>
      <c r="BL489" s="20" t="s">
        <v>205</v>
      </c>
      <c r="BM489" s="182" t="s">
        <v>954</v>
      </c>
    </row>
    <row r="490" spans="1:47" s="2" customFormat="1" ht="11.25">
      <c r="A490" s="37"/>
      <c r="B490" s="38"/>
      <c r="C490" s="39"/>
      <c r="D490" s="184" t="s">
        <v>130</v>
      </c>
      <c r="E490" s="39"/>
      <c r="F490" s="185" t="s">
        <v>955</v>
      </c>
      <c r="G490" s="39"/>
      <c r="H490" s="39"/>
      <c r="I490" s="186"/>
      <c r="J490" s="39"/>
      <c r="K490" s="39"/>
      <c r="L490" s="42"/>
      <c r="M490" s="187"/>
      <c r="N490" s="188"/>
      <c r="O490" s="67"/>
      <c r="P490" s="67"/>
      <c r="Q490" s="67"/>
      <c r="R490" s="67"/>
      <c r="S490" s="67"/>
      <c r="T490" s="68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T490" s="20" t="s">
        <v>130</v>
      </c>
      <c r="AU490" s="20" t="s">
        <v>128</v>
      </c>
    </row>
    <row r="491" spans="1:65" s="2" customFormat="1" ht="16.5" customHeight="1">
      <c r="A491" s="37"/>
      <c r="B491" s="38"/>
      <c r="C491" s="212" t="s">
        <v>956</v>
      </c>
      <c r="D491" s="212" t="s">
        <v>254</v>
      </c>
      <c r="E491" s="213" t="s">
        <v>957</v>
      </c>
      <c r="F491" s="214" t="s">
        <v>958</v>
      </c>
      <c r="G491" s="215" t="s">
        <v>153</v>
      </c>
      <c r="H491" s="216">
        <v>1</v>
      </c>
      <c r="I491" s="217"/>
      <c r="J491" s="218">
        <f>ROUND(I491*H491,2)</f>
        <v>0</v>
      </c>
      <c r="K491" s="214" t="s">
        <v>257</v>
      </c>
      <c r="L491" s="219"/>
      <c r="M491" s="220" t="s">
        <v>19</v>
      </c>
      <c r="N491" s="221" t="s">
        <v>43</v>
      </c>
      <c r="O491" s="67"/>
      <c r="P491" s="180">
        <f>O491*H491</f>
        <v>0</v>
      </c>
      <c r="Q491" s="180">
        <v>0.00022</v>
      </c>
      <c r="R491" s="180">
        <f>Q491*H491</f>
        <v>0.00022</v>
      </c>
      <c r="S491" s="180">
        <v>0</v>
      </c>
      <c r="T491" s="181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182" t="s">
        <v>320</v>
      </c>
      <c r="AT491" s="182" t="s">
        <v>254</v>
      </c>
      <c r="AU491" s="182" t="s">
        <v>128</v>
      </c>
      <c r="AY491" s="20" t="s">
        <v>119</v>
      </c>
      <c r="BE491" s="183">
        <f>IF(N491="základní",J491,0)</f>
        <v>0</v>
      </c>
      <c r="BF491" s="183">
        <f>IF(N491="snížená",J491,0)</f>
        <v>0</v>
      </c>
      <c r="BG491" s="183">
        <f>IF(N491="zákl. přenesená",J491,0)</f>
        <v>0</v>
      </c>
      <c r="BH491" s="183">
        <f>IF(N491="sníž. přenesená",J491,0)</f>
        <v>0</v>
      </c>
      <c r="BI491" s="183">
        <f>IF(N491="nulová",J491,0)</f>
        <v>0</v>
      </c>
      <c r="BJ491" s="20" t="s">
        <v>128</v>
      </c>
      <c r="BK491" s="183">
        <f>ROUND(I491*H491,2)</f>
        <v>0</v>
      </c>
      <c r="BL491" s="20" t="s">
        <v>205</v>
      </c>
      <c r="BM491" s="182" t="s">
        <v>959</v>
      </c>
    </row>
    <row r="492" spans="1:65" s="2" customFormat="1" ht="16.5" customHeight="1">
      <c r="A492" s="37"/>
      <c r="B492" s="38"/>
      <c r="C492" s="171" t="s">
        <v>960</v>
      </c>
      <c r="D492" s="171" t="s">
        <v>122</v>
      </c>
      <c r="E492" s="172" t="s">
        <v>961</v>
      </c>
      <c r="F492" s="173" t="s">
        <v>962</v>
      </c>
      <c r="G492" s="174" t="s">
        <v>174</v>
      </c>
      <c r="H492" s="175">
        <v>14.2</v>
      </c>
      <c r="I492" s="176"/>
      <c r="J492" s="177">
        <f>ROUND(I492*H492,2)</f>
        <v>0</v>
      </c>
      <c r="K492" s="173" t="s">
        <v>126</v>
      </c>
      <c r="L492" s="42"/>
      <c r="M492" s="178" t="s">
        <v>19</v>
      </c>
      <c r="N492" s="179" t="s">
        <v>43</v>
      </c>
      <c r="O492" s="67"/>
      <c r="P492" s="180">
        <f>O492*H492</f>
        <v>0</v>
      </c>
      <c r="Q492" s="180">
        <v>3E-05</v>
      </c>
      <c r="R492" s="180">
        <f>Q492*H492</f>
        <v>0.000426</v>
      </c>
      <c r="S492" s="180">
        <v>0</v>
      </c>
      <c r="T492" s="181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182" t="s">
        <v>205</v>
      </c>
      <c r="AT492" s="182" t="s">
        <v>122</v>
      </c>
      <c r="AU492" s="182" t="s">
        <v>128</v>
      </c>
      <c r="AY492" s="20" t="s">
        <v>119</v>
      </c>
      <c r="BE492" s="183">
        <f>IF(N492="základní",J492,0)</f>
        <v>0</v>
      </c>
      <c r="BF492" s="183">
        <f>IF(N492="snížená",J492,0)</f>
        <v>0</v>
      </c>
      <c r="BG492" s="183">
        <f>IF(N492="zákl. přenesená",J492,0)</f>
        <v>0</v>
      </c>
      <c r="BH492" s="183">
        <f>IF(N492="sníž. přenesená",J492,0)</f>
        <v>0</v>
      </c>
      <c r="BI492" s="183">
        <f>IF(N492="nulová",J492,0)</f>
        <v>0</v>
      </c>
      <c r="BJ492" s="20" t="s">
        <v>128</v>
      </c>
      <c r="BK492" s="183">
        <f>ROUND(I492*H492,2)</f>
        <v>0</v>
      </c>
      <c r="BL492" s="20" t="s">
        <v>205</v>
      </c>
      <c r="BM492" s="182" t="s">
        <v>963</v>
      </c>
    </row>
    <row r="493" spans="1:47" s="2" customFormat="1" ht="11.25">
      <c r="A493" s="37"/>
      <c r="B493" s="38"/>
      <c r="C493" s="39"/>
      <c r="D493" s="184" t="s">
        <v>130</v>
      </c>
      <c r="E493" s="39"/>
      <c r="F493" s="185" t="s">
        <v>964</v>
      </c>
      <c r="G493" s="39"/>
      <c r="H493" s="39"/>
      <c r="I493" s="186"/>
      <c r="J493" s="39"/>
      <c r="K493" s="39"/>
      <c r="L493" s="42"/>
      <c r="M493" s="187"/>
      <c r="N493" s="188"/>
      <c r="O493" s="67"/>
      <c r="P493" s="67"/>
      <c r="Q493" s="67"/>
      <c r="R493" s="67"/>
      <c r="S493" s="67"/>
      <c r="T493" s="68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T493" s="20" t="s">
        <v>130</v>
      </c>
      <c r="AU493" s="20" t="s">
        <v>128</v>
      </c>
    </row>
    <row r="494" spans="2:51" s="13" customFormat="1" ht="11.25">
      <c r="B494" s="189"/>
      <c r="C494" s="190"/>
      <c r="D494" s="191" t="s">
        <v>132</v>
      </c>
      <c r="E494" s="192" t="s">
        <v>19</v>
      </c>
      <c r="F494" s="193" t="s">
        <v>965</v>
      </c>
      <c r="G494" s="190"/>
      <c r="H494" s="194">
        <v>1.2</v>
      </c>
      <c r="I494" s="195"/>
      <c r="J494" s="190"/>
      <c r="K494" s="190"/>
      <c r="L494" s="196"/>
      <c r="M494" s="197"/>
      <c r="N494" s="198"/>
      <c r="O494" s="198"/>
      <c r="P494" s="198"/>
      <c r="Q494" s="198"/>
      <c r="R494" s="198"/>
      <c r="S494" s="198"/>
      <c r="T494" s="199"/>
      <c r="AT494" s="200" t="s">
        <v>132</v>
      </c>
      <c r="AU494" s="200" t="s">
        <v>128</v>
      </c>
      <c r="AV494" s="13" t="s">
        <v>128</v>
      </c>
      <c r="AW494" s="13" t="s">
        <v>33</v>
      </c>
      <c r="AX494" s="13" t="s">
        <v>71</v>
      </c>
      <c r="AY494" s="200" t="s">
        <v>119</v>
      </c>
    </row>
    <row r="495" spans="2:51" s="13" customFormat="1" ht="11.25">
      <c r="B495" s="189"/>
      <c r="C495" s="190"/>
      <c r="D495" s="191" t="s">
        <v>132</v>
      </c>
      <c r="E495" s="192" t="s">
        <v>19</v>
      </c>
      <c r="F495" s="193" t="s">
        <v>913</v>
      </c>
      <c r="G495" s="190"/>
      <c r="H495" s="194">
        <v>13</v>
      </c>
      <c r="I495" s="195"/>
      <c r="J495" s="190"/>
      <c r="K495" s="190"/>
      <c r="L495" s="196"/>
      <c r="M495" s="197"/>
      <c r="N495" s="198"/>
      <c r="O495" s="198"/>
      <c r="P495" s="198"/>
      <c r="Q495" s="198"/>
      <c r="R495" s="198"/>
      <c r="S495" s="198"/>
      <c r="T495" s="199"/>
      <c r="AT495" s="200" t="s">
        <v>132</v>
      </c>
      <c r="AU495" s="200" t="s">
        <v>128</v>
      </c>
      <c r="AV495" s="13" t="s">
        <v>128</v>
      </c>
      <c r="AW495" s="13" t="s">
        <v>33</v>
      </c>
      <c r="AX495" s="13" t="s">
        <v>71</v>
      </c>
      <c r="AY495" s="200" t="s">
        <v>119</v>
      </c>
    </row>
    <row r="496" spans="2:51" s="14" customFormat="1" ht="11.25">
      <c r="B496" s="201"/>
      <c r="C496" s="202"/>
      <c r="D496" s="191" t="s">
        <v>132</v>
      </c>
      <c r="E496" s="203" t="s">
        <v>19</v>
      </c>
      <c r="F496" s="204" t="s">
        <v>164</v>
      </c>
      <c r="G496" s="202"/>
      <c r="H496" s="205">
        <v>14.2</v>
      </c>
      <c r="I496" s="206"/>
      <c r="J496" s="202"/>
      <c r="K496" s="202"/>
      <c r="L496" s="207"/>
      <c r="M496" s="208"/>
      <c r="N496" s="209"/>
      <c r="O496" s="209"/>
      <c r="P496" s="209"/>
      <c r="Q496" s="209"/>
      <c r="R496" s="209"/>
      <c r="S496" s="209"/>
      <c r="T496" s="210"/>
      <c r="AT496" s="211" t="s">
        <v>132</v>
      </c>
      <c r="AU496" s="211" t="s">
        <v>128</v>
      </c>
      <c r="AV496" s="14" t="s">
        <v>127</v>
      </c>
      <c r="AW496" s="14" t="s">
        <v>33</v>
      </c>
      <c r="AX496" s="14" t="s">
        <v>76</v>
      </c>
      <c r="AY496" s="211" t="s">
        <v>119</v>
      </c>
    </row>
    <row r="497" spans="1:65" s="2" customFormat="1" ht="16.5" customHeight="1">
      <c r="A497" s="37"/>
      <c r="B497" s="38"/>
      <c r="C497" s="171" t="s">
        <v>966</v>
      </c>
      <c r="D497" s="171" t="s">
        <v>122</v>
      </c>
      <c r="E497" s="172" t="s">
        <v>967</v>
      </c>
      <c r="F497" s="173" t="s">
        <v>968</v>
      </c>
      <c r="G497" s="174" t="s">
        <v>153</v>
      </c>
      <c r="H497" s="175">
        <v>6</v>
      </c>
      <c r="I497" s="176"/>
      <c r="J497" s="177">
        <f>ROUND(I497*H497,2)</f>
        <v>0</v>
      </c>
      <c r="K497" s="173" t="s">
        <v>126</v>
      </c>
      <c r="L497" s="42"/>
      <c r="M497" s="178" t="s">
        <v>19</v>
      </c>
      <c r="N497" s="179" t="s">
        <v>43</v>
      </c>
      <c r="O497" s="67"/>
      <c r="P497" s="180">
        <f>O497*H497</f>
        <v>0</v>
      </c>
      <c r="Q497" s="180">
        <v>0</v>
      </c>
      <c r="R497" s="180">
        <f>Q497*H497</f>
        <v>0</v>
      </c>
      <c r="S497" s="180">
        <v>0</v>
      </c>
      <c r="T497" s="181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182" t="s">
        <v>205</v>
      </c>
      <c r="AT497" s="182" t="s">
        <v>122</v>
      </c>
      <c r="AU497" s="182" t="s">
        <v>128</v>
      </c>
      <c r="AY497" s="20" t="s">
        <v>119</v>
      </c>
      <c r="BE497" s="183">
        <f>IF(N497="základní",J497,0)</f>
        <v>0</v>
      </c>
      <c r="BF497" s="183">
        <f>IF(N497="snížená",J497,0)</f>
        <v>0</v>
      </c>
      <c r="BG497" s="183">
        <f>IF(N497="zákl. přenesená",J497,0)</f>
        <v>0</v>
      </c>
      <c r="BH497" s="183">
        <f>IF(N497="sníž. přenesená",J497,0)</f>
        <v>0</v>
      </c>
      <c r="BI497" s="183">
        <f>IF(N497="nulová",J497,0)</f>
        <v>0</v>
      </c>
      <c r="BJ497" s="20" t="s">
        <v>128</v>
      </c>
      <c r="BK497" s="183">
        <f>ROUND(I497*H497,2)</f>
        <v>0</v>
      </c>
      <c r="BL497" s="20" t="s">
        <v>205</v>
      </c>
      <c r="BM497" s="182" t="s">
        <v>969</v>
      </c>
    </row>
    <row r="498" spans="1:47" s="2" customFormat="1" ht="11.25">
      <c r="A498" s="37"/>
      <c r="B498" s="38"/>
      <c r="C498" s="39"/>
      <c r="D498" s="184" t="s">
        <v>130</v>
      </c>
      <c r="E498" s="39"/>
      <c r="F498" s="185" t="s">
        <v>970</v>
      </c>
      <c r="G498" s="39"/>
      <c r="H498" s="39"/>
      <c r="I498" s="186"/>
      <c r="J498" s="39"/>
      <c r="K498" s="39"/>
      <c r="L498" s="42"/>
      <c r="M498" s="187"/>
      <c r="N498" s="188"/>
      <c r="O498" s="67"/>
      <c r="P498" s="67"/>
      <c r="Q498" s="67"/>
      <c r="R498" s="67"/>
      <c r="S498" s="67"/>
      <c r="T498" s="68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T498" s="20" t="s">
        <v>130</v>
      </c>
      <c r="AU498" s="20" t="s">
        <v>128</v>
      </c>
    </row>
    <row r="499" spans="1:65" s="2" customFormat="1" ht="16.5" customHeight="1">
      <c r="A499" s="37"/>
      <c r="B499" s="38"/>
      <c r="C499" s="171" t="s">
        <v>971</v>
      </c>
      <c r="D499" s="171" t="s">
        <v>122</v>
      </c>
      <c r="E499" s="172" t="s">
        <v>972</v>
      </c>
      <c r="F499" s="173" t="s">
        <v>973</v>
      </c>
      <c r="G499" s="174" t="s">
        <v>153</v>
      </c>
      <c r="H499" s="175">
        <v>1</v>
      </c>
      <c r="I499" s="176"/>
      <c r="J499" s="177">
        <f>ROUND(I499*H499,2)</f>
        <v>0</v>
      </c>
      <c r="K499" s="173" t="s">
        <v>126</v>
      </c>
      <c r="L499" s="42"/>
      <c r="M499" s="178" t="s">
        <v>19</v>
      </c>
      <c r="N499" s="179" t="s">
        <v>43</v>
      </c>
      <c r="O499" s="67"/>
      <c r="P499" s="180">
        <f>O499*H499</f>
        <v>0</v>
      </c>
      <c r="Q499" s="180">
        <v>0</v>
      </c>
      <c r="R499" s="180">
        <f>Q499*H499</f>
        <v>0</v>
      </c>
      <c r="S499" s="180">
        <v>0</v>
      </c>
      <c r="T499" s="181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182" t="s">
        <v>205</v>
      </c>
      <c r="AT499" s="182" t="s">
        <v>122</v>
      </c>
      <c r="AU499" s="182" t="s">
        <v>128</v>
      </c>
      <c r="AY499" s="20" t="s">
        <v>119</v>
      </c>
      <c r="BE499" s="183">
        <f>IF(N499="základní",J499,0)</f>
        <v>0</v>
      </c>
      <c r="BF499" s="183">
        <f>IF(N499="snížená",J499,0)</f>
        <v>0</v>
      </c>
      <c r="BG499" s="183">
        <f>IF(N499="zákl. přenesená",J499,0)</f>
        <v>0</v>
      </c>
      <c r="BH499" s="183">
        <f>IF(N499="sníž. přenesená",J499,0)</f>
        <v>0</v>
      </c>
      <c r="BI499" s="183">
        <f>IF(N499="nulová",J499,0)</f>
        <v>0</v>
      </c>
      <c r="BJ499" s="20" t="s">
        <v>128</v>
      </c>
      <c r="BK499" s="183">
        <f>ROUND(I499*H499,2)</f>
        <v>0</v>
      </c>
      <c r="BL499" s="20" t="s">
        <v>205</v>
      </c>
      <c r="BM499" s="182" t="s">
        <v>974</v>
      </c>
    </row>
    <row r="500" spans="1:47" s="2" customFormat="1" ht="11.25">
      <c r="A500" s="37"/>
      <c r="B500" s="38"/>
      <c r="C500" s="39"/>
      <c r="D500" s="184" t="s">
        <v>130</v>
      </c>
      <c r="E500" s="39"/>
      <c r="F500" s="185" t="s">
        <v>975</v>
      </c>
      <c r="G500" s="39"/>
      <c r="H500" s="39"/>
      <c r="I500" s="186"/>
      <c r="J500" s="39"/>
      <c r="K500" s="39"/>
      <c r="L500" s="42"/>
      <c r="M500" s="187"/>
      <c r="N500" s="188"/>
      <c r="O500" s="67"/>
      <c r="P500" s="67"/>
      <c r="Q500" s="67"/>
      <c r="R500" s="67"/>
      <c r="S500" s="67"/>
      <c r="T500" s="68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T500" s="20" t="s">
        <v>130</v>
      </c>
      <c r="AU500" s="20" t="s">
        <v>128</v>
      </c>
    </row>
    <row r="501" spans="1:65" s="2" customFormat="1" ht="16.5" customHeight="1">
      <c r="A501" s="37"/>
      <c r="B501" s="38"/>
      <c r="C501" s="171" t="s">
        <v>976</v>
      </c>
      <c r="D501" s="171" t="s">
        <v>122</v>
      </c>
      <c r="E501" s="172" t="s">
        <v>977</v>
      </c>
      <c r="F501" s="173" t="s">
        <v>978</v>
      </c>
      <c r="G501" s="174" t="s">
        <v>153</v>
      </c>
      <c r="H501" s="175">
        <v>1</v>
      </c>
      <c r="I501" s="176"/>
      <c r="J501" s="177">
        <f>ROUND(I501*H501,2)</f>
        <v>0</v>
      </c>
      <c r="K501" s="173" t="s">
        <v>126</v>
      </c>
      <c r="L501" s="42"/>
      <c r="M501" s="178" t="s">
        <v>19</v>
      </c>
      <c r="N501" s="179" t="s">
        <v>43</v>
      </c>
      <c r="O501" s="67"/>
      <c r="P501" s="180">
        <f>O501*H501</f>
        <v>0</v>
      </c>
      <c r="Q501" s="180">
        <v>0</v>
      </c>
      <c r="R501" s="180">
        <f>Q501*H501</f>
        <v>0</v>
      </c>
      <c r="S501" s="180">
        <v>0</v>
      </c>
      <c r="T501" s="181">
        <f>S501*H501</f>
        <v>0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R501" s="182" t="s">
        <v>205</v>
      </c>
      <c r="AT501" s="182" t="s">
        <v>122</v>
      </c>
      <c r="AU501" s="182" t="s">
        <v>128</v>
      </c>
      <c r="AY501" s="20" t="s">
        <v>119</v>
      </c>
      <c r="BE501" s="183">
        <f>IF(N501="základní",J501,0)</f>
        <v>0</v>
      </c>
      <c r="BF501" s="183">
        <f>IF(N501="snížená",J501,0)</f>
        <v>0</v>
      </c>
      <c r="BG501" s="183">
        <f>IF(N501="zákl. přenesená",J501,0)</f>
        <v>0</v>
      </c>
      <c r="BH501" s="183">
        <f>IF(N501="sníž. přenesená",J501,0)</f>
        <v>0</v>
      </c>
      <c r="BI501" s="183">
        <f>IF(N501="nulová",J501,0)</f>
        <v>0</v>
      </c>
      <c r="BJ501" s="20" t="s">
        <v>128</v>
      </c>
      <c r="BK501" s="183">
        <f>ROUND(I501*H501,2)</f>
        <v>0</v>
      </c>
      <c r="BL501" s="20" t="s">
        <v>205</v>
      </c>
      <c r="BM501" s="182" t="s">
        <v>979</v>
      </c>
    </row>
    <row r="502" spans="1:47" s="2" customFormat="1" ht="11.25">
      <c r="A502" s="37"/>
      <c r="B502" s="38"/>
      <c r="C502" s="39"/>
      <c r="D502" s="184" t="s">
        <v>130</v>
      </c>
      <c r="E502" s="39"/>
      <c r="F502" s="185" t="s">
        <v>980</v>
      </c>
      <c r="G502" s="39"/>
      <c r="H502" s="39"/>
      <c r="I502" s="186"/>
      <c r="J502" s="39"/>
      <c r="K502" s="39"/>
      <c r="L502" s="42"/>
      <c r="M502" s="187"/>
      <c r="N502" s="188"/>
      <c r="O502" s="67"/>
      <c r="P502" s="67"/>
      <c r="Q502" s="67"/>
      <c r="R502" s="67"/>
      <c r="S502" s="67"/>
      <c r="T502" s="68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T502" s="20" t="s">
        <v>130</v>
      </c>
      <c r="AU502" s="20" t="s">
        <v>128</v>
      </c>
    </row>
    <row r="503" spans="1:65" s="2" customFormat="1" ht="16.5" customHeight="1">
      <c r="A503" s="37"/>
      <c r="B503" s="38"/>
      <c r="C503" s="171" t="s">
        <v>981</v>
      </c>
      <c r="D503" s="171" t="s">
        <v>122</v>
      </c>
      <c r="E503" s="172" t="s">
        <v>982</v>
      </c>
      <c r="F503" s="173" t="s">
        <v>983</v>
      </c>
      <c r="G503" s="174" t="s">
        <v>136</v>
      </c>
      <c r="H503" s="175">
        <v>19.579</v>
      </c>
      <c r="I503" s="176"/>
      <c r="J503" s="177">
        <f>ROUND(I503*H503,2)</f>
        <v>0</v>
      </c>
      <c r="K503" s="173" t="s">
        <v>126</v>
      </c>
      <c r="L503" s="42"/>
      <c r="M503" s="178" t="s">
        <v>19</v>
      </c>
      <c r="N503" s="179" t="s">
        <v>43</v>
      </c>
      <c r="O503" s="67"/>
      <c r="P503" s="180">
        <f>O503*H503</f>
        <v>0</v>
      </c>
      <c r="Q503" s="180">
        <v>5E-05</v>
      </c>
      <c r="R503" s="180">
        <f>Q503*H503</f>
        <v>0.0009789500000000001</v>
      </c>
      <c r="S503" s="180">
        <v>0</v>
      </c>
      <c r="T503" s="181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182" t="s">
        <v>205</v>
      </c>
      <c r="AT503" s="182" t="s">
        <v>122</v>
      </c>
      <c r="AU503" s="182" t="s">
        <v>128</v>
      </c>
      <c r="AY503" s="20" t="s">
        <v>119</v>
      </c>
      <c r="BE503" s="183">
        <f>IF(N503="základní",J503,0)</f>
        <v>0</v>
      </c>
      <c r="BF503" s="183">
        <f>IF(N503="snížená",J503,0)</f>
        <v>0</v>
      </c>
      <c r="BG503" s="183">
        <f>IF(N503="zákl. přenesená",J503,0)</f>
        <v>0</v>
      </c>
      <c r="BH503" s="183">
        <f>IF(N503="sníž. přenesená",J503,0)</f>
        <v>0</v>
      </c>
      <c r="BI503" s="183">
        <f>IF(N503="nulová",J503,0)</f>
        <v>0</v>
      </c>
      <c r="BJ503" s="20" t="s">
        <v>128</v>
      </c>
      <c r="BK503" s="183">
        <f>ROUND(I503*H503,2)</f>
        <v>0</v>
      </c>
      <c r="BL503" s="20" t="s">
        <v>205</v>
      </c>
      <c r="BM503" s="182" t="s">
        <v>984</v>
      </c>
    </row>
    <row r="504" spans="1:47" s="2" customFormat="1" ht="11.25">
      <c r="A504" s="37"/>
      <c r="B504" s="38"/>
      <c r="C504" s="39"/>
      <c r="D504" s="184" t="s">
        <v>130</v>
      </c>
      <c r="E504" s="39"/>
      <c r="F504" s="185" t="s">
        <v>985</v>
      </c>
      <c r="G504" s="39"/>
      <c r="H504" s="39"/>
      <c r="I504" s="186"/>
      <c r="J504" s="39"/>
      <c r="K504" s="39"/>
      <c r="L504" s="42"/>
      <c r="M504" s="187"/>
      <c r="N504" s="188"/>
      <c r="O504" s="67"/>
      <c r="P504" s="67"/>
      <c r="Q504" s="67"/>
      <c r="R504" s="67"/>
      <c r="S504" s="67"/>
      <c r="T504" s="68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T504" s="20" t="s">
        <v>130</v>
      </c>
      <c r="AU504" s="20" t="s">
        <v>128</v>
      </c>
    </row>
    <row r="505" spans="1:65" s="2" customFormat="1" ht="24.2" customHeight="1">
      <c r="A505" s="37"/>
      <c r="B505" s="38"/>
      <c r="C505" s="171" t="s">
        <v>986</v>
      </c>
      <c r="D505" s="171" t="s">
        <v>122</v>
      </c>
      <c r="E505" s="172" t="s">
        <v>987</v>
      </c>
      <c r="F505" s="173" t="s">
        <v>988</v>
      </c>
      <c r="G505" s="174" t="s">
        <v>146</v>
      </c>
      <c r="H505" s="175">
        <v>0.415</v>
      </c>
      <c r="I505" s="176"/>
      <c r="J505" s="177">
        <f>ROUND(I505*H505,2)</f>
        <v>0</v>
      </c>
      <c r="K505" s="173" t="s">
        <v>126</v>
      </c>
      <c r="L505" s="42"/>
      <c r="M505" s="178" t="s">
        <v>19</v>
      </c>
      <c r="N505" s="179" t="s">
        <v>43</v>
      </c>
      <c r="O505" s="67"/>
      <c r="P505" s="180">
        <f>O505*H505</f>
        <v>0</v>
      </c>
      <c r="Q505" s="180">
        <v>0</v>
      </c>
      <c r="R505" s="180">
        <f>Q505*H505</f>
        <v>0</v>
      </c>
      <c r="S505" s="180">
        <v>0</v>
      </c>
      <c r="T505" s="181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182" t="s">
        <v>205</v>
      </c>
      <c r="AT505" s="182" t="s">
        <v>122</v>
      </c>
      <c r="AU505" s="182" t="s">
        <v>128</v>
      </c>
      <c r="AY505" s="20" t="s">
        <v>119</v>
      </c>
      <c r="BE505" s="183">
        <f>IF(N505="základní",J505,0)</f>
        <v>0</v>
      </c>
      <c r="BF505" s="183">
        <f>IF(N505="snížená",J505,0)</f>
        <v>0</v>
      </c>
      <c r="BG505" s="183">
        <f>IF(N505="zákl. přenesená",J505,0)</f>
        <v>0</v>
      </c>
      <c r="BH505" s="183">
        <f>IF(N505="sníž. přenesená",J505,0)</f>
        <v>0</v>
      </c>
      <c r="BI505" s="183">
        <f>IF(N505="nulová",J505,0)</f>
        <v>0</v>
      </c>
      <c r="BJ505" s="20" t="s">
        <v>128</v>
      </c>
      <c r="BK505" s="183">
        <f>ROUND(I505*H505,2)</f>
        <v>0</v>
      </c>
      <c r="BL505" s="20" t="s">
        <v>205</v>
      </c>
      <c r="BM505" s="182" t="s">
        <v>989</v>
      </c>
    </row>
    <row r="506" spans="1:47" s="2" customFormat="1" ht="11.25">
      <c r="A506" s="37"/>
      <c r="B506" s="38"/>
      <c r="C506" s="39"/>
      <c r="D506" s="184" t="s">
        <v>130</v>
      </c>
      <c r="E506" s="39"/>
      <c r="F506" s="185" t="s">
        <v>990</v>
      </c>
      <c r="G506" s="39"/>
      <c r="H506" s="39"/>
      <c r="I506" s="186"/>
      <c r="J506" s="39"/>
      <c r="K506" s="39"/>
      <c r="L506" s="42"/>
      <c r="M506" s="187"/>
      <c r="N506" s="188"/>
      <c r="O506" s="67"/>
      <c r="P506" s="67"/>
      <c r="Q506" s="67"/>
      <c r="R506" s="67"/>
      <c r="S506" s="67"/>
      <c r="T506" s="68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T506" s="20" t="s">
        <v>130</v>
      </c>
      <c r="AU506" s="20" t="s">
        <v>128</v>
      </c>
    </row>
    <row r="507" spans="2:63" s="12" customFormat="1" ht="22.9" customHeight="1">
      <c r="B507" s="155"/>
      <c r="C507" s="156"/>
      <c r="D507" s="157" t="s">
        <v>70</v>
      </c>
      <c r="E507" s="169" t="s">
        <v>991</v>
      </c>
      <c r="F507" s="169" t="s">
        <v>992</v>
      </c>
      <c r="G507" s="156"/>
      <c r="H507" s="156"/>
      <c r="I507" s="159"/>
      <c r="J507" s="170">
        <f>BK507</f>
        <v>0</v>
      </c>
      <c r="K507" s="156"/>
      <c r="L507" s="161"/>
      <c r="M507" s="162"/>
      <c r="N507" s="163"/>
      <c r="O507" s="163"/>
      <c r="P507" s="164">
        <f>SUM(P508:P550)</f>
        <v>0</v>
      </c>
      <c r="Q507" s="163"/>
      <c r="R507" s="164">
        <f>SUM(R508:R550)</f>
        <v>0.008797560000000001</v>
      </c>
      <c r="S507" s="163"/>
      <c r="T507" s="165">
        <f>SUM(T508:T550)</f>
        <v>0</v>
      </c>
      <c r="AR507" s="166" t="s">
        <v>128</v>
      </c>
      <c r="AT507" s="167" t="s">
        <v>70</v>
      </c>
      <c r="AU507" s="167" t="s">
        <v>76</v>
      </c>
      <c r="AY507" s="166" t="s">
        <v>119</v>
      </c>
      <c r="BK507" s="168">
        <f>SUM(BK508:BK550)</f>
        <v>0</v>
      </c>
    </row>
    <row r="508" spans="1:65" s="2" customFormat="1" ht="24.2" customHeight="1">
      <c r="A508" s="37"/>
      <c r="B508" s="38"/>
      <c r="C508" s="171" t="s">
        <v>993</v>
      </c>
      <c r="D508" s="171" t="s">
        <v>122</v>
      </c>
      <c r="E508" s="172" t="s">
        <v>994</v>
      </c>
      <c r="F508" s="173" t="s">
        <v>995</v>
      </c>
      <c r="G508" s="174" t="s">
        <v>136</v>
      </c>
      <c r="H508" s="175">
        <v>3.456</v>
      </c>
      <c r="I508" s="176"/>
      <c r="J508" s="177">
        <f>ROUND(I508*H508,2)</f>
        <v>0</v>
      </c>
      <c r="K508" s="173" t="s">
        <v>126</v>
      </c>
      <c r="L508" s="42"/>
      <c r="M508" s="178" t="s">
        <v>19</v>
      </c>
      <c r="N508" s="179" t="s">
        <v>43</v>
      </c>
      <c r="O508" s="67"/>
      <c r="P508" s="180">
        <f>O508*H508</f>
        <v>0</v>
      </c>
      <c r="Q508" s="180">
        <v>8E-05</v>
      </c>
      <c r="R508" s="180">
        <f>Q508*H508</f>
        <v>0.00027648</v>
      </c>
      <c r="S508" s="180">
        <v>0</v>
      </c>
      <c r="T508" s="181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182" t="s">
        <v>205</v>
      </c>
      <c r="AT508" s="182" t="s">
        <v>122</v>
      </c>
      <c r="AU508" s="182" t="s">
        <v>128</v>
      </c>
      <c r="AY508" s="20" t="s">
        <v>119</v>
      </c>
      <c r="BE508" s="183">
        <f>IF(N508="základní",J508,0)</f>
        <v>0</v>
      </c>
      <c r="BF508" s="183">
        <f>IF(N508="snížená",J508,0)</f>
        <v>0</v>
      </c>
      <c r="BG508" s="183">
        <f>IF(N508="zákl. přenesená",J508,0)</f>
        <v>0</v>
      </c>
      <c r="BH508" s="183">
        <f>IF(N508="sníž. přenesená",J508,0)</f>
        <v>0</v>
      </c>
      <c r="BI508" s="183">
        <f>IF(N508="nulová",J508,0)</f>
        <v>0</v>
      </c>
      <c r="BJ508" s="20" t="s">
        <v>128</v>
      </c>
      <c r="BK508" s="183">
        <f>ROUND(I508*H508,2)</f>
        <v>0</v>
      </c>
      <c r="BL508" s="20" t="s">
        <v>205</v>
      </c>
      <c r="BM508" s="182" t="s">
        <v>996</v>
      </c>
    </row>
    <row r="509" spans="1:47" s="2" customFormat="1" ht="11.25">
      <c r="A509" s="37"/>
      <c r="B509" s="38"/>
      <c r="C509" s="39"/>
      <c r="D509" s="184" t="s">
        <v>130</v>
      </c>
      <c r="E509" s="39"/>
      <c r="F509" s="185" t="s">
        <v>997</v>
      </c>
      <c r="G509" s="39"/>
      <c r="H509" s="39"/>
      <c r="I509" s="186"/>
      <c r="J509" s="39"/>
      <c r="K509" s="39"/>
      <c r="L509" s="42"/>
      <c r="M509" s="187"/>
      <c r="N509" s="188"/>
      <c r="O509" s="67"/>
      <c r="P509" s="67"/>
      <c r="Q509" s="67"/>
      <c r="R509" s="67"/>
      <c r="S509" s="67"/>
      <c r="T509" s="68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T509" s="20" t="s">
        <v>130</v>
      </c>
      <c r="AU509" s="20" t="s">
        <v>128</v>
      </c>
    </row>
    <row r="510" spans="2:51" s="13" customFormat="1" ht="11.25">
      <c r="B510" s="189"/>
      <c r="C510" s="190"/>
      <c r="D510" s="191" t="s">
        <v>132</v>
      </c>
      <c r="E510" s="192" t="s">
        <v>19</v>
      </c>
      <c r="F510" s="193" t="s">
        <v>998</v>
      </c>
      <c r="G510" s="190"/>
      <c r="H510" s="194">
        <v>3.456</v>
      </c>
      <c r="I510" s="195"/>
      <c r="J510" s="190"/>
      <c r="K510" s="190"/>
      <c r="L510" s="196"/>
      <c r="M510" s="197"/>
      <c r="N510" s="198"/>
      <c r="O510" s="198"/>
      <c r="P510" s="198"/>
      <c r="Q510" s="198"/>
      <c r="R510" s="198"/>
      <c r="S510" s="198"/>
      <c r="T510" s="199"/>
      <c r="AT510" s="200" t="s">
        <v>132</v>
      </c>
      <c r="AU510" s="200" t="s">
        <v>128</v>
      </c>
      <c r="AV510" s="13" t="s">
        <v>128</v>
      </c>
      <c r="AW510" s="13" t="s">
        <v>33</v>
      </c>
      <c r="AX510" s="13" t="s">
        <v>76</v>
      </c>
      <c r="AY510" s="200" t="s">
        <v>119</v>
      </c>
    </row>
    <row r="511" spans="1:65" s="2" customFormat="1" ht="16.5" customHeight="1">
      <c r="A511" s="37"/>
      <c r="B511" s="38"/>
      <c r="C511" s="171" t="s">
        <v>999</v>
      </c>
      <c r="D511" s="171" t="s">
        <v>122</v>
      </c>
      <c r="E511" s="172" t="s">
        <v>1000</v>
      </c>
      <c r="F511" s="173" t="s">
        <v>1001</v>
      </c>
      <c r="G511" s="174" t="s">
        <v>136</v>
      </c>
      <c r="H511" s="175">
        <v>3.456</v>
      </c>
      <c r="I511" s="176"/>
      <c r="J511" s="177">
        <f>ROUND(I511*H511,2)</f>
        <v>0</v>
      </c>
      <c r="K511" s="173" t="s">
        <v>126</v>
      </c>
      <c r="L511" s="42"/>
      <c r="M511" s="178" t="s">
        <v>19</v>
      </c>
      <c r="N511" s="179" t="s">
        <v>43</v>
      </c>
      <c r="O511" s="67"/>
      <c r="P511" s="180">
        <f>O511*H511</f>
        <v>0</v>
      </c>
      <c r="Q511" s="180">
        <v>0.00014</v>
      </c>
      <c r="R511" s="180">
        <f>Q511*H511</f>
        <v>0.00048384</v>
      </c>
      <c r="S511" s="180">
        <v>0</v>
      </c>
      <c r="T511" s="181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182" t="s">
        <v>205</v>
      </c>
      <c r="AT511" s="182" t="s">
        <v>122</v>
      </c>
      <c r="AU511" s="182" t="s">
        <v>128</v>
      </c>
      <c r="AY511" s="20" t="s">
        <v>119</v>
      </c>
      <c r="BE511" s="183">
        <f>IF(N511="základní",J511,0)</f>
        <v>0</v>
      </c>
      <c r="BF511" s="183">
        <f>IF(N511="snížená",J511,0)</f>
        <v>0</v>
      </c>
      <c r="BG511" s="183">
        <f>IF(N511="zákl. přenesená",J511,0)</f>
        <v>0</v>
      </c>
      <c r="BH511" s="183">
        <f>IF(N511="sníž. přenesená",J511,0)</f>
        <v>0</v>
      </c>
      <c r="BI511" s="183">
        <f>IF(N511="nulová",J511,0)</f>
        <v>0</v>
      </c>
      <c r="BJ511" s="20" t="s">
        <v>128</v>
      </c>
      <c r="BK511" s="183">
        <f>ROUND(I511*H511,2)</f>
        <v>0</v>
      </c>
      <c r="BL511" s="20" t="s">
        <v>205</v>
      </c>
      <c r="BM511" s="182" t="s">
        <v>1002</v>
      </c>
    </row>
    <row r="512" spans="1:47" s="2" customFormat="1" ht="11.25">
      <c r="A512" s="37"/>
      <c r="B512" s="38"/>
      <c r="C512" s="39"/>
      <c r="D512" s="184" t="s">
        <v>130</v>
      </c>
      <c r="E512" s="39"/>
      <c r="F512" s="185" t="s">
        <v>1003</v>
      </c>
      <c r="G512" s="39"/>
      <c r="H512" s="39"/>
      <c r="I512" s="186"/>
      <c r="J512" s="39"/>
      <c r="K512" s="39"/>
      <c r="L512" s="42"/>
      <c r="M512" s="187"/>
      <c r="N512" s="188"/>
      <c r="O512" s="67"/>
      <c r="P512" s="67"/>
      <c r="Q512" s="67"/>
      <c r="R512" s="67"/>
      <c r="S512" s="67"/>
      <c r="T512" s="68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T512" s="20" t="s">
        <v>130</v>
      </c>
      <c r="AU512" s="20" t="s">
        <v>128</v>
      </c>
    </row>
    <row r="513" spans="1:65" s="2" customFormat="1" ht="16.5" customHeight="1">
      <c r="A513" s="37"/>
      <c r="B513" s="38"/>
      <c r="C513" s="171" t="s">
        <v>1004</v>
      </c>
      <c r="D513" s="171" t="s">
        <v>122</v>
      </c>
      <c r="E513" s="172" t="s">
        <v>1005</v>
      </c>
      <c r="F513" s="173" t="s">
        <v>1006</v>
      </c>
      <c r="G513" s="174" t="s">
        <v>136</v>
      </c>
      <c r="H513" s="175">
        <v>3.456</v>
      </c>
      <c r="I513" s="176"/>
      <c r="J513" s="177">
        <f>ROUND(I513*H513,2)</f>
        <v>0</v>
      </c>
      <c r="K513" s="173" t="s">
        <v>126</v>
      </c>
      <c r="L513" s="42"/>
      <c r="M513" s="178" t="s">
        <v>19</v>
      </c>
      <c r="N513" s="179" t="s">
        <v>43</v>
      </c>
      <c r="O513" s="67"/>
      <c r="P513" s="180">
        <f>O513*H513</f>
        <v>0</v>
      </c>
      <c r="Q513" s="180">
        <v>0.00012</v>
      </c>
      <c r="R513" s="180">
        <f>Q513*H513</f>
        <v>0.00041472</v>
      </c>
      <c r="S513" s="180">
        <v>0</v>
      </c>
      <c r="T513" s="181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182" t="s">
        <v>205</v>
      </c>
      <c r="AT513" s="182" t="s">
        <v>122</v>
      </c>
      <c r="AU513" s="182" t="s">
        <v>128</v>
      </c>
      <c r="AY513" s="20" t="s">
        <v>119</v>
      </c>
      <c r="BE513" s="183">
        <f>IF(N513="základní",J513,0)</f>
        <v>0</v>
      </c>
      <c r="BF513" s="183">
        <f>IF(N513="snížená",J513,0)</f>
        <v>0</v>
      </c>
      <c r="BG513" s="183">
        <f>IF(N513="zákl. přenesená",J513,0)</f>
        <v>0</v>
      </c>
      <c r="BH513" s="183">
        <f>IF(N513="sníž. přenesená",J513,0)</f>
        <v>0</v>
      </c>
      <c r="BI513" s="183">
        <f>IF(N513="nulová",J513,0)</f>
        <v>0</v>
      </c>
      <c r="BJ513" s="20" t="s">
        <v>128</v>
      </c>
      <c r="BK513" s="183">
        <f>ROUND(I513*H513,2)</f>
        <v>0</v>
      </c>
      <c r="BL513" s="20" t="s">
        <v>205</v>
      </c>
      <c r="BM513" s="182" t="s">
        <v>1007</v>
      </c>
    </row>
    <row r="514" spans="1:47" s="2" customFormat="1" ht="11.25">
      <c r="A514" s="37"/>
      <c r="B514" s="38"/>
      <c r="C514" s="39"/>
      <c r="D514" s="184" t="s">
        <v>130</v>
      </c>
      <c r="E514" s="39"/>
      <c r="F514" s="185" t="s">
        <v>1008</v>
      </c>
      <c r="G514" s="39"/>
      <c r="H514" s="39"/>
      <c r="I514" s="186"/>
      <c r="J514" s="39"/>
      <c r="K514" s="39"/>
      <c r="L514" s="42"/>
      <c r="M514" s="187"/>
      <c r="N514" s="188"/>
      <c r="O514" s="67"/>
      <c r="P514" s="67"/>
      <c r="Q514" s="67"/>
      <c r="R514" s="67"/>
      <c r="S514" s="67"/>
      <c r="T514" s="68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20" t="s">
        <v>130</v>
      </c>
      <c r="AU514" s="20" t="s">
        <v>128</v>
      </c>
    </row>
    <row r="515" spans="1:65" s="2" customFormat="1" ht="16.5" customHeight="1">
      <c r="A515" s="37"/>
      <c r="B515" s="38"/>
      <c r="C515" s="171" t="s">
        <v>1009</v>
      </c>
      <c r="D515" s="171" t="s">
        <v>122</v>
      </c>
      <c r="E515" s="172" t="s">
        <v>1010</v>
      </c>
      <c r="F515" s="173" t="s">
        <v>1011</v>
      </c>
      <c r="G515" s="174" t="s">
        <v>136</v>
      </c>
      <c r="H515" s="175">
        <v>3.456</v>
      </c>
      <c r="I515" s="176"/>
      <c r="J515" s="177">
        <f>ROUND(I515*H515,2)</f>
        <v>0</v>
      </c>
      <c r="K515" s="173" t="s">
        <v>126</v>
      </c>
      <c r="L515" s="42"/>
      <c r="M515" s="178" t="s">
        <v>19</v>
      </c>
      <c r="N515" s="179" t="s">
        <v>43</v>
      </c>
      <c r="O515" s="67"/>
      <c r="P515" s="180">
        <f>O515*H515</f>
        <v>0</v>
      </c>
      <c r="Q515" s="180">
        <v>0.00012</v>
      </c>
      <c r="R515" s="180">
        <f>Q515*H515</f>
        <v>0.00041472</v>
      </c>
      <c r="S515" s="180">
        <v>0</v>
      </c>
      <c r="T515" s="181">
        <f>S515*H515</f>
        <v>0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R515" s="182" t="s">
        <v>205</v>
      </c>
      <c r="AT515" s="182" t="s">
        <v>122</v>
      </c>
      <c r="AU515" s="182" t="s">
        <v>128</v>
      </c>
      <c r="AY515" s="20" t="s">
        <v>119</v>
      </c>
      <c r="BE515" s="183">
        <f>IF(N515="základní",J515,0)</f>
        <v>0</v>
      </c>
      <c r="BF515" s="183">
        <f>IF(N515="snížená",J515,0)</f>
        <v>0</v>
      </c>
      <c r="BG515" s="183">
        <f>IF(N515="zákl. přenesená",J515,0)</f>
        <v>0</v>
      </c>
      <c r="BH515" s="183">
        <f>IF(N515="sníž. přenesená",J515,0)</f>
        <v>0</v>
      </c>
      <c r="BI515" s="183">
        <f>IF(N515="nulová",J515,0)</f>
        <v>0</v>
      </c>
      <c r="BJ515" s="20" t="s">
        <v>128</v>
      </c>
      <c r="BK515" s="183">
        <f>ROUND(I515*H515,2)</f>
        <v>0</v>
      </c>
      <c r="BL515" s="20" t="s">
        <v>205</v>
      </c>
      <c r="BM515" s="182" t="s">
        <v>1012</v>
      </c>
    </row>
    <row r="516" spans="1:47" s="2" customFormat="1" ht="11.25">
      <c r="A516" s="37"/>
      <c r="B516" s="38"/>
      <c r="C516" s="39"/>
      <c r="D516" s="184" t="s">
        <v>130</v>
      </c>
      <c r="E516" s="39"/>
      <c r="F516" s="185" t="s">
        <v>1013</v>
      </c>
      <c r="G516" s="39"/>
      <c r="H516" s="39"/>
      <c r="I516" s="186"/>
      <c r="J516" s="39"/>
      <c r="K516" s="39"/>
      <c r="L516" s="42"/>
      <c r="M516" s="187"/>
      <c r="N516" s="188"/>
      <c r="O516" s="67"/>
      <c r="P516" s="67"/>
      <c r="Q516" s="67"/>
      <c r="R516" s="67"/>
      <c r="S516" s="67"/>
      <c r="T516" s="68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T516" s="20" t="s">
        <v>130</v>
      </c>
      <c r="AU516" s="20" t="s">
        <v>128</v>
      </c>
    </row>
    <row r="517" spans="1:65" s="2" customFormat="1" ht="16.5" customHeight="1">
      <c r="A517" s="37"/>
      <c r="B517" s="38"/>
      <c r="C517" s="171" t="s">
        <v>1014</v>
      </c>
      <c r="D517" s="171" t="s">
        <v>122</v>
      </c>
      <c r="E517" s="172" t="s">
        <v>1015</v>
      </c>
      <c r="F517" s="173" t="s">
        <v>1016</v>
      </c>
      <c r="G517" s="174" t="s">
        <v>136</v>
      </c>
      <c r="H517" s="175">
        <v>6.63</v>
      </c>
      <c r="I517" s="176"/>
      <c r="J517" s="177">
        <f>ROUND(I517*H517,2)</f>
        <v>0</v>
      </c>
      <c r="K517" s="173" t="s">
        <v>126</v>
      </c>
      <c r="L517" s="42"/>
      <c r="M517" s="178" t="s">
        <v>19</v>
      </c>
      <c r="N517" s="179" t="s">
        <v>43</v>
      </c>
      <c r="O517" s="67"/>
      <c r="P517" s="180">
        <f>O517*H517</f>
        <v>0</v>
      </c>
      <c r="Q517" s="180">
        <v>9E-05</v>
      </c>
      <c r="R517" s="180">
        <f>Q517*H517</f>
        <v>0.0005967</v>
      </c>
      <c r="S517" s="180">
        <v>0</v>
      </c>
      <c r="T517" s="181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182" t="s">
        <v>205</v>
      </c>
      <c r="AT517" s="182" t="s">
        <v>122</v>
      </c>
      <c r="AU517" s="182" t="s">
        <v>128</v>
      </c>
      <c r="AY517" s="20" t="s">
        <v>119</v>
      </c>
      <c r="BE517" s="183">
        <f>IF(N517="základní",J517,0)</f>
        <v>0</v>
      </c>
      <c r="BF517" s="183">
        <f>IF(N517="snížená",J517,0)</f>
        <v>0</v>
      </c>
      <c r="BG517" s="183">
        <f>IF(N517="zákl. přenesená",J517,0)</f>
        <v>0</v>
      </c>
      <c r="BH517" s="183">
        <f>IF(N517="sníž. přenesená",J517,0)</f>
        <v>0</v>
      </c>
      <c r="BI517" s="183">
        <f>IF(N517="nulová",J517,0)</f>
        <v>0</v>
      </c>
      <c r="BJ517" s="20" t="s">
        <v>128</v>
      </c>
      <c r="BK517" s="183">
        <f>ROUND(I517*H517,2)</f>
        <v>0</v>
      </c>
      <c r="BL517" s="20" t="s">
        <v>205</v>
      </c>
      <c r="BM517" s="182" t="s">
        <v>1017</v>
      </c>
    </row>
    <row r="518" spans="1:47" s="2" customFormat="1" ht="11.25">
      <c r="A518" s="37"/>
      <c r="B518" s="38"/>
      <c r="C518" s="39"/>
      <c r="D518" s="184" t="s">
        <v>130</v>
      </c>
      <c r="E518" s="39"/>
      <c r="F518" s="185" t="s">
        <v>1018</v>
      </c>
      <c r="G518" s="39"/>
      <c r="H518" s="39"/>
      <c r="I518" s="186"/>
      <c r="J518" s="39"/>
      <c r="K518" s="39"/>
      <c r="L518" s="42"/>
      <c r="M518" s="187"/>
      <c r="N518" s="188"/>
      <c r="O518" s="67"/>
      <c r="P518" s="67"/>
      <c r="Q518" s="67"/>
      <c r="R518" s="67"/>
      <c r="S518" s="67"/>
      <c r="T518" s="68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T518" s="20" t="s">
        <v>130</v>
      </c>
      <c r="AU518" s="20" t="s">
        <v>128</v>
      </c>
    </row>
    <row r="519" spans="2:51" s="13" customFormat="1" ht="11.25">
      <c r="B519" s="189"/>
      <c r="C519" s="190"/>
      <c r="D519" s="191" t="s">
        <v>132</v>
      </c>
      <c r="E519" s="192" t="s">
        <v>19</v>
      </c>
      <c r="F519" s="193" t="s">
        <v>1019</v>
      </c>
      <c r="G519" s="190"/>
      <c r="H519" s="194">
        <v>6.63</v>
      </c>
      <c r="I519" s="195"/>
      <c r="J519" s="190"/>
      <c r="K519" s="190"/>
      <c r="L519" s="196"/>
      <c r="M519" s="197"/>
      <c r="N519" s="198"/>
      <c r="O519" s="198"/>
      <c r="P519" s="198"/>
      <c r="Q519" s="198"/>
      <c r="R519" s="198"/>
      <c r="S519" s="198"/>
      <c r="T519" s="199"/>
      <c r="AT519" s="200" t="s">
        <v>132</v>
      </c>
      <c r="AU519" s="200" t="s">
        <v>128</v>
      </c>
      <c r="AV519" s="13" t="s">
        <v>128</v>
      </c>
      <c r="AW519" s="13" t="s">
        <v>33</v>
      </c>
      <c r="AX519" s="13" t="s">
        <v>71</v>
      </c>
      <c r="AY519" s="200" t="s">
        <v>119</v>
      </c>
    </row>
    <row r="520" spans="2:51" s="14" customFormat="1" ht="11.25">
      <c r="B520" s="201"/>
      <c r="C520" s="202"/>
      <c r="D520" s="191" t="s">
        <v>132</v>
      </c>
      <c r="E520" s="203" t="s">
        <v>19</v>
      </c>
      <c r="F520" s="204" t="s">
        <v>164</v>
      </c>
      <c r="G520" s="202"/>
      <c r="H520" s="205">
        <v>6.63</v>
      </c>
      <c r="I520" s="206"/>
      <c r="J520" s="202"/>
      <c r="K520" s="202"/>
      <c r="L520" s="207"/>
      <c r="M520" s="208"/>
      <c r="N520" s="209"/>
      <c r="O520" s="209"/>
      <c r="P520" s="209"/>
      <c r="Q520" s="209"/>
      <c r="R520" s="209"/>
      <c r="S520" s="209"/>
      <c r="T520" s="210"/>
      <c r="AT520" s="211" t="s">
        <v>132</v>
      </c>
      <c r="AU520" s="211" t="s">
        <v>128</v>
      </c>
      <c r="AV520" s="14" t="s">
        <v>127</v>
      </c>
      <c r="AW520" s="14" t="s">
        <v>4</v>
      </c>
      <c r="AX520" s="14" t="s">
        <v>76</v>
      </c>
      <c r="AY520" s="211" t="s">
        <v>119</v>
      </c>
    </row>
    <row r="521" spans="1:65" s="2" customFormat="1" ht="24.2" customHeight="1">
      <c r="A521" s="37"/>
      <c r="B521" s="38"/>
      <c r="C521" s="171" t="s">
        <v>1020</v>
      </c>
      <c r="D521" s="171" t="s">
        <v>122</v>
      </c>
      <c r="E521" s="172" t="s">
        <v>1021</v>
      </c>
      <c r="F521" s="173" t="s">
        <v>1022</v>
      </c>
      <c r="G521" s="174" t="s">
        <v>174</v>
      </c>
      <c r="H521" s="175">
        <v>6.7</v>
      </c>
      <c r="I521" s="176"/>
      <c r="J521" s="177">
        <f>ROUND(I521*H521,2)</f>
        <v>0</v>
      </c>
      <c r="K521" s="173" t="s">
        <v>126</v>
      </c>
      <c r="L521" s="42"/>
      <c r="M521" s="178" t="s">
        <v>19</v>
      </c>
      <c r="N521" s="179" t="s">
        <v>43</v>
      </c>
      <c r="O521" s="67"/>
      <c r="P521" s="180">
        <f>O521*H521</f>
        <v>0</v>
      </c>
      <c r="Q521" s="180">
        <v>1E-05</v>
      </c>
      <c r="R521" s="180">
        <f>Q521*H521</f>
        <v>6.7E-05</v>
      </c>
      <c r="S521" s="180">
        <v>0</v>
      </c>
      <c r="T521" s="181">
        <f>S521*H521</f>
        <v>0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R521" s="182" t="s">
        <v>205</v>
      </c>
      <c r="AT521" s="182" t="s">
        <v>122</v>
      </c>
      <c r="AU521" s="182" t="s">
        <v>128</v>
      </c>
      <c r="AY521" s="20" t="s">
        <v>119</v>
      </c>
      <c r="BE521" s="183">
        <f>IF(N521="základní",J521,0)</f>
        <v>0</v>
      </c>
      <c r="BF521" s="183">
        <f>IF(N521="snížená",J521,0)</f>
        <v>0</v>
      </c>
      <c r="BG521" s="183">
        <f>IF(N521="zákl. přenesená",J521,0)</f>
        <v>0</v>
      </c>
      <c r="BH521" s="183">
        <f>IF(N521="sníž. přenesená",J521,0)</f>
        <v>0</v>
      </c>
      <c r="BI521" s="183">
        <f>IF(N521="nulová",J521,0)</f>
        <v>0</v>
      </c>
      <c r="BJ521" s="20" t="s">
        <v>128</v>
      </c>
      <c r="BK521" s="183">
        <f>ROUND(I521*H521,2)</f>
        <v>0</v>
      </c>
      <c r="BL521" s="20" t="s">
        <v>205</v>
      </c>
      <c r="BM521" s="182" t="s">
        <v>1023</v>
      </c>
    </row>
    <row r="522" spans="1:47" s="2" customFormat="1" ht="11.25">
      <c r="A522" s="37"/>
      <c r="B522" s="38"/>
      <c r="C522" s="39"/>
      <c r="D522" s="184" t="s">
        <v>130</v>
      </c>
      <c r="E522" s="39"/>
      <c r="F522" s="185" t="s">
        <v>1024</v>
      </c>
      <c r="G522" s="39"/>
      <c r="H522" s="39"/>
      <c r="I522" s="186"/>
      <c r="J522" s="39"/>
      <c r="K522" s="39"/>
      <c r="L522" s="42"/>
      <c r="M522" s="187"/>
      <c r="N522" s="188"/>
      <c r="O522" s="67"/>
      <c r="P522" s="67"/>
      <c r="Q522" s="67"/>
      <c r="R522" s="67"/>
      <c r="S522" s="67"/>
      <c r="T522" s="68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T522" s="20" t="s">
        <v>130</v>
      </c>
      <c r="AU522" s="20" t="s">
        <v>128</v>
      </c>
    </row>
    <row r="523" spans="2:51" s="15" customFormat="1" ht="11.25">
      <c r="B523" s="223"/>
      <c r="C523" s="224"/>
      <c r="D523" s="191" t="s">
        <v>132</v>
      </c>
      <c r="E523" s="225" t="s">
        <v>19</v>
      </c>
      <c r="F523" s="226" t="s">
        <v>1025</v>
      </c>
      <c r="G523" s="224"/>
      <c r="H523" s="225" t="s">
        <v>19</v>
      </c>
      <c r="I523" s="227"/>
      <c r="J523" s="224"/>
      <c r="K523" s="224"/>
      <c r="L523" s="228"/>
      <c r="M523" s="229"/>
      <c r="N523" s="230"/>
      <c r="O523" s="230"/>
      <c r="P523" s="230"/>
      <c r="Q523" s="230"/>
      <c r="R523" s="230"/>
      <c r="S523" s="230"/>
      <c r="T523" s="231"/>
      <c r="AT523" s="232" t="s">
        <v>132</v>
      </c>
      <c r="AU523" s="232" t="s">
        <v>128</v>
      </c>
      <c r="AV523" s="15" t="s">
        <v>76</v>
      </c>
      <c r="AW523" s="15" t="s">
        <v>33</v>
      </c>
      <c r="AX523" s="15" t="s">
        <v>71</v>
      </c>
      <c r="AY523" s="232" t="s">
        <v>119</v>
      </c>
    </row>
    <row r="524" spans="2:51" s="13" customFormat="1" ht="11.25">
      <c r="B524" s="189"/>
      <c r="C524" s="190"/>
      <c r="D524" s="191" t="s">
        <v>132</v>
      </c>
      <c r="E524" s="192" t="s">
        <v>19</v>
      </c>
      <c r="F524" s="193" t="s">
        <v>1026</v>
      </c>
      <c r="G524" s="190"/>
      <c r="H524" s="194">
        <v>6.7</v>
      </c>
      <c r="I524" s="195"/>
      <c r="J524" s="190"/>
      <c r="K524" s="190"/>
      <c r="L524" s="196"/>
      <c r="M524" s="197"/>
      <c r="N524" s="198"/>
      <c r="O524" s="198"/>
      <c r="P524" s="198"/>
      <c r="Q524" s="198"/>
      <c r="R524" s="198"/>
      <c r="S524" s="198"/>
      <c r="T524" s="199"/>
      <c r="AT524" s="200" t="s">
        <v>132</v>
      </c>
      <c r="AU524" s="200" t="s">
        <v>128</v>
      </c>
      <c r="AV524" s="13" t="s">
        <v>128</v>
      </c>
      <c r="AW524" s="13" t="s">
        <v>33</v>
      </c>
      <c r="AX524" s="13" t="s">
        <v>71</v>
      </c>
      <c r="AY524" s="200" t="s">
        <v>119</v>
      </c>
    </row>
    <row r="525" spans="2:51" s="14" customFormat="1" ht="11.25">
      <c r="B525" s="201"/>
      <c r="C525" s="202"/>
      <c r="D525" s="191" t="s">
        <v>132</v>
      </c>
      <c r="E525" s="203" t="s">
        <v>19</v>
      </c>
      <c r="F525" s="204" t="s">
        <v>164</v>
      </c>
      <c r="G525" s="202"/>
      <c r="H525" s="205">
        <v>6.7</v>
      </c>
      <c r="I525" s="206"/>
      <c r="J525" s="202"/>
      <c r="K525" s="202"/>
      <c r="L525" s="207"/>
      <c r="M525" s="208"/>
      <c r="N525" s="209"/>
      <c r="O525" s="209"/>
      <c r="P525" s="209"/>
      <c r="Q525" s="209"/>
      <c r="R525" s="209"/>
      <c r="S525" s="209"/>
      <c r="T525" s="210"/>
      <c r="AT525" s="211" t="s">
        <v>132</v>
      </c>
      <c r="AU525" s="211" t="s">
        <v>128</v>
      </c>
      <c r="AV525" s="14" t="s">
        <v>127</v>
      </c>
      <c r="AW525" s="14" t="s">
        <v>4</v>
      </c>
      <c r="AX525" s="14" t="s">
        <v>76</v>
      </c>
      <c r="AY525" s="211" t="s">
        <v>119</v>
      </c>
    </row>
    <row r="526" spans="1:65" s="2" customFormat="1" ht="16.5" customHeight="1">
      <c r="A526" s="37"/>
      <c r="B526" s="38"/>
      <c r="C526" s="171" t="s">
        <v>1027</v>
      </c>
      <c r="D526" s="171" t="s">
        <v>122</v>
      </c>
      <c r="E526" s="172" t="s">
        <v>1028</v>
      </c>
      <c r="F526" s="173" t="s">
        <v>1029</v>
      </c>
      <c r="G526" s="174" t="s">
        <v>136</v>
      </c>
      <c r="H526" s="175">
        <v>7.14</v>
      </c>
      <c r="I526" s="176"/>
      <c r="J526" s="177">
        <f>ROUND(I526*H526,2)</f>
        <v>0</v>
      </c>
      <c r="K526" s="173" t="s">
        <v>126</v>
      </c>
      <c r="L526" s="42"/>
      <c r="M526" s="178" t="s">
        <v>19</v>
      </c>
      <c r="N526" s="179" t="s">
        <v>43</v>
      </c>
      <c r="O526" s="67"/>
      <c r="P526" s="180">
        <f>O526*H526</f>
        <v>0</v>
      </c>
      <c r="Q526" s="180">
        <v>0.0001</v>
      </c>
      <c r="R526" s="180">
        <f>Q526*H526</f>
        <v>0.000714</v>
      </c>
      <c r="S526" s="180">
        <v>0</v>
      </c>
      <c r="T526" s="181">
        <f>S526*H526</f>
        <v>0</v>
      </c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R526" s="182" t="s">
        <v>205</v>
      </c>
      <c r="AT526" s="182" t="s">
        <v>122</v>
      </c>
      <c r="AU526" s="182" t="s">
        <v>128</v>
      </c>
      <c r="AY526" s="20" t="s">
        <v>119</v>
      </c>
      <c r="BE526" s="183">
        <f>IF(N526="základní",J526,0)</f>
        <v>0</v>
      </c>
      <c r="BF526" s="183">
        <f>IF(N526="snížená",J526,0)</f>
        <v>0</v>
      </c>
      <c r="BG526" s="183">
        <f>IF(N526="zákl. přenesená",J526,0)</f>
        <v>0</v>
      </c>
      <c r="BH526" s="183">
        <f>IF(N526="sníž. přenesená",J526,0)</f>
        <v>0</v>
      </c>
      <c r="BI526" s="183">
        <f>IF(N526="nulová",J526,0)</f>
        <v>0</v>
      </c>
      <c r="BJ526" s="20" t="s">
        <v>128</v>
      </c>
      <c r="BK526" s="183">
        <f>ROUND(I526*H526,2)</f>
        <v>0</v>
      </c>
      <c r="BL526" s="20" t="s">
        <v>205</v>
      </c>
      <c r="BM526" s="182" t="s">
        <v>1030</v>
      </c>
    </row>
    <row r="527" spans="1:47" s="2" customFormat="1" ht="11.25">
      <c r="A527" s="37"/>
      <c r="B527" s="38"/>
      <c r="C527" s="39"/>
      <c r="D527" s="184" t="s">
        <v>130</v>
      </c>
      <c r="E527" s="39"/>
      <c r="F527" s="185" t="s">
        <v>1031</v>
      </c>
      <c r="G527" s="39"/>
      <c r="H527" s="39"/>
      <c r="I527" s="186"/>
      <c r="J527" s="39"/>
      <c r="K527" s="39"/>
      <c r="L527" s="42"/>
      <c r="M527" s="187"/>
      <c r="N527" s="188"/>
      <c r="O527" s="67"/>
      <c r="P527" s="67"/>
      <c r="Q527" s="67"/>
      <c r="R527" s="67"/>
      <c r="S527" s="67"/>
      <c r="T527" s="68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T527" s="20" t="s">
        <v>130</v>
      </c>
      <c r="AU527" s="20" t="s">
        <v>128</v>
      </c>
    </row>
    <row r="528" spans="2:51" s="13" customFormat="1" ht="11.25">
      <c r="B528" s="189"/>
      <c r="C528" s="190"/>
      <c r="D528" s="191" t="s">
        <v>132</v>
      </c>
      <c r="E528" s="192" t="s">
        <v>19</v>
      </c>
      <c r="F528" s="193" t="s">
        <v>1032</v>
      </c>
      <c r="G528" s="190"/>
      <c r="H528" s="194">
        <v>7.14</v>
      </c>
      <c r="I528" s="195"/>
      <c r="J528" s="190"/>
      <c r="K528" s="190"/>
      <c r="L528" s="196"/>
      <c r="M528" s="197"/>
      <c r="N528" s="198"/>
      <c r="O528" s="198"/>
      <c r="P528" s="198"/>
      <c r="Q528" s="198"/>
      <c r="R528" s="198"/>
      <c r="S528" s="198"/>
      <c r="T528" s="199"/>
      <c r="AT528" s="200" t="s">
        <v>132</v>
      </c>
      <c r="AU528" s="200" t="s">
        <v>128</v>
      </c>
      <c r="AV528" s="13" t="s">
        <v>128</v>
      </c>
      <c r="AW528" s="13" t="s">
        <v>33</v>
      </c>
      <c r="AX528" s="13" t="s">
        <v>76</v>
      </c>
      <c r="AY528" s="200" t="s">
        <v>119</v>
      </c>
    </row>
    <row r="529" spans="1:65" s="2" customFormat="1" ht="16.5" customHeight="1">
      <c r="A529" s="37"/>
      <c r="B529" s="38"/>
      <c r="C529" s="171" t="s">
        <v>1033</v>
      </c>
      <c r="D529" s="171" t="s">
        <v>122</v>
      </c>
      <c r="E529" s="172" t="s">
        <v>1034</v>
      </c>
      <c r="F529" s="173" t="s">
        <v>1035</v>
      </c>
      <c r="G529" s="174" t="s">
        <v>136</v>
      </c>
      <c r="H529" s="175">
        <v>7.14</v>
      </c>
      <c r="I529" s="176"/>
      <c r="J529" s="177">
        <f>ROUND(I529*H529,2)</f>
        <v>0</v>
      </c>
      <c r="K529" s="173" t="s">
        <v>126</v>
      </c>
      <c r="L529" s="42"/>
      <c r="M529" s="178" t="s">
        <v>19</v>
      </c>
      <c r="N529" s="179" t="s">
        <v>43</v>
      </c>
      <c r="O529" s="67"/>
      <c r="P529" s="180">
        <f>O529*H529</f>
        <v>0</v>
      </c>
      <c r="Q529" s="180">
        <v>0.00016</v>
      </c>
      <c r="R529" s="180">
        <f>Q529*H529</f>
        <v>0.0011424</v>
      </c>
      <c r="S529" s="180">
        <v>0</v>
      </c>
      <c r="T529" s="181">
        <f>S529*H529</f>
        <v>0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R529" s="182" t="s">
        <v>205</v>
      </c>
      <c r="AT529" s="182" t="s">
        <v>122</v>
      </c>
      <c r="AU529" s="182" t="s">
        <v>128</v>
      </c>
      <c r="AY529" s="20" t="s">
        <v>119</v>
      </c>
      <c r="BE529" s="183">
        <f>IF(N529="základní",J529,0)</f>
        <v>0</v>
      </c>
      <c r="BF529" s="183">
        <f>IF(N529="snížená",J529,0)</f>
        <v>0</v>
      </c>
      <c r="BG529" s="183">
        <f>IF(N529="zákl. přenesená",J529,0)</f>
        <v>0</v>
      </c>
      <c r="BH529" s="183">
        <f>IF(N529="sníž. přenesená",J529,0)</f>
        <v>0</v>
      </c>
      <c r="BI529" s="183">
        <f>IF(N529="nulová",J529,0)</f>
        <v>0</v>
      </c>
      <c r="BJ529" s="20" t="s">
        <v>128</v>
      </c>
      <c r="BK529" s="183">
        <f>ROUND(I529*H529,2)</f>
        <v>0</v>
      </c>
      <c r="BL529" s="20" t="s">
        <v>205</v>
      </c>
      <c r="BM529" s="182" t="s">
        <v>1036</v>
      </c>
    </row>
    <row r="530" spans="1:47" s="2" customFormat="1" ht="11.25">
      <c r="A530" s="37"/>
      <c r="B530" s="38"/>
      <c r="C530" s="39"/>
      <c r="D530" s="184" t="s">
        <v>130</v>
      </c>
      <c r="E530" s="39"/>
      <c r="F530" s="185" t="s">
        <v>1037</v>
      </c>
      <c r="G530" s="39"/>
      <c r="H530" s="39"/>
      <c r="I530" s="186"/>
      <c r="J530" s="39"/>
      <c r="K530" s="39"/>
      <c r="L530" s="42"/>
      <c r="M530" s="187"/>
      <c r="N530" s="188"/>
      <c r="O530" s="67"/>
      <c r="P530" s="67"/>
      <c r="Q530" s="67"/>
      <c r="R530" s="67"/>
      <c r="S530" s="67"/>
      <c r="T530" s="68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T530" s="20" t="s">
        <v>130</v>
      </c>
      <c r="AU530" s="20" t="s">
        <v>128</v>
      </c>
    </row>
    <row r="531" spans="1:65" s="2" customFormat="1" ht="16.5" customHeight="1">
      <c r="A531" s="37"/>
      <c r="B531" s="38"/>
      <c r="C531" s="171" t="s">
        <v>1038</v>
      </c>
      <c r="D531" s="171" t="s">
        <v>122</v>
      </c>
      <c r="E531" s="172" t="s">
        <v>1039</v>
      </c>
      <c r="F531" s="173" t="s">
        <v>1040</v>
      </c>
      <c r="G531" s="174" t="s">
        <v>174</v>
      </c>
      <c r="H531" s="175">
        <v>16.21</v>
      </c>
      <c r="I531" s="176"/>
      <c r="J531" s="177">
        <f>ROUND(I531*H531,2)</f>
        <v>0</v>
      </c>
      <c r="K531" s="173" t="s">
        <v>126</v>
      </c>
      <c r="L531" s="42"/>
      <c r="M531" s="178" t="s">
        <v>19</v>
      </c>
      <c r="N531" s="179" t="s">
        <v>43</v>
      </c>
      <c r="O531" s="67"/>
      <c r="P531" s="180">
        <f>O531*H531</f>
        <v>0</v>
      </c>
      <c r="Q531" s="180">
        <v>2E-05</v>
      </c>
      <c r="R531" s="180">
        <f>Q531*H531</f>
        <v>0.0003242</v>
      </c>
      <c r="S531" s="180">
        <v>0</v>
      </c>
      <c r="T531" s="181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182" t="s">
        <v>205</v>
      </c>
      <c r="AT531" s="182" t="s">
        <v>122</v>
      </c>
      <c r="AU531" s="182" t="s">
        <v>128</v>
      </c>
      <c r="AY531" s="20" t="s">
        <v>119</v>
      </c>
      <c r="BE531" s="183">
        <f>IF(N531="základní",J531,0)</f>
        <v>0</v>
      </c>
      <c r="BF531" s="183">
        <f>IF(N531="snížená",J531,0)</f>
        <v>0</v>
      </c>
      <c r="BG531" s="183">
        <f>IF(N531="zákl. přenesená",J531,0)</f>
        <v>0</v>
      </c>
      <c r="BH531" s="183">
        <f>IF(N531="sníž. přenesená",J531,0)</f>
        <v>0</v>
      </c>
      <c r="BI531" s="183">
        <f>IF(N531="nulová",J531,0)</f>
        <v>0</v>
      </c>
      <c r="BJ531" s="20" t="s">
        <v>128</v>
      </c>
      <c r="BK531" s="183">
        <f>ROUND(I531*H531,2)</f>
        <v>0</v>
      </c>
      <c r="BL531" s="20" t="s">
        <v>205</v>
      </c>
      <c r="BM531" s="182" t="s">
        <v>1041</v>
      </c>
    </row>
    <row r="532" spans="1:47" s="2" customFormat="1" ht="11.25">
      <c r="A532" s="37"/>
      <c r="B532" s="38"/>
      <c r="C532" s="39"/>
      <c r="D532" s="184" t="s">
        <v>130</v>
      </c>
      <c r="E532" s="39"/>
      <c r="F532" s="185" t="s">
        <v>1042</v>
      </c>
      <c r="G532" s="39"/>
      <c r="H532" s="39"/>
      <c r="I532" s="186"/>
      <c r="J532" s="39"/>
      <c r="K532" s="39"/>
      <c r="L532" s="42"/>
      <c r="M532" s="187"/>
      <c r="N532" s="188"/>
      <c r="O532" s="67"/>
      <c r="P532" s="67"/>
      <c r="Q532" s="67"/>
      <c r="R532" s="67"/>
      <c r="S532" s="67"/>
      <c r="T532" s="68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20" t="s">
        <v>130</v>
      </c>
      <c r="AU532" s="20" t="s">
        <v>128</v>
      </c>
    </row>
    <row r="533" spans="1:65" s="2" customFormat="1" ht="21.75" customHeight="1">
      <c r="A533" s="37"/>
      <c r="B533" s="38"/>
      <c r="C533" s="171" t="s">
        <v>1043</v>
      </c>
      <c r="D533" s="171" t="s">
        <v>122</v>
      </c>
      <c r="E533" s="172" t="s">
        <v>1044</v>
      </c>
      <c r="F533" s="173" t="s">
        <v>1045</v>
      </c>
      <c r="G533" s="174" t="s">
        <v>174</v>
      </c>
      <c r="H533" s="175">
        <v>2</v>
      </c>
      <c r="I533" s="176"/>
      <c r="J533" s="177">
        <f>ROUND(I533*H533,2)</f>
        <v>0</v>
      </c>
      <c r="K533" s="173" t="s">
        <v>126</v>
      </c>
      <c r="L533" s="42"/>
      <c r="M533" s="178" t="s">
        <v>19</v>
      </c>
      <c r="N533" s="179" t="s">
        <v>43</v>
      </c>
      <c r="O533" s="67"/>
      <c r="P533" s="180">
        <f>O533*H533</f>
        <v>0</v>
      </c>
      <c r="Q533" s="180">
        <v>4E-05</v>
      </c>
      <c r="R533" s="180">
        <f>Q533*H533</f>
        <v>8E-05</v>
      </c>
      <c r="S533" s="180">
        <v>0</v>
      </c>
      <c r="T533" s="181">
        <f>S533*H533</f>
        <v>0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182" t="s">
        <v>205</v>
      </c>
      <c r="AT533" s="182" t="s">
        <v>122</v>
      </c>
      <c r="AU533" s="182" t="s">
        <v>128</v>
      </c>
      <c r="AY533" s="20" t="s">
        <v>119</v>
      </c>
      <c r="BE533" s="183">
        <f>IF(N533="základní",J533,0)</f>
        <v>0</v>
      </c>
      <c r="BF533" s="183">
        <f>IF(N533="snížená",J533,0)</f>
        <v>0</v>
      </c>
      <c r="BG533" s="183">
        <f>IF(N533="zákl. přenesená",J533,0)</f>
        <v>0</v>
      </c>
      <c r="BH533" s="183">
        <f>IF(N533="sníž. přenesená",J533,0)</f>
        <v>0</v>
      </c>
      <c r="BI533" s="183">
        <f>IF(N533="nulová",J533,0)</f>
        <v>0</v>
      </c>
      <c r="BJ533" s="20" t="s">
        <v>128</v>
      </c>
      <c r="BK533" s="183">
        <f>ROUND(I533*H533,2)</f>
        <v>0</v>
      </c>
      <c r="BL533" s="20" t="s">
        <v>205</v>
      </c>
      <c r="BM533" s="182" t="s">
        <v>1046</v>
      </c>
    </row>
    <row r="534" spans="1:47" s="2" customFormat="1" ht="11.25">
      <c r="A534" s="37"/>
      <c r="B534" s="38"/>
      <c r="C534" s="39"/>
      <c r="D534" s="184" t="s">
        <v>130</v>
      </c>
      <c r="E534" s="39"/>
      <c r="F534" s="185" t="s">
        <v>1047</v>
      </c>
      <c r="G534" s="39"/>
      <c r="H534" s="39"/>
      <c r="I534" s="186"/>
      <c r="J534" s="39"/>
      <c r="K534" s="39"/>
      <c r="L534" s="42"/>
      <c r="M534" s="187"/>
      <c r="N534" s="188"/>
      <c r="O534" s="67"/>
      <c r="P534" s="67"/>
      <c r="Q534" s="67"/>
      <c r="R534" s="67"/>
      <c r="S534" s="67"/>
      <c r="T534" s="68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T534" s="20" t="s">
        <v>130</v>
      </c>
      <c r="AU534" s="20" t="s">
        <v>128</v>
      </c>
    </row>
    <row r="535" spans="1:65" s="2" customFormat="1" ht="16.5" customHeight="1">
      <c r="A535" s="37"/>
      <c r="B535" s="38"/>
      <c r="C535" s="171" t="s">
        <v>1048</v>
      </c>
      <c r="D535" s="171" t="s">
        <v>122</v>
      </c>
      <c r="E535" s="172" t="s">
        <v>1049</v>
      </c>
      <c r="F535" s="173" t="s">
        <v>1050</v>
      </c>
      <c r="G535" s="174" t="s">
        <v>174</v>
      </c>
      <c r="H535" s="175">
        <v>16.21</v>
      </c>
      <c r="I535" s="176"/>
      <c r="J535" s="177">
        <f>ROUND(I535*H535,2)</f>
        <v>0</v>
      </c>
      <c r="K535" s="173" t="s">
        <v>126</v>
      </c>
      <c r="L535" s="42"/>
      <c r="M535" s="178" t="s">
        <v>19</v>
      </c>
      <c r="N535" s="179" t="s">
        <v>43</v>
      </c>
      <c r="O535" s="67"/>
      <c r="P535" s="180">
        <f>O535*H535</f>
        <v>0</v>
      </c>
      <c r="Q535" s="180">
        <v>2E-05</v>
      </c>
      <c r="R535" s="180">
        <f>Q535*H535</f>
        <v>0.0003242</v>
      </c>
      <c r="S535" s="180">
        <v>0</v>
      </c>
      <c r="T535" s="181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182" t="s">
        <v>205</v>
      </c>
      <c r="AT535" s="182" t="s">
        <v>122</v>
      </c>
      <c r="AU535" s="182" t="s">
        <v>128</v>
      </c>
      <c r="AY535" s="20" t="s">
        <v>119</v>
      </c>
      <c r="BE535" s="183">
        <f>IF(N535="základní",J535,0)</f>
        <v>0</v>
      </c>
      <c r="BF535" s="183">
        <f>IF(N535="snížená",J535,0)</f>
        <v>0</v>
      </c>
      <c r="BG535" s="183">
        <f>IF(N535="zákl. přenesená",J535,0)</f>
        <v>0</v>
      </c>
      <c r="BH535" s="183">
        <f>IF(N535="sníž. přenesená",J535,0)</f>
        <v>0</v>
      </c>
      <c r="BI535" s="183">
        <f>IF(N535="nulová",J535,0)</f>
        <v>0</v>
      </c>
      <c r="BJ535" s="20" t="s">
        <v>128</v>
      </c>
      <c r="BK535" s="183">
        <f>ROUND(I535*H535,2)</f>
        <v>0</v>
      </c>
      <c r="BL535" s="20" t="s">
        <v>205</v>
      </c>
      <c r="BM535" s="182" t="s">
        <v>1051</v>
      </c>
    </row>
    <row r="536" spans="1:47" s="2" customFormat="1" ht="11.25">
      <c r="A536" s="37"/>
      <c r="B536" s="38"/>
      <c r="C536" s="39"/>
      <c r="D536" s="184" t="s">
        <v>130</v>
      </c>
      <c r="E536" s="39"/>
      <c r="F536" s="185" t="s">
        <v>1052</v>
      </c>
      <c r="G536" s="39"/>
      <c r="H536" s="39"/>
      <c r="I536" s="186"/>
      <c r="J536" s="39"/>
      <c r="K536" s="39"/>
      <c r="L536" s="42"/>
      <c r="M536" s="187"/>
      <c r="N536" s="188"/>
      <c r="O536" s="67"/>
      <c r="P536" s="67"/>
      <c r="Q536" s="67"/>
      <c r="R536" s="67"/>
      <c r="S536" s="67"/>
      <c r="T536" s="68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T536" s="20" t="s">
        <v>130</v>
      </c>
      <c r="AU536" s="20" t="s">
        <v>128</v>
      </c>
    </row>
    <row r="537" spans="1:65" s="2" customFormat="1" ht="16.5" customHeight="1">
      <c r="A537" s="37"/>
      <c r="B537" s="38"/>
      <c r="C537" s="171" t="s">
        <v>1053</v>
      </c>
      <c r="D537" s="171" t="s">
        <v>122</v>
      </c>
      <c r="E537" s="172" t="s">
        <v>1054</v>
      </c>
      <c r="F537" s="173" t="s">
        <v>1055</v>
      </c>
      <c r="G537" s="174" t="s">
        <v>174</v>
      </c>
      <c r="H537" s="175">
        <v>2</v>
      </c>
      <c r="I537" s="176"/>
      <c r="J537" s="177">
        <f>ROUND(I537*H537,2)</f>
        <v>0</v>
      </c>
      <c r="K537" s="173" t="s">
        <v>126</v>
      </c>
      <c r="L537" s="42"/>
      <c r="M537" s="178" t="s">
        <v>19</v>
      </c>
      <c r="N537" s="179" t="s">
        <v>43</v>
      </c>
      <c r="O537" s="67"/>
      <c r="P537" s="180">
        <f>O537*H537</f>
        <v>0</v>
      </c>
      <c r="Q537" s="180">
        <v>4E-05</v>
      </c>
      <c r="R537" s="180">
        <f>Q537*H537</f>
        <v>8E-05</v>
      </c>
      <c r="S537" s="180">
        <v>0</v>
      </c>
      <c r="T537" s="181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182" t="s">
        <v>205</v>
      </c>
      <c r="AT537" s="182" t="s">
        <v>122</v>
      </c>
      <c r="AU537" s="182" t="s">
        <v>128</v>
      </c>
      <c r="AY537" s="20" t="s">
        <v>119</v>
      </c>
      <c r="BE537" s="183">
        <f>IF(N537="základní",J537,0)</f>
        <v>0</v>
      </c>
      <c r="BF537" s="183">
        <f>IF(N537="snížená",J537,0)</f>
        <v>0</v>
      </c>
      <c r="BG537" s="183">
        <f>IF(N537="zákl. přenesená",J537,0)</f>
        <v>0</v>
      </c>
      <c r="BH537" s="183">
        <f>IF(N537="sníž. přenesená",J537,0)</f>
        <v>0</v>
      </c>
      <c r="BI537" s="183">
        <f>IF(N537="nulová",J537,0)</f>
        <v>0</v>
      </c>
      <c r="BJ537" s="20" t="s">
        <v>128</v>
      </c>
      <c r="BK537" s="183">
        <f>ROUND(I537*H537,2)</f>
        <v>0</v>
      </c>
      <c r="BL537" s="20" t="s">
        <v>205</v>
      </c>
      <c r="BM537" s="182" t="s">
        <v>1056</v>
      </c>
    </row>
    <row r="538" spans="1:47" s="2" customFormat="1" ht="11.25">
      <c r="A538" s="37"/>
      <c r="B538" s="38"/>
      <c r="C538" s="39"/>
      <c r="D538" s="184" t="s">
        <v>130</v>
      </c>
      <c r="E538" s="39"/>
      <c r="F538" s="185" t="s">
        <v>1057</v>
      </c>
      <c r="G538" s="39"/>
      <c r="H538" s="39"/>
      <c r="I538" s="186"/>
      <c r="J538" s="39"/>
      <c r="K538" s="39"/>
      <c r="L538" s="42"/>
      <c r="M538" s="187"/>
      <c r="N538" s="188"/>
      <c r="O538" s="67"/>
      <c r="P538" s="67"/>
      <c r="Q538" s="67"/>
      <c r="R538" s="67"/>
      <c r="S538" s="67"/>
      <c r="T538" s="68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T538" s="20" t="s">
        <v>130</v>
      </c>
      <c r="AU538" s="20" t="s">
        <v>128</v>
      </c>
    </row>
    <row r="539" spans="1:65" s="2" customFormat="1" ht="16.5" customHeight="1">
      <c r="A539" s="37"/>
      <c r="B539" s="38"/>
      <c r="C539" s="171" t="s">
        <v>1058</v>
      </c>
      <c r="D539" s="171" t="s">
        <v>122</v>
      </c>
      <c r="E539" s="172" t="s">
        <v>1059</v>
      </c>
      <c r="F539" s="173" t="s">
        <v>1060</v>
      </c>
      <c r="G539" s="174" t="s">
        <v>136</v>
      </c>
      <c r="H539" s="175">
        <v>7.14</v>
      </c>
      <c r="I539" s="176"/>
      <c r="J539" s="177">
        <f>ROUND(I539*H539,2)</f>
        <v>0</v>
      </c>
      <c r="K539" s="173" t="s">
        <v>126</v>
      </c>
      <c r="L539" s="42"/>
      <c r="M539" s="178" t="s">
        <v>19</v>
      </c>
      <c r="N539" s="179" t="s">
        <v>43</v>
      </c>
      <c r="O539" s="67"/>
      <c r="P539" s="180">
        <f>O539*H539</f>
        <v>0</v>
      </c>
      <c r="Q539" s="180">
        <v>0.00041</v>
      </c>
      <c r="R539" s="180">
        <f>Q539*H539</f>
        <v>0.0029273999999999997</v>
      </c>
      <c r="S539" s="180">
        <v>0</v>
      </c>
      <c r="T539" s="181">
        <f>S539*H539</f>
        <v>0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R539" s="182" t="s">
        <v>205</v>
      </c>
      <c r="AT539" s="182" t="s">
        <v>122</v>
      </c>
      <c r="AU539" s="182" t="s">
        <v>128</v>
      </c>
      <c r="AY539" s="20" t="s">
        <v>119</v>
      </c>
      <c r="BE539" s="183">
        <f>IF(N539="základní",J539,0)</f>
        <v>0</v>
      </c>
      <c r="BF539" s="183">
        <f>IF(N539="snížená",J539,0)</f>
        <v>0</v>
      </c>
      <c r="BG539" s="183">
        <f>IF(N539="zákl. přenesená",J539,0)</f>
        <v>0</v>
      </c>
      <c r="BH539" s="183">
        <f>IF(N539="sníž. přenesená",J539,0)</f>
        <v>0</v>
      </c>
      <c r="BI539" s="183">
        <f>IF(N539="nulová",J539,0)</f>
        <v>0</v>
      </c>
      <c r="BJ539" s="20" t="s">
        <v>128</v>
      </c>
      <c r="BK539" s="183">
        <f>ROUND(I539*H539,2)</f>
        <v>0</v>
      </c>
      <c r="BL539" s="20" t="s">
        <v>205</v>
      </c>
      <c r="BM539" s="182" t="s">
        <v>1061</v>
      </c>
    </row>
    <row r="540" spans="1:47" s="2" customFormat="1" ht="11.25">
      <c r="A540" s="37"/>
      <c r="B540" s="38"/>
      <c r="C540" s="39"/>
      <c r="D540" s="184" t="s">
        <v>130</v>
      </c>
      <c r="E540" s="39"/>
      <c r="F540" s="185" t="s">
        <v>1062</v>
      </c>
      <c r="G540" s="39"/>
      <c r="H540" s="39"/>
      <c r="I540" s="186"/>
      <c r="J540" s="39"/>
      <c r="K540" s="39"/>
      <c r="L540" s="42"/>
      <c r="M540" s="187"/>
      <c r="N540" s="188"/>
      <c r="O540" s="67"/>
      <c r="P540" s="67"/>
      <c r="Q540" s="67"/>
      <c r="R540" s="67"/>
      <c r="S540" s="67"/>
      <c r="T540" s="68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T540" s="20" t="s">
        <v>130</v>
      </c>
      <c r="AU540" s="20" t="s">
        <v>128</v>
      </c>
    </row>
    <row r="541" spans="1:65" s="2" customFormat="1" ht="21.75" customHeight="1">
      <c r="A541" s="37"/>
      <c r="B541" s="38"/>
      <c r="C541" s="171" t="s">
        <v>1063</v>
      </c>
      <c r="D541" s="171" t="s">
        <v>122</v>
      </c>
      <c r="E541" s="172" t="s">
        <v>1064</v>
      </c>
      <c r="F541" s="173" t="s">
        <v>1065</v>
      </c>
      <c r="G541" s="174" t="s">
        <v>174</v>
      </c>
      <c r="H541" s="175">
        <v>16.21</v>
      </c>
      <c r="I541" s="176"/>
      <c r="J541" s="177">
        <f>ROUND(I541*H541,2)</f>
        <v>0</v>
      </c>
      <c r="K541" s="173" t="s">
        <v>126</v>
      </c>
      <c r="L541" s="42"/>
      <c r="M541" s="178" t="s">
        <v>19</v>
      </c>
      <c r="N541" s="179" t="s">
        <v>43</v>
      </c>
      <c r="O541" s="67"/>
      <c r="P541" s="180">
        <f>O541*H541</f>
        <v>0</v>
      </c>
      <c r="Q541" s="180">
        <v>3E-05</v>
      </c>
      <c r="R541" s="180">
        <f>Q541*H541</f>
        <v>0.00048630000000000006</v>
      </c>
      <c r="S541" s="180">
        <v>0</v>
      </c>
      <c r="T541" s="181">
        <f>S541*H541</f>
        <v>0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R541" s="182" t="s">
        <v>205</v>
      </c>
      <c r="AT541" s="182" t="s">
        <v>122</v>
      </c>
      <c r="AU541" s="182" t="s">
        <v>128</v>
      </c>
      <c r="AY541" s="20" t="s">
        <v>119</v>
      </c>
      <c r="BE541" s="183">
        <f>IF(N541="základní",J541,0)</f>
        <v>0</v>
      </c>
      <c r="BF541" s="183">
        <f>IF(N541="snížená",J541,0)</f>
        <v>0</v>
      </c>
      <c r="BG541" s="183">
        <f>IF(N541="zákl. přenesená",J541,0)</f>
        <v>0</v>
      </c>
      <c r="BH541" s="183">
        <f>IF(N541="sníž. přenesená",J541,0)</f>
        <v>0</v>
      </c>
      <c r="BI541" s="183">
        <f>IF(N541="nulová",J541,0)</f>
        <v>0</v>
      </c>
      <c r="BJ541" s="20" t="s">
        <v>128</v>
      </c>
      <c r="BK541" s="183">
        <f>ROUND(I541*H541,2)</f>
        <v>0</v>
      </c>
      <c r="BL541" s="20" t="s">
        <v>205</v>
      </c>
      <c r="BM541" s="182" t="s">
        <v>1066</v>
      </c>
    </row>
    <row r="542" spans="1:47" s="2" customFormat="1" ht="11.25">
      <c r="A542" s="37"/>
      <c r="B542" s="38"/>
      <c r="C542" s="39"/>
      <c r="D542" s="184" t="s">
        <v>130</v>
      </c>
      <c r="E542" s="39"/>
      <c r="F542" s="185" t="s">
        <v>1067</v>
      </c>
      <c r="G542" s="39"/>
      <c r="H542" s="39"/>
      <c r="I542" s="186"/>
      <c r="J542" s="39"/>
      <c r="K542" s="39"/>
      <c r="L542" s="42"/>
      <c r="M542" s="187"/>
      <c r="N542" s="188"/>
      <c r="O542" s="67"/>
      <c r="P542" s="67"/>
      <c r="Q542" s="67"/>
      <c r="R542" s="67"/>
      <c r="S542" s="67"/>
      <c r="T542" s="68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T542" s="20" t="s">
        <v>130</v>
      </c>
      <c r="AU542" s="20" t="s">
        <v>128</v>
      </c>
    </row>
    <row r="543" spans="1:65" s="2" customFormat="1" ht="24.2" customHeight="1">
      <c r="A543" s="37"/>
      <c r="B543" s="38"/>
      <c r="C543" s="171" t="s">
        <v>1068</v>
      </c>
      <c r="D543" s="171" t="s">
        <v>122</v>
      </c>
      <c r="E543" s="172" t="s">
        <v>1069</v>
      </c>
      <c r="F543" s="173" t="s">
        <v>1070</v>
      </c>
      <c r="G543" s="174" t="s">
        <v>174</v>
      </c>
      <c r="H543" s="175">
        <v>2</v>
      </c>
      <c r="I543" s="176"/>
      <c r="J543" s="177">
        <f>ROUND(I543*H543,2)</f>
        <v>0</v>
      </c>
      <c r="K543" s="173" t="s">
        <v>126</v>
      </c>
      <c r="L543" s="42"/>
      <c r="M543" s="178" t="s">
        <v>19</v>
      </c>
      <c r="N543" s="179" t="s">
        <v>43</v>
      </c>
      <c r="O543" s="67"/>
      <c r="P543" s="180">
        <f>O543*H543</f>
        <v>0</v>
      </c>
      <c r="Q543" s="180">
        <v>8E-05</v>
      </c>
      <c r="R543" s="180">
        <f>Q543*H543</f>
        <v>0.00016</v>
      </c>
      <c r="S543" s="180">
        <v>0</v>
      </c>
      <c r="T543" s="181">
        <f>S543*H543</f>
        <v>0</v>
      </c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R543" s="182" t="s">
        <v>205</v>
      </c>
      <c r="AT543" s="182" t="s">
        <v>122</v>
      </c>
      <c r="AU543" s="182" t="s">
        <v>128</v>
      </c>
      <c r="AY543" s="20" t="s">
        <v>119</v>
      </c>
      <c r="BE543" s="183">
        <f>IF(N543="základní",J543,0)</f>
        <v>0</v>
      </c>
      <c r="BF543" s="183">
        <f>IF(N543="snížená",J543,0)</f>
        <v>0</v>
      </c>
      <c r="BG543" s="183">
        <f>IF(N543="zákl. přenesená",J543,0)</f>
        <v>0</v>
      </c>
      <c r="BH543" s="183">
        <f>IF(N543="sníž. přenesená",J543,0)</f>
        <v>0</v>
      </c>
      <c r="BI543" s="183">
        <f>IF(N543="nulová",J543,0)</f>
        <v>0</v>
      </c>
      <c r="BJ543" s="20" t="s">
        <v>128</v>
      </c>
      <c r="BK543" s="183">
        <f>ROUND(I543*H543,2)</f>
        <v>0</v>
      </c>
      <c r="BL543" s="20" t="s">
        <v>205</v>
      </c>
      <c r="BM543" s="182" t="s">
        <v>1071</v>
      </c>
    </row>
    <row r="544" spans="1:47" s="2" customFormat="1" ht="11.25">
      <c r="A544" s="37"/>
      <c r="B544" s="38"/>
      <c r="C544" s="39"/>
      <c r="D544" s="184" t="s">
        <v>130</v>
      </c>
      <c r="E544" s="39"/>
      <c r="F544" s="185" t="s">
        <v>1072</v>
      </c>
      <c r="G544" s="39"/>
      <c r="H544" s="39"/>
      <c r="I544" s="186"/>
      <c r="J544" s="39"/>
      <c r="K544" s="39"/>
      <c r="L544" s="42"/>
      <c r="M544" s="187"/>
      <c r="N544" s="188"/>
      <c r="O544" s="67"/>
      <c r="P544" s="67"/>
      <c r="Q544" s="67"/>
      <c r="R544" s="67"/>
      <c r="S544" s="67"/>
      <c r="T544" s="68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T544" s="20" t="s">
        <v>130</v>
      </c>
      <c r="AU544" s="20" t="s">
        <v>128</v>
      </c>
    </row>
    <row r="545" spans="1:65" s="2" customFormat="1" ht="24.2" customHeight="1">
      <c r="A545" s="37"/>
      <c r="B545" s="38"/>
      <c r="C545" s="171" t="s">
        <v>1073</v>
      </c>
      <c r="D545" s="171" t="s">
        <v>122</v>
      </c>
      <c r="E545" s="172" t="s">
        <v>1074</v>
      </c>
      <c r="F545" s="173" t="s">
        <v>1075</v>
      </c>
      <c r="G545" s="174" t="s">
        <v>136</v>
      </c>
      <c r="H545" s="175">
        <v>7.14</v>
      </c>
      <c r="I545" s="176"/>
      <c r="J545" s="177">
        <f>ROUND(I545*H545,2)</f>
        <v>0</v>
      </c>
      <c r="K545" s="173" t="s">
        <v>126</v>
      </c>
      <c r="L545" s="42"/>
      <c r="M545" s="178" t="s">
        <v>19</v>
      </c>
      <c r="N545" s="179" t="s">
        <v>43</v>
      </c>
      <c r="O545" s="67"/>
      <c r="P545" s="180">
        <f>O545*H545</f>
        <v>0</v>
      </c>
      <c r="Q545" s="180">
        <v>4E-05</v>
      </c>
      <c r="R545" s="180">
        <f>Q545*H545</f>
        <v>0.0002856</v>
      </c>
      <c r="S545" s="180">
        <v>0</v>
      </c>
      <c r="T545" s="181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182" t="s">
        <v>205</v>
      </c>
      <c r="AT545" s="182" t="s">
        <v>122</v>
      </c>
      <c r="AU545" s="182" t="s">
        <v>128</v>
      </c>
      <c r="AY545" s="20" t="s">
        <v>119</v>
      </c>
      <c r="BE545" s="183">
        <f>IF(N545="základní",J545,0)</f>
        <v>0</v>
      </c>
      <c r="BF545" s="183">
        <f>IF(N545="snížená",J545,0)</f>
        <v>0</v>
      </c>
      <c r="BG545" s="183">
        <f>IF(N545="zákl. přenesená",J545,0)</f>
        <v>0</v>
      </c>
      <c r="BH545" s="183">
        <f>IF(N545="sníž. přenesená",J545,0)</f>
        <v>0</v>
      </c>
      <c r="BI545" s="183">
        <f>IF(N545="nulová",J545,0)</f>
        <v>0</v>
      </c>
      <c r="BJ545" s="20" t="s">
        <v>128</v>
      </c>
      <c r="BK545" s="183">
        <f>ROUND(I545*H545,2)</f>
        <v>0</v>
      </c>
      <c r="BL545" s="20" t="s">
        <v>205</v>
      </c>
      <c r="BM545" s="182" t="s">
        <v>1076</v>
      </c>
    </row>
    <row r="546" spans="1:47" s="2" customFormat="1" ht="11.25">
      <c r="A546" s="37"/>
      <c r="B546" s="38"/>
      <c r="C546" s="39"/>
      <c r="D546" s="184" t="s">
        <v>130</v>
      </c>
      <c r="E546" s="39"/>
      <c r="F546" s="185" t="s">
        <v>1077</v>
      </c>
      <c r="G546" s="39"/>
      <c r="H546" s="39"/>
      <c r="I546" s="186"/>
      <c r="J546" s="39"/>
      <c r="K546" s="39"/>
      <c r="L546" s="42"/>
      <c r="M546" s="187"/>
      <c r="N546" s="188"/>
      <c r="O546" s="67"/>
      <c r="P546" s="67"/>
      <c r="Q546" s="67"/>
      <c r="R546" s="67"/>
      <c r="S546" s="67"/>
      <c r="T546" s="68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T546" s="20" t="s">
        <v>130</v>
      </c>
      <c r="AU546" s="20" t="s">
        <v>128</v>
      </c>
    </row>
    <row r="547" spans="1:65" s="2" customFormat="1" ht="24.2" customHeight="1">
      <c r="A547" s="37"/>
      <c r="B547" s="38"/>
      <c r="C547" s="171" t="s">
        <v>1078</v>
      </c>
      <c r="D547" s="171" t="s">
        <v>122</v>
      </c>
      <c r="E547" s="172" t="s">
        <v>1079</v>
      </c>
      <c r="F547" s="173" t="s">
        <v>1080</v>
      </c>
      <c r="G547" s="174" t="s">
        <v>174</v>
      </c>
      <c r="H547" s="175">
        <v>16.21</v>
      </c>
      <c r="I547" s="176"/>
      <c r="J547" s="177">
        <f>ROUND(I547*H547,2)</f>
        <v>0</v>
      </c>
      <c r="K547" s="173" t="s">
        <v>126</v>
      </c>
      <c r="L547" s="42"/>
      <c r="M547" s="178" t="s">
        <v>19</v>
      </c>
      <c r="N547" s="179" t="s">
        <v>43</v>
      </c>
      <c r="O547" s="67"/>
      <c r="P547" s="180">
        <f>O547*H547</f>
        <v>0</v>
      </c>
      <c r="Q547" s="180">
        <v>0</v>
      </c>
      <c r="R547" s="180">
        <f>Q547*H547</f>
        <v>0</v>
      </c>
      <c r="S547" s="180">
        <v>0</v>
      </c>
      <c r="T547" s="181">
        <f>S547*H547</f>
        <v>0</v>
      </c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R547" s="182" t="s">
        <v>205</v>
      </c>
      <c r="AT547" s="182" t="s">
        <v>122</v>
      </c>
      <c r="AU547" s="182" t="s">
        <v>128</v>
      </c>
      <c r="AY547" s="20" t="s">
        <v>119</v>
      </c>
      <c r="BE547" s="183">
        <f>IF(N547="základní",J547,0)</f>
        <v>0</v>
      </c>
      <c r="BF547" s="183">
        <f>IF(N547="snížená",J547,0)</f>
        <v>0</v>
      </c>
      <c r="BG547" s="183">
        <f>IF(N547="zákl. přenesená",J547,0)</f>
        <v>0</v>
      </c>
      <c r="BH547" s="183">
        <f>IF(N547="sníž. přenesená",J547,0)</f>
        <v>0</v>
      </c>
      <c r="BI547" s="183">
        <f>IF(N547="nulová",J547,0)</f>
        <v>0</v>
      </c>
      <c r="BJ547" s="20" t="s">
        <v>128</v>
      </c>
      <c r="BK547" s="183">
        <f>ROUND(I547*H547,2)</f>
        <v>0</v>
      </c>
      <c r="BL547" s="20" t="s">
        <v>205</v>
      </c>
      <c r="BM547" s="182" t="s">
        <v>1081</v>
      </c>
    </row>
    <row r="548" spans="1:47" s="2" customFormat="1" ht="11.25">
      <c r="A548" s="37"/>
      <c r="B548" s="38"/>
      <c r="C548" s="39"/>
      <c r="D548" s="184" t="s">
        <v>130</v>
      </c>
      <c r="E548" s="39"/>
      <c r="F548" s="185" t="s">
        <v>1082</v>
      </c>
      <c r="G548" s="39"/>
      <c r="H548" s="39"/>
      <c r="I548" s="186"/>
      <c r="J548" s="39"/>
      <c r="K548" s="39"/>
      <c r="L548" s="42"/>
      <c r="M548" s="187"/>
      <c r="N548" s="188"/>
      <c r="O548" s="67"/>
      <c r="P548" s="67"/>
      <c r="Q548" s="67"/>
      <c r="R548" s="67"/>
      <c r="S548" s="67"/>
      <c r="T548" s="68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T548" s="20" t="s">
        <v>130</v>
      </c>
      <c r="AU548" s="20" t="s">
        <v>128</v>
      </c>
    </row>
    <row r="549" spans="1:65" s="2" customFormat="1" ht="24.2" customHeight="1">
      <c r="A549" s="37"/>
      <c r="B549" s="38"/>
      <c r="C549" s="171" t="s">
        <v>1083</v>
      </c>
      <c r="D549" s="171" t="s">
        <v>122</v>
      </c>
      <c r="E549" s="172" t="s">
        <v>1084</v>
      </c>
      <c r="F549" s="173" t="s">
        <v>1085</v>
      </c>
      <c r="G549" s="174" t="s">
        <v>174</v>
      </c>
      <c r="H549" s="175">
        <v>2</v>
      </c>
      <c r="I549" s="176"/>
      <c r="J549" s="177">
        <f>ROUND(I549*H549,2)</f>
        <v>0</v>
      </c>
      <c r="K549" s="173" t="s">
        <v>126</v>
      </c>
      <c r="L549" s="42"/>
      <c r="M549" s="178" t="s">
        <v>19</v>
      </c>
      <c r="N549" s="179" t="s">
        <v>43</v>
      </c>
      <c r="O549" s="67"/>
      <c r="P549" s="180">
        <f>O549*H549</f>
        <v>0</v>
      </c>
      <c r="Q549" s="180">
        <v>1E-05</v>
      </c>
      <c r="R549" s="180">
        <f>Q549*H549</f>
        <v>2E-05</v>
      </c>
      <c r="S549" s="180">
        <v>0</v>
      </c>
      <c r="T549" s="181">
        <f>S549*H549</f>
        <v>0</v>
      </c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R549" s="182" t="s">
        <v>205</v>
      </c>
      <c r="AT549" s="182" t="s">
        <v>122</v>
      </c>
      <c r="AU549" s="182" t="s">
        <v>128</v>
      </c>
      <c r="AY549" s="20" t="s">
        <v>119</v>
      </c>
      <c r="BE549" s="183">
        <f>IF(N549="základní",J549,0)</f>
        <v>0</v>
      </c>
      <c r="BF549" s="183">
        <f>IF(N549="snížená",J549,0)</f>
        <v>0</v>
      </c>
      <c r="BG549" s="183">
        <f>IF(N549="zákl. přenesená",J549,0)</f>
        <v>0</v>
      </c>
      <c r="BH549" s="183">
        <f>IF(N549="sníž. přenesená",J549,0)</f>
        <v>0</v>
      </c>
      <c r="BI549" s="183">
        <f>IF(N549="nulová",J549,0)</f>
        <v>0</v>
      </c>
      <c r="BJ549" s="20" t="s">
        <v>128</v>
      </c>
      <c r="BK549" s="183">
        <f>ROUND(I549*H549,2)</f>
        <v>0</v>
      </c>
      <c r="BL549" s="20" t="s">
        <v>205</v>
      </c>
      <c r="BM549" s="182" t="s">
        <v>1086</v>
      </c>
    </row>
    <row r="550" spans="1:47" s="2" customFormat="1" ht="11.25">
      <c r="A550" s="37"/>
      <c r="B550" s="38"/>
      <c r="C550" s="39"/>
      <c r="D550" s="184" t="s">
        <v>130</v>
      </c>
      <c r="E550" s="39"/>
      <c r="F550" s="185" t="s">
        <v>1087</v>
      </c>
      <c r="G550" s="39"/>
      <c r="H550" s="39"/>
      <c r="I550" s="186"/>
      <c r="J550" s="39"/>
      <c r="K550" s="39"/>
      <c r="L550" s="42"/>
      <c r="M550" s="187"/>
      <c r="N550" s="188"/>
      <c r="O550" s="67"/>
      <c r="P550" s="67"/>
      <c r="Q550" s="67"/>
      <c r="R550" s="67"/>
      <c r="S550" s="67"/>
      <c r="T550" s="68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T550" s="20" t="s">
        <v>130</v>
      </c>
      <c r="AU550" s="20" t="s">
        <v>128</v>
      </c>
    </row>
    <row r="551" spans="2:63" s="12" customFormat="1" ht="22.9" customHeight="1">
      <c r="B551" s="155"/>
      <c r="C551" s="156"/>
      <c r="D551" s="157" t="s">
        <v>70</v>
      </c>
      <c r="E551" s="169" t="s">
        <v>1088</v>
      </c>
      <c r="F551" s="169" t="s">
        <v>1089</v>
      </c>
      <c r="G551" s="156"/>
      <c r="H551" s="156"/>
      <c r="I551" s="159"/>
      <c r="J551" s="170">
        <f>BK551</f>
        <v>0</v>
      </c>
      <c r="K551" s="156"/>
      <c r="L551" s="161"/>
      <c r="M551" s="162"/>
      <c r="N551" s="163"/>
      <c r="O551" s="163"/>
      <c r="P551" s="164">
        <f>SUM(P552:P581)</f>
        <v>0</v>
      </c>
      <c r="Q551" s="163"/>
      <c r="R551" s="164">
        <f>SUM(R552:R581)</f>
        <v>0.16609880000000002</v>
      </c>
      <c r="S551" s="163"/>
      <c r="T551" s="165">
        <f>SUM(T552:T581)</f>
        <v>0.03648762</v>
      </c>
      <c r="AR551" s="166" t="s">
        <v>128</v>
      </c>
      <c r="AT551" s="167" t="s">
        <v>70</v>
      </c>
      <c r="AU551" s="167" t="s">
        <v>76</v>
      </c>
      <c r="AY551" s="166" t="s">
        <v>119</v>
      </c>
      <c r="BK551" s="168">
        <f>SUM(BK552:BK581)</f>
        <v>0</v>
      </c>
    </row>
    <row r="552" spans="1:65" s="2" customFormat="1" ht="16.5" customHeight="1">
      <c r="A552" s="37"/>
      <c r="B552" s="38"/>
      <c r="C552" s="171" t="s">
        <v>1090</v>
      </c>
      <c r="D552" s="171" t="s">
        <v>122</v>
      </c>
      <c r="E552" s="172" t="s">
        <v>1091</v>
      </c>
      <c r="F552" s="173" t="s">
        <v>1092</v>
      </c>
      <c r="G552" s="174" t="s">
        <v>136</v>
      </c>
      <c r="H552" s="175">
        <v>117.702</v>
      </c>
      <c r="I552" s="176"/>
      <c r="J552" s="177">
        <f>ROUND(I552*H552,2)</f>
        <v>0</v>
      </c>
      <c r="K552" s="173" t="s">
        <v>126</v>
      </c>
      <c r="L552" s="42"/>
      <c r="M552" s="178" t="s">
        <v>19</v>
      </c>
      <c r="N552" s="179" t="s">
        <v>43</v>
      </c>
      <c r="O552" s="67"/>
      <c r="P552" s="180">
        <f>O552*H552</f>
        <v>0</v>
      </c>
      <c r="Q552" s="180">
        <v>0.001</v>
      </c>
      <c r="R552" s="180">
        <f>Q552*H552</f>
        <v>0.117702</v>
      </c>
      <c r="S552" s="180">
        <v>0.00031</v>
      </c>
      <c r="T552" s="181">
        <f>S552*H552</f>
        <v>0.03648762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182" t="s">
        <v>205</v>
      </c>
      <c r="AT552" s="182" t="s">
        <v>122</v>
      </c>
      <c r="AU552" s="182" t="s">
        <v>128</v>
      </c>
      <c r="AY552" s="20" t="s">
        <v>119</v>
      </c>
      <c r="BE552" s="183">
        <f>IF(N552="základní",J552,0)</f>
        <v>0</v>
      </c>
      <c r="BF552" s="183">
        <f>IF(N552="snížená",J552,0)</f>
        <v>0</v>
      </c>
      <c r="BG552" s="183">
        <f>IF(N552="zákl. přenesená",J552,0)</f>
        <v>0</v>
      </c>
      <c r="BH552" s="183">
        <f>IF(N552="sníž. přenesená",J552,0)</f>
        <v>0</v>
      </c>
      <c r="BI552" s="183">
        <f>IF(N552="nulová",J552,0)</f>
        <v>0</v>
      </c>
      <c r="BJ552" s="20" t="s">
        <v>128</v>
      </c>
      <c r="BK552" s="183">
        <f>ROUND(I552*H552,2)</f>
        <v>0</v>
      </c>
      <c r="BL552" s="20" t="s">
        <v>205</v>
      </c>
      <c r="BM552" s="182" t="s">
        <v>1093</v>
      </c>
    </row>
    <row r="553" spans="1:47" s="2" customFormat="1" ht="11.25">
      <c r="A553" s="37"/>
      <c r="B553" s="38"/>
      <c r="C553" s="39"/>
      <c r="D553" s="184" t="s">
        <v>130</v>
      </c>
      <c r="E553" s="39"/>
      <c r="F553" s="185" t="s">
        <v>1094</v>
      </c>
      <c r="G553" s="39"/>
      <c r="H553" s="39"/>
      <c r="I553" s="186"/>
      <c r="J553" s="39"/>
      <c r="K553" s="39"/>
      <c r="L553" s="42"/>
      <c r="M553" s="187"/>
      <c r="N553" s="188"/>
      <c r="O553" s="67"/>
      <c r="P553" s="67"/>
      <c r="Q553" s="67"/>
      <c r="R553" s="67"/>
      <c r="S553" s="67"/>
      <c r="T553" s="68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T553" s="20" t="s">
        <v>130</v>
      </c>
      <c r="AU553" s="20" t="s">
        <v>128</v>
      </c>
    </row>
    <row r="554" spans="2:51" s="13" customFormat="1" ht="11.25">
      <c r="B554" s="189"/>
      <c r="C554" s="190"/>
      <c r="D554" s="191" t="s">
        <v>132</v>
      </c>
      <c r="E554" s="192" t="s">
        <v>19</v>
      </c>
      <c r="F554" s="193" t="s">
        <v>190</v>
      </c>
      <c r="G554" s="190"/>
      <c r="H554" s="194">
        <v>4.03</v>
      </c>
      <c r="I554" s="195"/>
      <c r="J554" s="190"/>
      <c r="K554" s="190"/>
      <c r="L554" s="196"/>
      <c r="M554" s="197"/>
      <c r="N554" s="198"/>
      <c r="O554" s="198"/>
      <c r="P554" s="198"/>
      <c r="Q554" s="198"/>
      <c r="R554" s="198"/>
      <c r="S554" s="198"/>
      <c r="T554" s="199"/>
      <c r="AT554" s="200" t="s">
        <v>132</v>
      </c>
      <c r="AU554" s="200" t="s">
        <v>128</v>
      </c>
      <c r="AV554" s="13" t="s">
        <v>128</v>
      </c>
      <c r="AW554" s="13" t="s">
        <v>33</v>
      </c>
      <c r="AX554" s="13" t="s">
        <v>71</v>
      </c>
      <c r="AY554" s="200" t="s">
        <v>119</v>
      </c>
    </row>
    <row r="555" spans="2:51" s="13" customFormat="1" ht="11.25">
      <c r="B555" s="189"/>
      <c r="C555" s="190"/>
      <c r="D555" s="191" t="s">
        <v>132</v>
      </c>
      <c r="E555" s="192" t="s">
        <v>19</v>
      </c>
      <c r="F555" s="193" t="s">
        <v>1095</v>
      </c>
      <c r="G555" s="190"/>
      <c r="H555" s="194">
        <v>20.73</v>
      </c>
      <c r="I555" s="195"/>
      <c r="J555" s="190"/>
      <c r="K555" s="190"/>
      <c r="L555" s="196"/>
      <c r="M555" s="197"/>
      <c r="N555" s="198"/>
      <c r="O555" s="198"/>
      <c r="P555" s="198"/>
      <c r="Q555" s="198"/>
      <c r="R555" s="198"/>
      <c r="S555" s="198"/>
      <c r="T555" s="199"/>
      <c r="AT555" s="200" t="s">
        <v>132</v>
      </c>
      <c r="AU555" s="200" t="s">
        <v>128</v>
      </c>
      <c r="AV555" s="13" t="s">
        <v>128</v>
      </c>
      <c r="AW555" s="13" t="s">
        <v>33</v>
      </c>
      <c r="AX555" s="13" t="s">
        <v>71</v>
      </c>
      <c r="AY555" s="200" t="s">
        <v>119</v>
      </c>
    </row>
    <row r="556" spans="2:51" s="13" customFormat="1" ht="11.25">
      <c r="B556" s="189"/>
      <c r="C556" s="190"/>
      <c r="D556" s="191" t="s">
        <v>132</v>
      </c>
      <c r="E556" s="192" t="s">
        <v>19</v>
      </c>
      <c r="F556" s="193" t="s">
        <v>192</v>
      </c>
      <c r="G556" s="190"/>
      <c r="H556" s="194">
        <v>3.44</v>
      </c>
      <c r="I556" s="195"/>
      <c r="J556" s="190"/>
      <c r="K556" s="190"/>
      <c r="L556" s="196"/>
      <c r="M556" s="197"/>
      <c r="N556" s="198"/>
      <c r="O556" s="198"/>
      <c r="P556" s="198"/>
      <c r="Q556" s="198"/>
      <c r="R556" s="198"/>
      <c r="S556" s="198"/>
      <c r="T556" s="199"/>
      <c r="AT556" s="200" t="s">
        <v>132</v>
      </c>
      <c r="AU556" s="200" t="s">
        <v>128</v>
      </c>
      <c r="AV556" s="13" t="s">
        <v>128</v>
      </c>
      <c r="AW556" s="13" t="s">
        <v>33</v>
      </c>
      <c r="AX556" s="13" t="s">
        <v>71</v>
      </c>
      <c r="AY556" s="200" t="s">
        <v>119</v>
      </c>
    </row>
    <row r="557" spans="2:51" s="13" customFormat="1" ht="11.25">
      <c r="B557" s="189"/>
      <c r="C557" s="190"/>
      <c r="D557" s="191" t="s">
        <v>132</v>
      </c>
      <c r="E557" s="192" t="s">
        <v>19</v>
      </c>
      <c r="F557" s="193" t="s">
        <v>1096</v>
      </c>
      <c r="G557" s="190"/>
      <c r="H557" s="194">
        <v>0</v>
      </c>
      <c r="I557" s="195"/>
      <c r="J557" s="190"/>
      <c r="K557" s="190"/>
      <c r="L557" s="196"/>
      <c r="M557" s="197"/>
      <c r="N557" s="198"/>
      <c r="O557" s="198"/>
      <c r="P557" s="198"/>
      <c r="Q557" s="198"/>
      <c r="R557" s="198"/>
      <c r="S557" s="198"/>
      <c r="T557" s="199"/>
      <c r="AT557" s="200" t="s">
        <v>132</v>
      </c>
      <c r="AU557" s="200" t="s">
        <v>128</v>
      </c>
      <c r="AV557" s="13" t="s">
        <v>128</v>
      </c>
      <c r="AW557" s="13" t="s">
        <v>4</v>
      </c>
      <c r="AX557" s="13" t="s">
        <v>71</v>
      </c>
      <c r="AY557" s="200" t="s">
        <v>119</v>
      </c>
    </row>
    <row r="558" spans="2:51" s="16" customFormat="1" ht="11.25">
      <c r="B558" s="233"/>
      <c r="C558" s="234"/>
      <c r="D558" s="191" t="s">
        <v>132</v>
      </c>
      <c r="E558" s="235" t="s">
        <v>19</v>
      </c>
      <c r="F558" s="236" t="s">
        <v>1097</v>
      </c>
      <c r="G558" s="234"/>
      <c r="H558" s="237">
        <v>28.200000000000003</v>
      </c>
      <c r="I558" s="238"/>
      <c r="J558" s="234"/>
      <c r="K558" s="234"/>
      <c r="L558" s="239"/>
      <c r="M558" s="240"/>
      <c r="N558" s="241"/>
      <c r="O558" s="241"/>
      <c r="P558" s="241"/>
      <c r="Q558" s="241"/>
      <c r="R558" s="241"/>
      <c r="S558" s="241"/>
      <c r="T558" s="242"/>
      <c r="AT558" s="243" t="s">
        <v>132</v>
      </c>
      <c r="AU558" s="243" t="s">
        <v>128</v>
      </c>
      <c r="AV558" s="16" t="s">
        <v>120</v>
      </c>
      <c r="AW558" s="16" t="s">
        <v>33</v>
      </c>
      <c r="AX558" s="16" t="s">
        <v>71</v>
      </c>
      <c r="AY558" s="243" t="s">
        <v>119</v>
      </c>
    </row>
    <row r="559" spans="2:51" s="13" customFormat="1" ht="11.25">
      <c r="B559" s="189"/>
      <c r="C559" s="190"/>
      <c r="D559" s="191" t="s">
        <v>132</v>
      </c>
      <c r="E559" s="192" t="s">
        <v>19</v>
      </c>
      <c r="F559" s="193" t="s">
        <v>1098</v>
      </c>
      <c r="G559" s="190"/>
      <c r="H559" s="194">
        <v>20.54</v>
      </c>
      <c r="I559" s="195"/>
      <c r="J559" s="190"/>
      <c r="K559" s="190"/>
      <c r="L559" s="196"/>
      <c r="M559" s="197"/>
      <c r="N559" s="198"/>
      <c r="O559" s="198"/>
      <c r="P559" s="198"/>
      <c r="Q559" s="198"/>
      <c r="R559" s="198"/>
      <c r="S559" s="198"/>
      <c r="T559" s="199"/>
      <c r="AT559" s="200" t="s">
        <v>132</v>
      </c>
      <c r="AU559" s="200" t="s">
        <v>128</v>
      </c>
      <c r="AV559" s="13" t="s">
        <v>128</v>
      </c>
      <c r="AW559" s="13" t="s">
        <v>33</v>
      </c>
      <c r="AX559" s="13" t="s">
        <v>71</v>
      </c>
      <c r="AY559" s="200" t="s">
        <v>119</v>
      </c>
    </row>
    <row r="560" spans="2:51" s="13" customFormat="1" ht="11.25">
      <c r="B560" s="189"/>
      <c r="C560" s="190"/>
      <c r="D560" s="191" t="s">
        <v>132</v>
      </c>
      <c r="E560" s="192" t="s">
        <v>19</v>
      </c>
      <c r="F560" s="193" t="s">
        <v>1099</v>
      </c>
      <c r="G560" s="190"/>
      <c r="H560" s="194">
        <v>44.826</v>
      </c>
      <c r="I560" s="195"/>
      <c r="J560" s="190"/>
      <c r="K560" s="190"/>
      <c r="L560" s="196"/>
      <c r="M560" s="197"/>
      <c r="N560" s="198"/>
      <c r="O560" s="198"/>
      <c r="P560" s="198"/>
      <c r="Q560" s="198"/>
      <c r="R560" s="198"/>
      <c r="S560" s="198"/>
      <c r="T560" s="199"/>
      <c r="AT560" s="200" t="s">
        <v>132</v>
      </c>
      <c r="AU560" s="200" t="s">
        <v>128</v>
      </c>
      <c r="AV560" s="13" t="s">
        <v>128</v>
      </c>
      <c r="AW560" s="13" t="s">
        <v>33</v>
      </c>
      <c r="AX560" s="13" t="s">
        <v>71</v>
      </c>
      <c r="AY560" s="200" t="s">
        <v>119</v>
      </c>
    </row>
    <row r="561" spans="2:51" s="13" customFormat="1" ht="11.25">
      <c r="B561" s="189"/>
      <c r="C561" s="190"/>
      <c r="D561" s="191" t="s">
        <v>132</v>
      </c>
      <c r="E561" s="192" t="s">
        <v>19</v>
      </c>
      <c r="F561" s="193" t="s">
        <v>1100</v>
      </c>
      <c r="G561" s="190"/>
      <c r="H561" s="194">
        <v>19.136</v>
      </c>
      <c r="I561" s="195"/>
      <c r="J561" s="190"/>
      <c r="K561" s="190"/>
      <c r="L561" s="196"/>
      <c r="M561" s="197"/>
      <c r="N561" s="198"/>
      <c r="O561" s="198"/>
      <c r="P561" s="198"/>
      <c r="Q561" s="198"/>
      <c r="R561" s="198"/>
      <c r="S561" s="198"/>
      <c r="T561" s="199"/>
      <c r="AT561" s="200" t="s">
        <v>132</v>
      </c>
      <c r="AU561" s="200" t="s">
        <v>128</v>
      </c>
      <c r="AV561" s="13" t="s">
        <v>128</v>
      </c>
      <c r="AW561" s="13" t="s">
        <v>33</v>
      </c>
      <c r="AX561" s="13" t="s">
        <v>71</v>
      </c>
      <c r="AY561" s="200" t="s">
        <v>119</v>
      </c>
    </row>
    <row r="562" spans="2:51" s="16" customFormat="1" ht="11.25">
      <c r="B562" s="233"/>
      <c r="C562" s="234"/>
      <c r="D562" s="191" t="s">
        <v>132</v>
      </c>
      <c r="E562" s="235" t="s">
        <v>19</v>
      </c>
      <c r="F562" s="236" t="s">
        <v>1097</v>
      </c>
      <c r="G562" s="234"/>
      <c r="H562" s="237">
        <v>84.502</v>
      </c>
      <c r="I562" s="238"/>
      <c r="J562" s="234"/>
      <c r="K562" s="234"/>
      <c r="L562" s="239"/>
      <c r="M562" s="240"/>
      <c r="N562" s="241"/>
      <c r="O562" s="241"/>
      <c r="P562" s="241"/>
      <c r="Q562" s="241"/>
      <c r="R562" s="241"/>
      <c r="S562" s="241"/>
      <c r="T562" s="242"/>
      <c r="AT562" s="243" t="s">
        <v>132</v>
      </c>
      <c r="AU562" s="243" t="s">
        <v>128</v>
      </c>
      <c r="AV562" s="16" t="s">
        <v>120</v>
      </c>
      <c r="AW562" s="16" t="s">
        <v>33</v>
      </c>
      <c r="AX562" s="16" t="s">
        <v>71</v>
      </c>
      <c r="AY562" s="243" t="s">
        <v>119</v>
      </c>
    </row>
    <row r="563" spans="2:51" s="13" customFormat="1" ht="11.25">
      <c r="B563" s="189"/>
      <c r="C563" s="190"/>
      <c r="D563" s="191" t="s">
        <v>132</v>
      </c>
      <c r="E563" s="192" t="s">
        <v>19</v>
      </c>
      <c r="F563" s="193" t="s">
        <v>1101</v>
      </c>
      <c r="G563" s="190"/>
      <c r="H563" s="194">
        <v>5</v>
      </c>
      <c r="I563" s="195"/>
      <c r="J563" s="190"/>
      <c r="K563" s="190"/>
      <c r="L563" s="196"/>
      <c r="M563" s="197"/>
      <c r="N563" s="198"/>
      <c r="O563" s="198"/>
      <c r="P563" s="198"/>
      <c r="Q563" s="198"/>
      <c r="R563" s="198"/>
      <c r="S563" s="198"/>
      <c r="T563" s="199"/>
      <c r="AT563" s="200" t="s">
        <v>132</v>
      </c>
      <c r="AU563" s="200" t="s">
        <v>128</v>
      </c>
      <c r="AV563" s="13" t="s">
        <v>128</v>
      </c>
      <c r="AW563" s="13" t="s">
        <v>33</v>
      </c>
      <c r="AX563" s="13" t="s">
        <v>71</v>
      </c>
      <c r="AY563" s="200" t="s">
        <v>119</v>
      </c>
    </row>
    <row r="564" spans="2:51" s="14" customFormat="1" ht="11.25">
      <c r="B564" s="201"/>
      <c r="C564" s="202"/>
      <c r="D564" s="191" t="s">
        <v>132</v>
      </c>
      <c r="E564" s="203" t="s">
        <v>19</v>
      </c>
      <c r="F564" s="204" t="s">
        <v>164</v>
      </c>
      <c r="G564" s="202"/>
      <c r="H564" s="205">
        <v>117.702</v>
      </c>
      <c r="I564" s="206"/>
      <c r="J564" s="202"/>
      <c r="K564" s="202"/>
      <c r="L564" s="207"/>
      <c r="M564" s="208"/>
      <c r="N564" s="209"/>
      <c r="O564" s="209"/>
      <c r="P564" s="209"/>
      <c r="Q564" s="209"/>
      <c r="R564" s="209"/>
      <c r="S564" s="209"/>
      <c r="T564" s="210"/>
      <c r="AT564" s="211" t="s">
        <v>132</v>
      </c>
      <c r="AU564" s="211" t="s">
        <v>128</v>
      </c>
      <c r="AV564" s="14" t="s">
        <v>127</v>
      </c>
      <c r="AW564" s="14" t="s">
        <v>33</v>
      </c>
      <c r="AX564" s="14" t="s">
        <v>76</v>
      </c>
      <c r="AY564" s="211" t="s">
        <v>119</v>
      </c>
    </row>
    <row r="565" spans="1:65" s="2" customFormat="1" ht="16.5" customHeight="1">
      <c r="A565" s="37"/>
      <c r="B565" s="38"/>
      <c r="C565" s="171" t="s">
        <v>1102</v>
      </c>
      <c r="D565" s="171" t="s">
        <v>122</v>
      </c>
      <c r="E565" s="172" t="s">
        <v>1103</v>
      </c>
      <c r="F565" s="173" t="s">
        <v>1104</v>
      </c>
      <c r="G565" s="174" t="s">
        <v>136</v>
      </c>
      <c r="H565" s="175">
        <v>117.702</v>
      </c>
      <c r="I565" s="176"/>
      <c r="J565" s="177">
        <f>ROUND(I565*H565,2)</f>
        <v>0</v>
      </c>
      <c r="K565" s="173" t="s">
        <v>126</v>
      </c>
      <c r="L565" s="42"/>
      <c r="M565" s="178" t="s">
        <v>19</v>
      </c>
      <c r="N565" s="179" t="s">
        <v>43</v>
      </c>
      <c r="O565" s="67"/>
      <c r="P565" s="180">
        <f>O565*H565</f>
        <v>0</v>
      </c>
      <c r="Q565" s="180">
        <v>0</v>
      </c>
      <c r="R565" s="180">
        <f>Q565*H565</f>
        <v>0</v>
      </c>
      <c r="S565" s="180">
        <v>0</v>
      </c>
      <c r="T565" s="181">
        <f>S565*H565</f>
        <v>0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R565" s="182" t="s">
        <v>205</v>
      </c>
      <c r="AT565" s="182" t="s">
        <v>122</v>
      </c>
      <c r="AU565" s="182" t="s">
        <v>128</v>
      </c>
      <c r="AY565" s="20" t="s">
        <v>119</v>
      </c>
      <c r="BE565" s="183">
        <f>IF(N565="základní",J565,0)</f>
        <v>0</v>
      </c>
      <c r="BF565" s="183">
        <f>IF(N565="snížená",J565,0)</f>
        <v>0</v>
      </c>
      <c r="BG565" s="183">
        <f>IF(N565="zákl. přenesená",J565,0)</f>
        <v>0</v>
      </c>
      <c r="BH565" s="183">
        <f>IF(N565="sníž. přenesená",J565,0)</f>
        <v>0</v>
      </c>
      <c r="BI565" s="183">
        <f>IF(N565="nulová",J565,0)</f>
        <v>0</v>
      </c>
      <c r="BJ565" s="20" t="s">
        <v>128</v>
      </c>
      <c r="BK565" s="183">
        <f>ROUND(I565*H565,2)</f>
        <v>0</v>
      </c>
      <c r="BL565" s="20" t="s">
        <v>205</v>
      </c>
      <c r="BM565" s="182" t="s">
        <v>1105</v>
      </c>
    </row>
    <row r="566" spans="1:47" s="2" customFormat="1" ht="11.25">
      <c r="A566" s="37"/>
      <c r="B566" s="38"/>
      <c r="C566" s="39"/>
      <c r="D566" s="184" t="s">
        <v>130</v>
      </c>
      <c r="E566" s="39"/>
      <c r="F566" s="185" t="s">
        <v>1106</v>
      </c>
      <c r="G566" s="39"/>
      <c r="H566" s="39"/>
      <c r="I566" s="186"/>
      <c r="J566" s="39"/>
      <c r="K566" s="39"/>
      <c r="L566" s="42"/>
      <c r="M566" s="187"/>
      <c r="N566" s="188"/>
      <c r="O566" s="67"/>
      <c r="P566" s="67"/>
      <c r="Q566" s="67"/>
      <c r="R566" s="67"/>
      <c r="S566" s="67"/>
      <c r="T566" s="68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T566" s="20" t="s">
        <v>130</v>
      </c>
      <c r="AU566" s="20" t="s">
        <v>128</v>
      </c>
    </row>
    <row r="567" spans="1:65" s="2" customFormat="1" ht="16.5" customHeight="1">
      <c r="A567" s="37"/>
      <c r="B567" s="38"/>
      <c r="C567" s="171" t="s">
        <v>1107</v>
      </c>
      <c r="D567" s="171" t="s">
        <v>122</v>
      </c>
      <c r="E567" s="172" t="s">
        <v>1108</v>
      </c>
      <c r="F567" s="173" t="s">
        <v>1109</v>
      </c>
      <c r="G567" s="174" t="s">
        <v>136</v>
      </c>
      <c r="H567" s="175">
        <v>120.992</v>
      </c>
      <c r="I567" s="176"/>
      <c r="J567" s="177">
        <f>ROUND(I567*H567,2)</f>
        <v>0</v>
      </c>
      <c r="K567" s="173" t="s">
        <v>126</v>
      </c>
      <c r="L567" s="42"/>
      <c r="M567" s="178" t="s">
        <v>19</v>
      </c>
      <c r="N567" s="179" t="s">
        <v>43</v>
      </c>
      <c r="O567" s="67"/>
      <c r="P567" s="180">
        <f>O567*H567</f>
        <v>0</v>
      </c>
      <c r="Q567" s="180">
        <v>0.0002</v>
      </c>
      <c r="R567" s="180">
        <f>Q567*H567</f>
        <v>0.024198400000000002</v>
      </c>
      <c r="S567" s="180">
        <v>0</v>
      </c>
      <c r="T567" s="181">
        <f>S567*H567</f>
        <v>0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182" t="s">
        <v>205</v>
      </c>
      <c r="AT567" s="182" t="s">
        <v>122</v>
      </c>
      <c r="AU567" s="182" t="s">
        <v>128</v>
      </c>
      <c r="AY567" s="20" t="s">
        <v>119</v>
      </c>
      <c r="BE567" s="183">
        <f>IF(N567="základní",J567,0)</f>
        <v>0</v>
      </c>
      <c r="BF567" s="183">
        <f>IF(N567="snížená",J567,0)</f>
        <v>0</v>
      </c>
      <c r="BG567" s="183">
        <f>IF(N567="zákl. přenesená",J567,0)</f>
        <v>0</v>
      </c>
      <c r="BH567" s="183">
        <f>IF(N567="sníž. přenesená",J567,0)</f>
        <v>0</v>
      </c>
      <c r="BI567" s="183">
        <f>IF(N567="nulová",J567,0)</f>
        <v>0</v>
      </c>
      <c r="BJ567" s="20" t="s">
        <v>128</v>
      </c>
      <c r="BK567" s="183">
        <f>ROUND(I567*H567,2)</f>
        <v>0</v>
      </c>
      <c r="BL567" s="20" t="s">
        <v>205</v>
      </c>
      <c r="BM567" s="182" t="s">
        <v>1110</v>
      </c>
    </row>
    <row r="568" spans="1:47" s="2" customFormat="1" ht="11.25">
      <c r="A568" s="37"/>
      <c r="B568" s="38"/>
      <c r="C568" s="39"/>
      <c r="D568" s="184" t="s">
        <v>130</v>
      </c>
      <c r="E568" s="39"/>
      <c r="F568" s="185" t="s">
        <v>1111</v>
      </c>
      <c r="G568" s="39"/>
      <c r="H568" s="39"/>
      <c r="I568" s="186"/>
      <c r="J568" s="39"/>
      <c r="K568" s="39"/>
      <c r="L568" s="42"/>
      <c r="M568" s="187"/>
      <c r="N568" s="188"/>
      <c r="O568" s="67"/>
      <c r="P568" s="67"/>
      <c r="Q568" s="67"/>
      <c r="R568" s="67"/>
      <c r="S568" s="67"/>
      <c r="T568" s="68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T568" s="20" t="s">
        <v>130</v>
      </c>
      <c r="AU568" s="20" t="s">
        <v>128</v>
      </c>
    </row>
    <row r="569" spans="2:51" s="13" customFormat="1" ht="11.25">
      <c r="B569" s="189"/>
      <c r="C569" s="190"/>
      <c r="D569" s="191" t="s">
        <v>132</v>
      </c>
      <c r="E569" s="192" t="s">
        <v>19</v>
      </c>
      <c r="F569" s="193" t="s">
        <v>190</v>
      </c>
      <c r="G569" s="190"/>
      <c r="H569" s="194">
        <v>4.03</v>
      </c>
      <c r="I569" s="195"/>
      <c r="J569" s="190"/>
      <c r="K569" s="190"/>
      <c r="L569" s="196"/>
      <c r="M569" s="197"/>
      <c r="N569" s="198"/>
      <c r="O569" s="198"/>
      <c r="P569" s="198"/>
      <c r="Q569" s="198"/>
      <c r="R569" s="198"/>
      <c r="S569" s="198"/>
      <c r="T569" s="199"/>
      <c r="AT569" s="200" t="s">
        <v>132</v>
      </c>
      <c r="AU569" s="200" t="s">
        <v>128</v>
      </c>
      <c r="AV569" s="13" t="s">
        <v>128</v>
      </c>
      <c r="AW569" s="13" t="s">
        <v>33</v>
      </c>
      <c r="AX569" s="13" t="s">
        <v>71</v>
      </c>
      <c r="AY569" s="200" t="s">
        <v>119</v>
      </c>
    </row>
    <row r="570" spans="2:51" s="13" customFormat="1" ht="11.25">
      <c r="B570" s="189"/>
      <c r="C570" s="190"/>
      <c r="D570" s="191" t="s">
        <v>132</v>
      </c>
      <c r="E570" s="192" t="s">
        <v>19</v>
      </c>
      <c r="F570" s="193" t="s">
        <v>1095</v>
      </c>
      <c r="G570" s="190"/>
      <c r="H570" s="194">
        <v>20.73</v>
      </c>
      <c r="I570" s="195"/>
      <c r="J570" s="190"/>
      <c r="K570" s="190"/>
      <c r="L570" s="196"/>
      <c r="M570" s="197"/>
      <c r="N570" s="198"/>
      <c r="O570" s="198"/>
      <c r="P570" s="198"/>
      <c r="Q570" s="198"/>
      <c r="R570" s="198"/>
      <c r="S570" s="198"/>
      <c r="T570" s="199"/>
      <c r="AT570" s="200" t="s">
        <v>132</v>
      </c>
      <c r="AU570" s="200" t="s">
        <v>128</v>
      </c>
      <c r="AV570" s="13" t="s">
        <v>128</v>
      </c>
      <c r="AW570" s="13" t="s">
        <v>33</v>
      </c>
      <c r="AX570" s="13" t="s">
        <v>71</v>
      </c>
      <c r="AY570" s="200" t="s">
        <v>119</v>
      </c>
    </row>
    <row r="571" spans="2:51" s="13" customFormat="1" ht="11.25">
      <c r="B571" s="189"/>
      <c r="C571" s="190"/>
      <c r="D571" s="191" t="s">
        <v>132</v>
      </c>
      <c r="E571" s="192" t="s">
        <v>19</v>
      </c>
      <c r="F571" s="193" t="s">
        <v>192</v>
      </c>
      <c r="G571" s="190"/>
      <c r="H571" s="194">
        <v>3.44</v>
      </c>
      <c r="I571" s="195"/>
      <c r="J571" s="190"/>
      <c r="K571" s="190"/>
      <c r="L571" s="196"/>
      <c r="M571" s="197"/>
      <c r="N571" s="198"/>
      <c r="O571" s="198"/>
      <c r="P571" s="198"/>
      <c r="Q571" s="198"/>
      <c r="R571" s="198"/>
      <c r="S571" s="198"/>
      <c r="T571" s="199"/>
      <c r="AT571" s="200" t="s">
        <v>132</v>
      </c>
      <c r="AU571" s="200" t="s">
        <v>128</v>
      </c>
      <c r="AV571" s="13" t="s">
        <v>128</v>
      </c>
      <c r="AW571" s="13" t="s">
        <v>33</v>
      </c>
      <c r="AX571" s="13" t="s">
        <v>71</v>
      </c>
      <c r="AY571" s="200" t="s">
        <v>119</v>
      </c>
    </row>
    <row r="572" spans="2:51" s="13" customFormat="1" ht="11.25">
      <c r="B572" s="189"/>
      <c r="C572" s="190"/>
      <c r="D572" s="191" t="s">
        <v>132</v>
      </c>
      <c r="E572" s="192" t="s">
        <v>19</v>
      </c>
      <c r="F572" s="193" t="s">
        <v>277</v>
      </c>
      <c r="G572" s="190"/>
      <c r="H572" s="194">
        <v>3.29</v>
      </c>
      <c r="I572" s="195"/>
      <c r="J572" s="190"/>
      <c r="K572" s="190"/>
      <c r="L572" s="196"/>
      <c r="M572" s="197"/>
      <c r="N572" s="198"/>
      <c r="O572" s="198"/>
      <c r="P572" s="198"/>
      <c r="Q572" s="198"/>
      <c r="R572" s="198"/>
      <c r="S572" s="198"/>
      <c r="T572" s="199"/>
      <c r="AT572" s="200" t="s">
        <v>132</v>
      </c>
      <c r="AU572" s="200" t="s">
        <v>128</v>
      </c>
      <c r="AV572" s="13" t="s">
        <v>128</v>
      </c>
      <c r="AW572" s="13" t="s">
        <v>33</v>
      </c>
      <c r="AX572" s="13" t="s">
        <v>71</v>
      </c>
      <c r="AY572" s="200" t="s">
        <v>119</v>
      </c>
    </row>
    <row r="573" spans="2:51" s="16" customFormat="1" ht="11.25">
      <c r="B573" s="233"/>
      <c r="C573" s="234"/>
      <c r="D573" s="191" t="s">
        <v>132</v>
      </c>
      <c r="E573" s="235" t="s">
        <v>19</v>
      </c>
      <c r="F573" s="236" t="s">
        <v>1097</v>
      </c>
      <c r="G573" s="234"/>
      <c r="H573" s="237">
        <v>31.490000000000002</v>
      </c>
      <c r="I573" s="238"/>
      <c r="J573" s="234"/>
      <c r="K573" s="234"/>
      <c r="L573" s="239"/>
      <c r="M573" s="240"/>
      <c r="N573" s="241"/>
      <c r="O573" s="241"/>
      <c r="P573" s="241"/>
      <c r="Q573" s="241"/>
      <c r="R573" s="241"/>
      <c r="S573" s="241"/>
      <c r="T573" s="242"/>
      <c r="AT573" s="243" t="s">
        <v>132</v>
      </c>
      <c r="AU573" s="243" t="s">
        <v>128</v>
      </c>
      <c r="AV573" s="16" t="s">
        <v>120</v>
      </c>
      <c r="AW573" s="16" t="s">
        <v>33</v>
      </c>
      <c r="AX573" s="16" t="s">
        <v>71</v>
      </c>
      <c r="AY573" s="243" t="s">
        <v>119</v>
      </c>
    </row>
    <row r="574" spans="2:51" s="13" customFormat="1" ht="11.25">
      <c r="B574" s="189"/>
      <c r="C574" s="190"/>
      <c r="D574" s="191" t="s">
        <v>132</v>
      </c>
      <c r="E574" s="192" t="s">
        <v>19</v>
      </c>
      <c r="F574" s="193" t="s">
        <v>1098</v>
      </c>
      <c r="G574" s="190"/>
      <c r="H574" s="194">
        <v>20.54</v>
      </c>
      <c r="I574" s="195"/>
      <c r="J574" s="190"/>
      <c r="K574" s="190"/>
      <c r="L574" s="196"/>
      <c r="M574" s="197"/>
      <c r="N574" s="198"/>
      <c r="O574" s="198"/>
      <c r="P574" s="198"/>
      <c r="Q574" s="198"/>
      <c r="R574" s="198"/>
      <c r="S574" s="198"/>
      <c r="T574" s="199"/>
      <c r="AT574" s="200" t="s">
        <v>132</v>
      </c>
      <c r="AU574" s="200" t="s">
        <v>128</v>
      </c>
      <c r="AV574" s="13" t="s">
        <v>128</v>
      </c>
      <c r="AW574" s="13" t="s">
        <v>33</v>
      </c>
      <c r="AX574" s="13" t="s">
        <v>71</v>
      </c>
      <c r="AY574" s="200" t="s">
        <v>119</v>
      </c>
    </row>
    <row r="575" spans="2:51" s="13" customFormat="1" ht="11.25">
      <c r="B575" s="189"/>
      <c r="C575" s="190"/>
      <c r="D575" s="191" t="s">
        <v>132</v>
      </c>
      <c r="E575" s="192" t="s">
        <v>19</v>
      </c>
      <c r="F575" s="193" t="s">
        <v>1099</v>
      </c>
      <c r="G575" s="190"/>
      <c r="H575" s="194">
        <v>44.826</v>
      </c>
      <c r="I575" s="195"/>
      <c r="J575" s="190"/>
      <c r="K575" s="190"/>
      <c r="L575" s="196"/>
      <c r="M575" s="197"/>
      <c r="N575" s="198"/>
      <c r="O575" s="198"/>
      <c r="P575" s="198"/>
      <c r="Q575" s="198"/>
      <c r="R575" s="198"/>
      <c r="S575" s="198"/>
      <c r="T575" s="199"/>
      <c r="AT575" s="200" t="s">
        <v>132</v>
      </c>
      <c r="AU575" s="200" t="s">
        <v>128</v>
      </c>
      <c r="AV575" s="13" t="s">
        <v>128</v>
      </c>
      <c r="AW575" s="13" t="s">
        <v>33</v>
      </c>
      <c r="AX575" s="13" t="s">
        <v>71</v>
      </c>
      <c r="AY575" s="200" t="s">
        <v>119</v>
      </c>
    </row>
    <row r="576" spans="2:51" s="13" customFormat="1" ht="11.25">
      <c r="B576" s="189"/>
      <c r="C576" s="190"/>
      <c r="D576" s="191" t="s">
        <v>132</v>
      </c>
      <c r="E576" s="192" t="s">
        <v>19</v>
      </c>
      <c r="F576" s="193" t="s">
        <v>1100</v>
      </c>
      <c r="G576" s="190"/>
      <c r="H576" s="194">
        <v>19.136</v>
      </c>
      <c r="I576" s="195"/>
      <c r="J576" s="190"/>
      <c r="K576" s="190"/>
      <c r="L576" s="196"/>
      <c r="M576" s="197"/>
      <c r="N576" s="198"/>
      <c r="O576" s="198"/>
      <c r="P576" s="198"/>
      <c r="Q576" s="198"/>
      <c r="R576" s="198"/>
      <c r="S576" s="198"/>
      <c r="T576" s="199"/>
      <c r="AT576" s="200" t="s">
        <v>132</v>
      </c>
      <c r="AU576" s="200" t="s">
        <v>128</v>
      </c>
      <c r="AV576" s="13" t="s">
        <v>128</v>
      </c>
      <c r="AW576" s="13" t="s">
        <v>33</v>
      </c>
      <c r="AX576" s="13" t="s">
        <v>71</v>
      </c>
      <c r="AY576" s="200" t="s">
        <v>119</v>
      </c>
    </row>
    <row r="577" spans="2:51" s="16" customFormat="1" ht="11.25">
      <c r="B577" s="233"/>
      <c r="C577" s="234"/>
      <c r="D577" s="191" t="s">
        <v>132</v>
      </c>
      <c r="E577" s="235" t="s">
        <v>19</v>
      </c>
      <c r="F577" s="236" t="s">
        <v>1097</v>
      </c>
      <c r="G577" s="234"/>
      <c r="H577" s="237">
        <v>84.502</v>
      </c>
      <c r="I577" s="238"/>
      <c r="J577" s="234"/>
      <c r="K577" s="234"/>
      <c r="L577" s="239"/>
      <c r="M577" s="240"/>
      <c r="N577" s="241"/>
      <c r="O577" s="241"/>
      <c r="P577" s="241"/>
      <c r="Q577" s="241"/>
      <c r="R577" s="241"/>
      <c r="S577" s="241"/>
      <c r="T577" s="242"/>
      <c r="AT577" s="243" t="s">
        <v>132</v>
      </c>
      <c r="AU577" s="243" t="s">
        <v>128</v>
      </c>
      <c r="AV577" s="16" t="s">
        <v>120</v>
      </c>
      <c r="AW577" s="16" t="s">
        <v>33</v>
      </c>
      <c r="AX577" s="16" t="s">
        <v>71</v>
      </c>
      <c r="AY577" s="243" t="s">
        <v>119</v>
      </c>
    </row>
    <row r="578" spans="2:51" s="13" customFormat="1" ht="11.25">
      <c r="B578" s="189"/>
      <c r="C578" s="190"/>
      <c r="D578" s="191" t="s">
        <v>132</v>
      </c>
      <c r="E578" s="192" t="s">
        <v>19</v>
      </c>
      <c r="F578" s="193" t="s">
        <v>1101</v>
      </c>
      <c r="G578" s="190"/>
      <c r="H578" s="194">
        <v>5</v>
      </c>
      <c r="I578" s="195"/>
      <c r="J578" s="190"/>
      <c r="K578" s="190"/>
      <c r="L578" s="196"/>
      <c r="M578" s="197"/>
      <c r="N578" s="198"/>
      <c r="O578" s="198"/>
      <c r="P578" s="198"/>
      <c r="Q578" s="198"/>
      <c r="R578" s="198"/>
      <c r="S578" s="198"/>
      <c r="T578" s="199"/>
      <c r="AT578" s="200" t="s">
        <v>132</v>
      </c>
      <c r="AU578" s="200" t="s">
        <v>128</v>
      </c>
      <c r="AV578" s="13" t="s">
        <v>128</v>
      </c>
      <c r="AW578" s="13" t="s">
        <v>33</v>
      </c>
      <c r="AX578" s="13" t="s">
        <v>71</v>
      </c>
      <c r="AY578" s="200" t="s">
        <v>119</v>
      </c>
    </row>
    <row r="579" spans="2:51" s="14" customFormat="1" ht="11.25">
      <c r="B579" s="201"/>
      <c r="C579" s="202"/>
      <c r="D579" s="191" t="s">
        <v>132</v>
      </c>
      <c r="E579" s="203" t="s">
        <v>19</v>
      </c>
      <c r="F579" s="204" t="s">
        <v>164</v>
      </c>
      <c r="G579" s="202"/>
      <c r="H579" s="205">
        <v>120.99199999999999</v>
      </c>
      <c r="I579" s="206"/>
      <c r="J579" s="202"/>
      <c r="K579" s="202"/>
      <c r="L579" s="207"/>
      <c r="M579" s="208"/>
      <c r="N579" s="209"/>
      <c r="O579" s="209"/>
      <c r="P579" s="209"/>
      <c r="Q579" s="209"/>
      <c r="R579" s="209"/>
      <c r="S579" s="209"/>
      <c r="T579" s="210"/>
      <c r="AT579" s="211" t="s">
        <v>132</v>
      </c>
      <c r="AU579" s="211" t="s">
        <v>128</v>
      </c>
      <c r="AV579" s="14" t="s">
        <v>127</v>
      </c>
      <c r="AW579" s="14" t="s">
        <v>33</v>
      </c>
      <c r="AX579" s="14" t="s">
        <v>76</v>
      </c>
      <c r="AY579" s="211" t="s">
        <v>119</v>
      </c>
    </row>
    <row r="580" spans="1:65" s="2" customFormat="1" ht="24.2" customHeight="1">
      <c r="A580" s="37"/>
      <c r="B580" s="38"/>
      <c r="C580" s="171" t="s">
        <v>1112</v>
      </c>
      <c r="D580" s="171" t="s">
        <v>122</v>
      </c>
      <c r="E580" s="172" t="s">
        <v>1113</v>
      </c>
      <c r="F580" s="173" t="s">
        <v>1114</v>
      </c>
      <c r="G580" s="174" t="s">
        <v>136</v>
      </c>
      <c r="H580" s="175">
        <v>120.992</v>
      </c>
      <c r="I580" s="176"/>
      <c r="J580" s="177">
        <f>ROUND(I580*H580,2)</f>
        <v>0</v>
      </c>
      <c r="K580" s="173" t="s">
        <v>126</v>
      </c>
      <c r="L580" s="42"/>
      <c r="M580" s="178" t="s">
        <v>19</v>
      </c>
      <c r="N580" s="179" t="s">
        <v>43</v>
      </c>
      <c r="O580" s="67"/>
      <c r="P580" s="180">
        <f>O580*H580</f>
        <v>0</v>
      </c>
      <c r="Q580" s="180">
        <v>0.0002</v>
      </c>
      <c r="R580" s="180">
        <f>Q580*H580</f>
        <v>0.024198400000000002</v>
      </c>
      <c r="S580" s="180">
        <v>0</v>
      </c>
      <c r="T580" s="181">
        <f>S580*H580</f>
        <v>0</v>
      </c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R580" s="182" t="s">
        <v>205</v>
      </c>
      <c r="AT580" s="182" t="s">
        <v>122</v>
      </c>
      <c r="AU580" s="182" t="s">
        <v>128</v>
      </c>
      <c r="AY580" s="20" t="s">
        <v>119</v>
      </c>
      <c r="BE580" s="183">
        <f>IF(N580="základní",J580,0)</f>
        <v>0</v>
      </c>
      <c r="BF580" s="183">
        <f>IF(N580="snížená",J580,0)</f>
        <v>0</v>
      </c>
      <c r="BG580" s="183">
        <f>IF(N580="zákl. přenesená",J580,0)</f>
        <v>0</v>
      </c>
      <c r="BH580" s="183">
        <f>IF(N580="sníž. přenesená",J580,0)</f>
        <v>0</v>
      </c>
      <c r="BI580" s="183">
        <f>IF(N580="nulová",J580,0)</f>
        <v>0</v>
      </c>
      <c r="BJ580" s="20" t="s">
        <v>128</v>
      </c>
      <c r="BK580" s="183">
        <f>ROUND(I580*H580,2)</f>
        <v>0</v>
      </c>
      <c r="BL580" s="20" t="s">
        <v>205</v>
      </c>
      <c r="BM580" s="182" t="s">
        <v>1115</v>
      </c>
    </row>
    <row r="581" spans="1:47" s="2" customFormat="1" ht="11.25">
      <c r="A581" s="37"/>
      <c r="B581" s="38"/>
      <c r="C581" s="39"/>
      <c r="D581" s="184" t="s">
        <v>130</v>
      </c>
      <c r="E581" s="39"/>
      <c r="F581" s="185" t="s">
        <v>1116</v>
      </c>
      <c r="G581" s="39"/>
      <c r="H581" s="39"/>
      <c r="I581" s="186"/>
      <c r="J581" s="39"/>
      <c r="K581" s="39"/>
      <c r="L581" s="42"/>
      <c r="M581" s="244"/>
      <c r="N581" s="245"/>
      <c r="O581" s="246"/>
      <c r="P581" s="246"/>
      <c r="Q581" s="246"/>
      <c r="R581" s="246"/>
      <c r="S581" s="246"/>
      <c r="T581" s="24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T581" s="20" t="s">
        <v>130</v>
      </c>
      <c r="AU581" s="20" t="s">
        <v>128</v>
      </c>
    </row>
    <row r="582" spans="1:31" s="2" customFormat="1" ht="6.95" customHeight="1">
      <c r="A582" s="37"/>
      <c r="B582" s="50"/>
      <c r="C582" s="51"/>
      <c r="D582" s="51"/>
      <c r="E582" s="51"/>
      <c r="F582" s="51"/>
      <c r="G582" s="51"/>
      <c r="H582" s="51"/>
      <c r="I582" s="51"/>
      <c r="J582" s="51"/>
      <c r="K582" s="51"/>
      <c r="L582" s="42"/>
      <c r="M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</row>
  </sheetData>
  <sheetProtection algorithmName="SHA-512" hashValue="vjFP1F6et+0SFbHG4aLQSySCJbcGzetOvawJImyyPgJRMx1cvyqthiDRV0LSrdrpVUaM5iqrk0Aujn/XRNkvzA==" saltValue="ddRSj/kDzpPCcPKF6Ukkng==" spinCount="100000" sheet="1" objects="1" scenarios="1" formatColumns="0" formatRows="0" autoFilter="0"/>
  <autoFilter ref="C93:K581"/>
  <mergeCells count="6">
    <mergeCell ref="L2:V2"/>
    <mergeCell ref="E7:H7"/>
    <mergeCell ref="E16:H16"/>
    <mergeCell ref="E25:H25"/>
    <mergeCell ref="E46:H46"/>
    <mergeCell ref="E86:H86"/>
  </mergeCells>
  <hyperlinks>
    <hyperlink ref="F98" r:id="rId1" display="https://podminky.urs.cz/item/CS_URS_2024_01/311321511"/>
    <hyperlink ref="F101" r:id="rId2" display="https://podminky.urs.cz/item/CS_URS_2024_01/311351121"/>
    <hyperlink ref="F104" r:id="rId3" display="https://podminky.urs.cz/item/CS_URS_2024_01/311351122"/>
    <hyperlink ref="F106" r:id="rId4" display="https://podminky.urs.cz/item/CS_URS_2024_01/311361821"/>
    <hyperlink ref="F109" r:id="rId5" display="https://podminky.urs.cz/item/CS_URS_2024_01/317142412"/>
    <hyperlink ref="F112" r:id="rId6" display="https://podminky.urs.cz/item/CS_URS_2024_01/342272215"/>
    <hyperlink ref="F117" r:id="rId7" display="https://podminky.urs.cz/item/CS_URS_2024_01/342272225"/>
    <hyperlink ref="F120" r:id="rId8" display="https://podminky.urs.cz/item/CS_URS_2024_01/342291131"/>
    <hyperlink ref="F123" r:id="rId9" display="https://podminky.urs.cz/item/CS_URS_2024_01/346244352"/>
    <hyperlink ref="F127" r:id="rId10" display="https://podminky.urs.cz/item/CS_URS_2024_01/611131121"/>
    <hyperlink ref="F133" r:id="rId11" display="https://podminky.urs.cz/item/CS_URS_2024_01/611142001"/>
    <hyperlink ref="F139" r:id="rId12" display="https://podminky.urs.cz/item/CS_URS_2024_01/611321131"/>
    <hyperlink ref="F141" r:id="rId13" display="https://podminky.urs.cz/item/CS_URS_2024_01/612131121"/>
    <hyperlink ref="F148" r:id="rId14" display="https://podminky.urs.cz/item/CS_URS_2024_01/612135101"/>
    <hyperlink ref="F151" r:id="rId15" display="https://podminky.urs.cz/item/CS_URS_2024_01/612142001"/>
    <hyperlink ref="F158" r:id="rId16" display="https://podminky.urs.cz/item/CS_URS_2024_01/612321131"/>
    <hyperlink ref="F164" r:id="rId17" display="https://podminky.urs.cz/item/CS_URS_2024_01/612325201"/>
    <hyperlink ref="F167" r:id="rId18" display="https://podminky.urs.cz/item/CS_URS_2024_01/612325302"/>
    <hyperlink ref="F170" r:id="rId19" display="https://podminky.urs.cz/item/CS_URS_2024_01/632450132"/>
    <hyperlink ref="F173" r:id="rId20" display="https://podminky.urs.cz/item/CS_URS_2024_01/642942111"/>
    <hyperlink ref="F177" r:id="rId21" display="https://podminky.urs.cz/item/CS_URS_2024_01/642944121"/>
    <hyperlink ref="F182" r:id="rId22" display="https://podminky.urs.cz/item/CS_URS_2024_01/952901111"/>
    <hyperlink ref="F189" r:id="rId23" display="https://podminky.urs.cz/item/CS_URS_2024_01/962084130"/>
    <hyperlink ref="F192" r:id="rId24" display="https://podminky.urs.cz/item/CS_URS_2024_01/968072455"/>
    <hyperlink ref="F196" r:id="rId25" display="https://podminky.urs.cz/item/CS_URS_2024_01/985131111"/>
    <hyperlink ref="F199" r:id="rId26" display="https://podminky.urs.cz/item/CS_URS_2024_01/985132111"/>
    <hyperlink ref="F203" r:id="rId27" display="https://podminky.urs.cz/item/CS_URS_2024_01/997013212"/>
    <hyperlink ref="F205" r:id="rId28" display="https://podminky.urs.cz/item/CS_URS_2024_01/997013501"/>
    <hyperlink ref="F207" r:id="rId29" display="https://podminky.urs.cz/item/CS_URS_2024_01/997013509"/>
    <hyperlink ref="F210" r:id="rId30" display="https://podminky.urs.cz/item/CS_URS_2024_01/997013631"/>
    <hyperlink ref="F213" r:id="rId31" display="https://podminky.urs.cz/item/CS_URS_2024_01/998018002"/>
    <hyperlink ref="F217" r:id="rId32" display="https://podminky.urs.cz/item/CS_URS_2024_01/721171803"/>
    <hyperlink ref="F219" r:id="rId33" display="https://podminky.urs.cz/item/CS_URS_2024_01/721171808"/>
    <hyperlink ref="F221" r:id="rId34" display="https://podminky.urs.cz/item/CS_URS_2024_01/721174043"/>
    <hyperlink ref="F223" r:id="rId35" display="https://podminky.urs.cz/item/CS_URS_2024_01/721174045"/>
    <hyperlink ref="F225" r:id="rId36" display="https://podminky.urs.cz/item/CS_URS_2024_01/721212121"/>
    <hyperlink ref="F227" r:id="rId37" display="https://podminky.urs.cz/item/CS_URS_2024_01/721226512"/>
    <hyperlink ref="F230" r:id="rId38" display="https://podminky.urs.cz/item/CS_URS_2024_01/998721102"/>
    <hyperlink ref="F233" r:id="rId39" display="https://podminky.urs.cz/item/CS_URS_2024_01/722170801"/>
    <hyperlink ref="F235" r:id="rId40" display="https://podminky.urs.cz/item/CS_URS_2024_01/722174002"/>
    <hyperlink ref="F237" r:id="rId41" display="https://podminky.urs.cz/item/CS_URS_2024_01/722174022"/>
    <hyperlink ref="F239" r:id="rId42" display="https://podminky.urs.cz/item/CS_URS_2024_01/722190401"/>
    <hyperlink ref="F241" r:id="rId43" display="https://podminky.urs.cz/item/CS_URS_2024_01/722220861"/>
    <hyperlink ref="F245" r:id="rId44" display="https://podminky.urs.cz/item/CS_URS_2024_01/722290226"/>
    <hyperlink ref="F247" r:id="rId45" display="https://podminky.urs.cz/item/CS_URS_2024_01/998722102"/>
    <hyperlink ref="F250" r:id="rId46" display="https://podminky.urs.cz/item/CS_URS_2024_01/725110814"/>
    <hyperlink ref="F252" r:id="rId47" display="https://podminky.urs.cz/item/CS_URS_2024_01/725119122"/>
    <hyperlink ref="F255" r:id="rId48" display="https://podminky.urs.cz/item/CS_URS_2024_01/725210821"/>
    <hyperlink ref="F257" r:id="rId49" display="https://podminky.urs.cz/item/CS_URS_2024_01/725219102"/>
    <hyperlink ref="F260" r:id="rId50" display="https://podminky.urs.cz/item/CS_URS_2024_01/725220842"/>
    <hyperlink ref="F262" r:id="rId51" display="https://podminky.urs.cz/item/CS_URS_2024_01/725244313"/>
    <hyperlink ref="F264" r:id="rId52" display="https://podminky.urs.cz/item/CS_URS_2023_02/725291641"/>
    <hyperlink ref="F267" r:id="rId53" display="https://podminky.urs.cz/item/CS_URS_2024_01/725291668"/>
    <hyperlink ref="F270" r:id="rId54" display="https://podminky.urs.cz/item/CS_URS_2024_01/725813111"/>
    <hyperlink ref="F275" r:id="rId55" display="https://podminky.urs.cz/item/CS_URS_2024_01/725813112"/>
    <hyperlink ref="F277" r:id="rId56" display="https://podminky.urs.cz/item/CS_URS_2024_01/725820801"/>
    <hyperlink ref="F279" r:id="rId57" display="https://podminky.urs.cz/item/CS_URS_2024_01/725820802"/>
    <hyperlink ref="F281" r:id="rId58" display="https://podminky.urs.cz/item/CS_URS_2024_01/725829111"/>
    <hyperlink ref="F284" r:id="rId59" display="https://podminky.urs.cz/item/CS_URS_2024_01/725829131"/>
    <hyperlink ref="F287" r:id="rId60" display="https://podminky.urs.cz/item/CS_URS_2024_01/725849411"/>
    <hyperlink ref="F291" r:id="rId61" display="https://podminky.urs.cz/item/CS_URS_2024_01/725862113"/>
    <hyperlink ref="F293" r:id="rId62" display="https://podminky.urs.cz/item/CS_URS_2024_01/998725102"/>
    <hyperlink ref="F296" r:id="rId63" display="https://podminky.urs.cz/item/CS_URS_2024_01/734200811"/>
    <hyperlink ref="F298" r:id="rId64" display="https://podminky.urs.cz/item/CS_URS_2024_01/734200822"/>
    <hyperlink ref="F300" r:id="rId65" display="https://podminky.urs.cz/item/CS_URS_2024_01/734222812"/>
    <hyperlink ref="F303" r:id="rId66" display="https://podminky.urs.cz/item/CS_URS_2024_01/735191910"/>
    <hyperlink ref="F305" r:id="rId67" display="https://podminky.urs.cz/item/CS_URS_2024_01/735494811"/>
    <hyperlink ref="F310" r:id="rId68" display="https://podminky.urs.cz/item/CS_URS_2024_01/762526811"/>
    <hyperlink ref="F314" r:id="rId69" display="https://podminky.urs.cz/item/CS_URS_2024_01/763121422"/>
    <hyperlink ref="F317" r:id="rId70" display="https://podminky.urs.cz/item/CS_URS_2024_01/763121711"/>
    <hyperlink ref="F320" r:id="rId71" display="https://podminky.urs.cz/item/CS_URS_2024_01/763121714"/>
    <hyperlink ref="F322" r:id="rId72" display="https://podminky.urs.cz/item/CS_URS_2024_01/763121751"/>
    <hyperlink ref="F324" r:id="rId73" display="https://podminky.urs.cz/item/CS_URS_2024_01/763131451"/>
    <hyperlink ref="F327" r:id="rId74" display="https://podminky.urs.cz/item/CS_URS_2024_01/763131711"/>
    <hyperlink ref="F330" r:id="rId75" display="https://podminky.urs.cz/item/CS_URS_2024_01/763131714"/>
    <hyperlink ref="F332" r:id="rId76" display="https://podminky.urs.cz/item/CS_URS_2024_01/763164641"/>
    <hyperlink ref="F335" r:id="rId77" display="https://podminky.urs.cz/item/CS_URS_2024_01/763172324"/>
    <hyperlink ref="F338" r:id="rId78" display="https://podminky.urs.cz/item/CS_URS_2024_01/998763101"/>
    <hyperlink ref="F341" r:id="rId79" display="https://podminky.urs.cz/item/CS_URS_2024_01/766660001"/>
    <hyperlink ref="F347" r:id="rId80" display="https://podminky.urs.cz/item/CS_URS_2024_01/766660021"/>
    <hyperlink ref="F353" r:id="rId81" display="https://podminky.urs.cz/item/CS_URS_2024_01/766660739"/>
    <hyperlink ref="F357" r:id="rId82" display="https://podminky.urs.cz/item/CS_URS_2024_01/766691914"/>
    <hyperlink ref="F359" r:id="rId83" display="https://podminky.urs.cz/item/CS_URS_2024_01/766695212"/>
    <hyperlink ref="F367" r:id="rId84" display="https://podminky.urs.cz/item/CS_URS_2024_01/766812840"/>
    <hyperlink ref="F369" r:id="rId85" display="https://podminky.urs.cz/item/CS_URS_2024_01/766825811"/>
    <hyperlink ref="F372" r:id="rId86" display="https://podminky.urs.cz/item/CS_URS_2024_01/766825821"/>
    <hyperlink ref="F375" r:id="rId87" display="https://podminky.urs.cz/item/CS_URS_2024_01/998766102"/>
    <hyperlink ref="F378" r:id="rId88" display="https://podminky.urs.cz/item/CS_URS_2024_01/771111011"/>
    <hyperlink ref="F381" r:id="rId89" display="https://podminky.urs.cz/item/CS_URS_2024_01/771121011"/>
    <hyperlink ref="F383" r:id="rId90" display="https://podminky.urs.cz/item/CS_URS_2024_01/771151022"/>
    <hyperlink ref="F385" r:id="rId91" display="https://podminky.urs.cz/item/CS_URS_2024_01/771474113"/>
    <hyperlink ref="F388" r:id="rId92" display="https://podminky.urs.cz/item/CS_URS_2024_01/771474114"/>
    <hyperlink ref="F396" r:id="rId93" display="https://podminky.urs.cz/item/CS_URS_2024_01/771574415"/>
    <hyperlink ref="F400" r:id="rId94" display="https://podminky.urs.cz/item/CS_URS_2024_01/771591112"/>
    <hyperlink ref="F403" r:id="rId95" display="https://podminky.urs.cz/item/CS_URS_2024_01/771591264"/>
    <hyperlink ref="F406" r:id="rId96" display="https://podminky.urs.cz/item/CS_URS_2024_01/771592011"/>
    <hyperlink ref="F408" r:id="rId97" display="https://podminky.urs.cz/item/CS_URS_2024_01/998771102"/>
    <hyperlink ref="F411" r:id="rId98" display="https://podminky.urs.cz/item/CS_URS_2024_01/775511810"/>
    <hyperlink ref="F415" r:id="rId99" display="https://podminky.urs.cz/item/CS_URS_2024_01/776111116"/>
    <hyperlink ref="F422" r:id="rId100" display="https://podminky.urs.cz/item/CS_URS_2024_01/776111311"/>
    <hyperlink ref="F428" r:id="rId101" display="https://podminky.urs.cz/item/CS_URS_2024_01/776121112"/>
    <hyperlink ref="F430" r:id="rId102" display="https://podminky.urs.cz/item/CS_URS_2024_01/776141121"/>
    <hyperlink ref="F432" r:id="rId103" display="https://podminky.urs.cz/item/CS_URS_2024_01/776201811"/>
    <hyperlink ref="F434" r:id="rId104" display="https://podminky.urs.cz/item/CS_URS_2024_01/776221111"/>
    <hyperlink ref="F438" r:id="rId105" display="https://podminky.urs.cz/item/CS_URS_2024_01/776223112"/>
    <hyperlink ref="F441" r:id="rId106" display="https://podminky.urs.cz/item/CS_URS_2024_01/776410811"/>
    <hyperlink ref="F447" r:id="rId107" display="https://podminky.urs.cz/item/CS_URS_2024_01/776421111"/>
    <hyperlink ref="F455" r:id="rId108" display="https://podminky.urs.cz/item/CS_URS_2024_01/776421312"/>
    <hyperlink ref="F461" r:id="rId109" display="https://podminky.urs.cz/item/CS_URS_2024_01/998776102"/>
    <hyperlink ref="F464" r:id="rId110" display="https://podminky.urs.cz/item/CS_URS_2024_01/781121011"/>
    <hyperlink ref="F467" r:id="rId111" display="https://podminky.urs.cz/item/CS_URS_2024_01/781131112"/>
    <hyperlink ref="F469" r:id="rId112" display="https://podminky.urs.cz/item/CS_URS_2024_01/781131232"/>
    <hyperlink ref="F472" r:id="rId113" display="https://podminky.urs.cz/item/CS_URS_2024_01/781471810"/>
    <hyperlink ref="F476" r:id="rId114" display="https://podminky.urs.cz/item/CS_URS_2024_01/781474113"/>
    <hyperlink ref="F480" r:id="rId115" display="https://podminky.urs.cz/item/CS_URS_2024_01/781491021"/>
    <hyperlink ref="F483" r:id="rId116" display="https://podminky.urs.cz/item/CS_URS_2024_01/781492251"/>
    <hyperlink ref="F490" r:id="rId117" display="https://podminky.urs.cz/item/CS_URS_2024_01/781493611"/>
    <hyperlink ref="F493" r:id="rId118" display="https://podminky.urs.cz/item/CS_URS_2024_01/781495115"/>
    <hyperlink ref="F498" r:id="rId119" display="https://podminky.urs.cz/item/CS_URS_2024_01/781495141"/>
    <hyperlink ref="F500" r:id="rId120" display="https://podminky.urs.cz/item/CS_URS_2024_01/781495142"/>
    <hyperlink ref="F502" r:id="rId121" display="https://podminky.urs.cz/item/CS_URS_2024_01/781495143"/>
    <hyperlink ref="F504" r:id="rId122" display="https://podminky.urs.cz/item/CS_URS_2024_01/781495211"/>
    <hyperlink ref="F506" r:id="rId123" display="https://podminky.urs.cz/item/CS_URS_2024_01/998781102"/>
    <hyperlink ref="F509" r:id="rId124" display="https://podminky.urs.cz/item/CS_URS_2024_01/783301311"/>
    <hyperlink ref="F512" r:id="rId125" display="https://podminky.urs.cz/item/CS_URS_2024_01/783314101"/>
    <hyperlink ref="F514" r:id="rId126" display="https://podminky.urs.cz/item/CS_URS_2024_01/783315101"/>
    <hyperlink ref="F516" r:id="rId127" display="https://podminky.urs.cz/item/CS_URS_2024_01/783317101"/>
    <hyperlink ref="F518" r:id="rId128" display="https://podminky.urs.cz/item/CS_URS_2024_01/783601327"/>
    <hyperlink ref="F522" r:id="rId129" display="https://podminky.urs.cz/item/CS_URS_2024_01/783601715"/>
    <hyperlink ref="F527" r:id="rId130" display="https://podminky.urs.cz/item/CS_URS_2024_01/783606811"/>
    <hyperlink ref="F530" r:id="rId131" display="https://podminky.urs.cz/item/CS_URS_2024_01/783614111"/>
    <hyperlink ref="F532" r:id="rId132" display="https://podminky.urs.cz/item/CS_URS_2024_01/783614551"/>
    <hyperlink ref="F534" r:id="rId133" display="https://podminky.urs.cz/item/CS_URS_2024_01/783614561"/>
    <hyperlink ref="F536" r:id="rId134" display="https://podminky.urs.cz/item/CS_URS_2024_01/783615551"/>
    <hyperlink ref="F538" r:id="rId135" display="https://podminky.urs.cz/item/CS_URS_2024_01/783615561"/>
    <hyperlink ref="F540" r:id="rId136" display="https://podminky.urs.cz/item/CS_URS_2024_01/783617117"/>
    <hyperlink ref="F542" r:id="rId137" display="https://podminky.urs.cz/item/CS_URS_2024_01/783617611"/>
    <hyperlink ref="F544" r:id="rId138" display="https://podminky.urs.cz/item/CS_URS_2024_01/783617631"/>
    <hyperlink ref="F546" r:id="rId139" display="https://podminky.urs.cz/item/CS_URS_2024_01/783622111"/>
    <hyperlink ref="F548" r:id="rId140" display="https://podminky.urs.cz/item/CS_URS_2024_01/783622331"/>
    <hyperlink ref="F550" r:id="rId141" display="https://podminky.urs.cz/item/CS_URS_2024_01/783622341"/>
    <hyperlink ref="F553" r:id="rId142" display="https://podminky.urs.cz/item/CS_URS_2024_01/784121001"/>
    <hyperlink ref="F566" r:id="rId143" display="https://podminky.urs.cz/item/CS_URS_2024_01/784121011"/>
    <hyperlink ref="F568" r:id="rId144" display="https://podminky.urs.cz/item/CS_URS_2024_01/784181121"/>
    <hyperlink ref="F581" r:id="rId145" display="https://podminky.urs.cz/item/CS_URS_2024_01/78422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48" customWidth="1"/>
    <col min="2" max="2" width="1.7109375" style="248" customWidth="1"/>
    <col min="3" max="4" width="5.00390625" style="248" customWidth="1"/>
    <col min="5" max="5" width="11.7109375" style="248" customWidth="1"/>
    <col min="6" max="6" width="9.140625" style="248" customWidth="1"/>
    <col min="7" max="7" width="5.00390625" style="248" customWidth="1"/>
    <col min="8" max="8" width="77.8515625" style="248" customWidth="1"/>
    <col min="9" max="10" width="20.00390625" style="248" customWidth="1"/>
    <col min="11" max="11" width="1.7109375" style="248" customWidth="1"/>
  </cols>
  <sheetData>
    <row r="1" s="1" customFormat="1" ht="37.5" customHeight="1"/>
    <row r="2" spans="2:11" s="1" customFormat="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7" customFormat="1" ht="45" customHeight="1">
      <c r="B3" s="252"/>
      <c r="C3" s="383" t="s">
        <v>1117</v>
      </c>
      <c r="D3" s="383"/>
      <c r="E3" s="383"/>
      <c r="F3" s="383"/>
      <c r="G3" s="383"/>
      <c r="H3" s="383"/>
      <c r="I3" s="383"/>
      <c r="J3" s="383"/>
      <c r="K3" s="253"/>
    </row>
    <row r="4" spans="2:11" s="1" customFormat="1" ht="25.5" customHeight="1">
      <c r="B4" s="254"/>
      <c r="C4" s="382" t="s">
        <v>1118</v>
      </c>
      <c r="D4" s="382"/>
      <c r="E4" s="382"/>
      <c r="F4" s="382"/>
      <c r="G4" s="382"/>
      <c r="H4" s="382"/>
      <c r="I4" s="382"/>
      <c r="J4" s="382"/>
      <c r="K4" s="255"/>
    </row>
    <row r="5" spans="2:11" s="1" customFormat="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4"/>
      <c r="C6" s="381" t="s">
        <v>1119</v>
      </c>
      <c r="D6" s="381"/>
      <c r="E6" s="381"/>
      <c r="F6" s="381"/>
      <c r="G6" s="381"/>
      <c r="H6" s="381"/>
      <c r="I6" s="381"/>
      <c r="J6" s="381"/>
      <c r="K6" s="255"/>
    </row>
    <row r="7" spans="2:11" s="1" customFormat="1" ht="15" customHeight="1">
      <c r="B7" s="258"/>
      <c r="C7" s="381" t="s">
        <v>1120</v>
      </c>
      <c r="D7" s="381"/>
      <c r="E7" s="381"/>
      <c r="F7" s="381"/>
      <c r="G7" s="381"/>
      <c r="H7" s="381"/>
      <c r="I7" s="381"/>
      <c r="J7" s="381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381" t="s">
        <v>1121</v>
      </c>
      <c r="D9" s="381"/>
      <c r="E9" s="381"/>
      <c r="F9" s="381"/>
      <c r="G9" s="381"/>
      <c r="H9" s="381"/>
      <c r="I9" s="381"/>
      <c r="J9" s="381"/>
      <c r="K9" s="255"/>
    </row>
    <row r="10" spans="2:11" s="1" customFormat="1" ht="15" customHeight="1">
      <c r="B10" s="258"/>
      <c r="C10" s="257"/>
      <c r="D10" s="381" t="s">
        <v>1122</v>
      </c>
      <c r="E10" s="381"/>
      <c r="F10" s="381"/>
      <c r="G10" s="381"/>
      <c r="H10" s="381"/>
      <c r="I10" s="381"/>
      <c r="J10" s="381"/>
      <c r="K10" s="255"/>
    </row>
    <row r="11" spans="2:11" s="1" customFormat="1" ht="15" customHeight="1">
      <c r="B11" s="258"/>
      <c r="C11" s="259"/>
      <c r="D11" s="381" t="s">
        <v>1123</v>
      </c>
      <c r="E11" s="381"/>
      <c r="F11" s="381"/>
      <c r="G11" s="381"/>
      <c r="H11" s="381"/>
      <c r="I11" s="381"/>
      <c r="J11" s="381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1124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381" t="s">
        <v>1125</v>
      </c>
      <c r="E15" s="381"/>
      <c r="F15" s="381"/>
      <c r="G15" s="381"/>
      <c r="H15" s="381"/>
      <c r="I15" s="381"/>
      <c r="J15" s="381"/>
      <c r="K15" s="255"/>
    </row>
    <row r="16" spans="2:11" s="1" customFormat="1" ht="15" customHeight="1">
      <c r="B16" s="258"/>
      <c r="C16" s="259"/>
      <c r="D16" s="381" t="s">
        <v>1126</v>
      </c>
      <c r="E16" s="381"/>
      <c r="F16" s="381"/>
      <c r="G16" s="381"/>
      <c r="H16" s="381"/>
      <c r="I16" s="381"/>
      <c r="J16" s="381"/>
      <c r="K16" s="255"/>
    </row>
    <row r="17" spans="2:11" s="1" customFormat="1" ht="15" customHeight="1">
      <c r="B17" s="258"/>
      <c r="C17" s="259"/>
      <c r="D17" s="381" t="s">
        <v>1127</v>
      </c>
      <c r="E17" s="381"/>
      <c r="F17" s="381"/>
      <c r="G17" s="381"/>
      <c r="H17" s="381"/>
      <c r="I17" s="381"/>
      <c r="J17" s="381"/>
      <c r="K17" s="255"/>
    </row>
    <row r="18" spans="2:11" s="1" customFormat="1" ht="15" customHeight="1">
      <c r="B18" s="258"/>
      <c r="C18" s="259"/>
      <c r="D18" s="259"/>
      <c r="E18" s="261" t="s">
        <v>75</v>
      </c>
      <c r="F18" s="381" t="s">
        <v>1128</v>
      </c>
      <c r="G18" s="381"/>
      <c r="H18" s="381"/>
      <c r="I18" s="381"/>
      <c r="J18" s="381"/>
      <c r="K18" s="255"/>
    </row>
    <row r="19" spans="2:11" s="1" customFormat="1" ht="15" customHeight="1">
      <c r="B19" s="258"/>
      <c r="C19" s="259"/>
      <c r="D19" s="259"/>
      <c r="E19" s="261" t="s">
        <v>1129</v>
      </c>
      <c r="F19" s="381" t="s">
        <v>1130</v>
      </c>
      <c r="G19" s="381"/>
      <c r="H19" s="381"/>
      <c r="I19" s="381"/>
      <c r="J19" s="381"/>
      <c r="K19" s="255"/>
    </row>
    <row r="20" spans="2:11" s="1" customFormat="1" ht="15" customHeight="1">
      <c r="B20" s="258"/>
      <c r="C20" s="259"/>
      <c r="D20" s="259"/>
      <c r="E20" s="261" t="s">
        <v>1131</v>
      </c>
      <c r="F20" s="381" t="s">
        <v>1132</v>
      </c>
      <c r="G20" s="381"/>
      <c r="H20" s="381"/>
      <c r="I20" s="381"/>
      <c r="J20" s="381"/>
      <c r="K20" s="255"/>
    </row>
    <row r="21" spans="2:11" s="1" customFormat="1" ht="15" customHeight="1">
      <c r="B21" s="258"/>
      <c r="C21" s="259"/>
      <c r="D21" s="259"/>
      <c r="E21" s="261" t="s">
        <v>1133</v>
      </c>
      <c r="F21" s="381" t="s">
        <v>1134</v>
      </c>
      <c r="G21" s="381"/>
      <c r="H21" s="381"/>
      <c r="I21" s="381"/>
      <c r="J21" s="381"/>
      <c r="K21" s="255"/>
    </row>
    <row r="22" spans="2:11" s="1" customFormat="1" ht="15" customHeight="1">
      <c r="B22" s="258"/>
      <c r="C22" s="259"/>
      <c r="D22" s="259"/>
      <c r="E22" s="261" t="s">
        <v>1135</v>
      </c>
      <c r="F22" s="381" t="s">
        <v>1136</v>
      </c>
      <c r="G22" s="381"/>
      <c r="H22" s="381"/>
      <c r="I22" s="381"/>
      <c r="J22" s="381"/>
      <c r="K22" s="255"/>
    </row>
    <row r="23" spans="2:11" s="1" customFormat="1" ht="15" customHeight="1">
      <c r="B23" s="258"/>
      <c r="C23" s="259"/>
      <c r="D23" s="259"/>
      <c r="E23" s="261" t="s">
        <v>1137</v>
      </c>
      <c r="F23" s="381" t="s">
        <v>1138</v>
      </c>
      <c r="G23" s="381"/>
      <c r="H23" s="381"/>
      <c r="I23" s="381"/>
      <c r="J23" s="381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381" t="s">
        <v>1139</v>
      </c>
      <c r="D25" s="381"/>
      <c r="E25" s="381"/>
      <c r="F25" s="381"/>
      <c r="G25" s="381"/>
      <c r="H25" s="381"/>
      <c r="I25" s="381"/>
      <c r="J25" s="381"/>
      <c r="K25" s="255"/>
    </row>
    <row r="26" spans="2:11" s="1" customFormat="1" ht="15" customHeight="1">
      <c r="B26" s="258"/>
      <c r="C26" s="381" t="s">
        <v>1140</v>
      </c>
      <c r="D26" s="381"/>
      <c r="E26" s="381"/>
      <c r="F26" s="381"/>
      <c r="G26" s="381"/>
      <c r="H26" s="381"/>
      <c r="I26" s="381"/>
      <c r="J26" s="381"/>
      <c r="K26" s="255"/>
    </row>
    <row r="27" spans="2:11" s="1" customFormat="1" ht="15" customHeight="1">
      <c r="B27" s="258"/>
      <c r="C27" s="257"/>
      <c r="D27" s="381" t="s">
        <v>1141</v>
      </c>
      <c r="E27" s="381"/>
      <c r="F27" s="381"/>
      <c r="G27" s="381"/>
      <c r="H27" s="381"/>
      <c r="I27" s="381"/>
      <c r="J27" s="381"/>
      <c r="K27" s="255"/>
    </row>
    <row r="28" spans="2:11" s="1" customFormat="1" ht="15" customHeight="1">
      <c r="B28" s="258"/>
      <c r="C28" s="259"/>
      <c r="D28" s="381" t="s">
        <v>1142</v>
      </c>
      <c r="E28" s="381"/>
      <c r="F28" s="381"/>
      <c r="G28" s="381"/>
      <c r="H28" s="381"/>
      <c r="I28" s="381"/>
      <c r="J28" s="381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381" t="s">
        <v>1143</v>
      </c>
      <c r="E30" s="381"/>
      <c r="F30" s="381"/>
      <c r="G30" s="381"/>
      <c r="H30" s="381"/>
      <c r="I30" s="381"/>
      <c r="J30" s="381"/>
      <c r="K30" s="255"/>
    </row>
    <row r="31" spans="2:11" s="1" customFormat="1" ht="15" customHeight="1">
      <c r="B31" s="258"/>
      <c r="C31" s="259"/>
      <c r="D31" s="381" t="s">
        <v>1144</v>
      </c>
      <c r="E31" s="381"/>
      <c r="F31" s="381"/>
      <c r="G31" s="381"/>
      <c r="H31" s="381"/>
      <c r="I31" s="381"/>
      <c r="J31" s="381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381" t="s">
        <v>1145</v>
      </c>
      <c r="E33" s="381"/>
      <c r="F33" s="381"/>
      <c r="G33" s="381"/>
      <c r="H33" s="381"/>
      <c r="I33" s="381"/>
      <c r="J33" s="381"/>
      <c r="K33" s="255"/>
    </row>
    <row r="34" spans="2:11" s="1" customFormat="1" ht="15" customHeight="1">
      <c r="B34" s="258"/>
      <c r="C34" s="259"/>
      <c r="D34" s="381" t="s">
        <v>1146</v>
      </c>
      <c r="E34" s="381"/>
      <c r="F34" s="381"/>
      <c r="G34" s="381"/>
      <c r="H34" s="381"/>
      <c r="I34" s="381"/>
      <c r="J34" s="381"/>
      <c r="K34" s="255"/>
    </row>
    <row r="35" spans="2:11" s="1" customFormat="1" ht="15" customHeight="1">
      <c r="B35" s="258"/>
      <c r="C35" s="259"/>
      <c r="D35" s="381" t="s">
        <v>1147</v>
      </c>
      <c r="E35" s="381"/>
      <c r="F35" s="381"/>
      <c r="G35" s="381"/>
      <c r="H35" s="381"/>
      <c r="I35" s="381"/>
      <c r="J35" s="381"/>
      <c r="K35" s="255"/>
    </row>
    <row r="36" spans="2:11" s="1" customFormat="1" ht="15" customHeight="1">
      <c r="B36" s="258"/>
      <c r="C36" s="259"/>
      <c r="D36" s="257"/>
      <c r="E36" s="260" t="s">
        <v>105</v>
      </c>
      <c r="F36" s="257"/>
      <c r="G36" s="381" t="s">
        <v>1148</v>
      </c>
      <c r="H36" s="381"/>
      <c r="I36" s="381"/>
      <c r="J36" s="381"/>
      <c r="K36" s="255"/>
    </row>
    <row r="37" spans="2:11" s="1" customFormat="1" ht="30.75" customHeight="1">
      <c r="B37" s="258"/>
      <c r="C37" s="259"/>
      <c r="D37" s="257"/>
      <c r="E37" s="260" t="s">
        <v>1149</v>
      </c>
      <c r="F37" s="257"/>
      <c r="G37" s="381" t="s">
        <v>1150</v>
      </c>
      <c r="H37" s="381"/>
      <c r="I37" s="381"/>
      <c r="J37" s="381"/>
      <c r="K37" s="255"/>
    </row>
    <row r="38" spans="2:11" s="1" customFormat="1" ht="15" customHeight="1">
      <c r="B38" s="258"/>
      <c r="C38" s="259"/>
      <c r="D38" s="257"/>
      <c r="E38" s="260" t="s">
        <v>52</v>
      </c>
      <c r="F38" s="257"/>
      <c r="G38" s="381" t="s">
        <v>1151</v>
      </c>
      <c r="H38" s="381"/>
      <c r="I38" s="381"/>
      <c r="J38" s="381"/>
      <c r="K38" s="255"/>
    </row>
    <row r="39" spans="2:11" s="1" customFormat="1" ht="15" customHeight="1">
      <c r="B39" s="258"/>
      <c r="C39" s="259"/>
      <c r="D39" s="257"/>
      <c r="E39" s="260" t="s">
        <v>53</v>
      </c>
      <c r="F39" s="257"/>
      <c r="G39" s="381" t="s">
        <v>1152</v>
      </c>
      <c r="H39" s="381"/>
      <c r="I39" s="381"/>
      <c r="J39" s="381"/>
      <c r="K39" s="255"/>
    </row>
    <row r="40" spans="2:11" s="1" customFormat="1" ht="15" customHeight="1">
      <c r="B40" s="258"/>
      <c r="C40" s="259"/>
      <c r="D40" s="257"/>
      <c r="E40" s="260" t="s">
        <v>106</v>
      </c>
      <c r="F40" s="257"/>
      <c r="G40" s="381" t="s">
        <v>1153</v>
      </c>
      <c r="H40" s="381"/>
      <c r="I40" s="381"/>
      <c r="J40" s="381"/>
      <c r="K40" s="255"/>
    </row>
    <row r="41" spans="2:11" s="1" customFormat="1" ht="15" customHeight="1">
      <c r="B41" s="258"/>
      <c r="C41" s="259"/>
      <c r="D41" s="257"/>
      <c r="E41" s="260" t="s">
        <v>107</v>
      </c>
      <c r="F41" s="257"/>
      <c r="G41" s="381" t="s">
        <v>1154</v>
      </c>
      <c r="H41" s="381"/>
      <c r="I41" s="381"/>
      <c r="J41" s="381"/>
      <c r="K41" s="255"/>
    </row>
    <row r="42" spans="2:11" s="1" customFormat="1" ht="15" customHeight="1">
      <c r="B42" s="258"/>
      <c r="C42" s="259"/>
      <c r="D42" s="257"/>
      <c r="E42" s="260" t="s">
        <v>1155</v>
      </c>
      <c r="F42" s="257"/>
      <c r="G42" s="381" t="s">
        <v>1156</v>
      </c>
      <c r="H42" s="381"/>
      <c r="I42" s="381"/>
      <c r="J42" s="381"/>
      <c r="K42" s="255"/>
    </row>
    <row r="43" spans="2:11" s="1" customFormat="1" ht="15" customHeight="1">
      <c r="B43" s="258"/>
      <c r="C43" s="259"/>
      <c r="D43" s="257"/>
      <c r="E43" s="260"/>
      <c r="F43" s="257"/>
      <c r="G43" s="381" t="s">
        <v>1157</v>
      </c>
      <c r="H43" s="381"/>
      <c r="I43" s="381"/>
      <c r="J43" s="381"/>
      <c r="K43" s="255"/>
    </row>
    <row r="44" spans="2:11" s="1" customFormat="1" ht="15" customHeight="1">
      <c r="B44" s="258"/>
      <c r="C44" s="259"/>
      <c r="D44" s="257"/>
      <c r="E44" s="260" t="s">
        <v>1158</v>
      </c>
      <c r="F44" s="257"/>
      <c r="G44" s="381" t="s">
        <v>1159</v>
      </c>
      <c r="H44" s="381"/>
      <c r="I44" s="381"/>
      <c r="J44" s="381"/>
      <c r="K44" s="255"/>
    </row>
    <row r="45" spans="2:11" s="1" customFormat="1" ht="15" customHeight="1">
      <c r="B45" s="258"/>
      <c r="C45" s="259"/>
      <c r="D45" s="257"/>
      <c r="E45" s="260" t="s">
        <v>109</v>
      </c>
      <c r="F45" s="257"/>
      <c r="G45" s="381" t="s">
        <v>1160</v>
      </c>
      <c r="H45" s="381"/>
      <c r="I45" s="381"/>
      <c r="J45" s="381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381" t="s">
        <v>1161</v>
      </c>
      <c r="E47" s="381"/>
      <c r="F47" s="381"/>
      <c r="G47" s="381"/>
      <c r="H47" s="381"/>
      <c r="I47" s="381"/>
      <c r="J47" s="381"/>
      <c r="K47" s="255"/>
    </row>
    <row r="48" spans="2:11" s="1" customFormat="1" ht="15" customHeight="1">
      <c r="B48" s="258"/>
      <c r="C48" s="259"/>
      <c r="D48" s="259"/>
      <c r="E48" s="381" t="s">
        <v>1162</v>
      </c>
      <c r="F48" s="381"/>
      <c r="G48" s="381"/>
      <c r="H48" s="381"/>
      <c r="I48" s="381"/>
      <c r="J48" s="381"/>
      <c r="K48" s="255"/>
    </row>
    <row r="49" spans="2:11" s="1" customFormat="1" ht="15" customHeight="1">
      <c r="B49" s="258"/>
      <c r="C49" s="259"/>
      <c r="D49" s="259"/>
      <c r="E49" s="381" t="s">
        <v>1163</v>
      </c>
      <c r="F49" s="381"/>
      <c r="G49" s="381"/>
      <c r="H49" s="381"/>
      <c r="I49" s="381"/>
      <c r="J49" s="381"/>
      <c r="K49" s="255"/>
    </row>
    <row r="50" spans="2:11" s="1" customFormat="1" ht="15" customHeight="1">
      <c r="B50" s="258"/>
      <c r="C50" s="259"/>
      <c r="D50" s="259"/>
      <c r="E50" s="381" t="s">
        <v>1164</v>
      </c>
      <c r="F50" s="381"/>
      <c r="G50" s="381"/>
      <c r="H50" s="381"/>
      <c r="I50" s="381"/>
      <c r="J50" s="381"/>
      <c r="K50" s="255"/>
    </row>
    <row r="51" spans="2:11" s="1" customFormat="1" ht="15" customHeight="1">
      <c r="B51" s="258"/>
      <c r="C51" s="259"/>
      <c r="D51" s="381" t="s">
        <v>1165</v>
      </c>
      <c r="E51" s="381"/>
      <c r="F51" s="381"/>
      <c r="G51" s="381"/>
      <c r="H51" s="381"/>
      <c r="I51" s="381"/>
      <c r="J51" s="381"/>
      <c r="K51" s="255"/>
    </row>
    <row r="52" spans="2:11" s="1" customFormat="1" ht="25.5" customHeight="1">
      <c r="B52" s="254"/>
      <c r="C52" s="382" t="s">
        <v>1166</v>
      </c>
      <c r="D52" s="382"/>
      <c r="E52" s="382"/>
      <c r="F52" s="382"/>
      <c r="G52" s="382"/>
      <c r="H52" s="382"/>
      <c r="I52" s="382"/>
      <c r="J52" s="382"/>
      <c r="K52" s="255"/>
    </row>
    <row r="53" spans="2:11" s="1" customFormat="1" ht="5.25" customHeight="1">
      <c r="B53" s="254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4"/>
      <c r="C54" s="381" t="s">
        <v>1167</v>
      </c>
      <c r="D54" s="381"/>
      <c r="E54" s="381"/>
      <c r="F54" s="381"/>
      <c r="G54" s="381"/>
      <c r="H54" s="381"/>
      <c r="I54" s="381"/>
      <c r="J54" s="381"/>
      <c r="K54" s="255"/>
    </row>
    <row r="55" spans="2:11" s="1" customFormat="1" ht="15" customHeight="1">
      <c r="B55" s="254"/>
      <c r="C55" s="381" t="s">
        <v>1168</v>
      </c>
      <c r="D55" s="381"/>
      <c r="E55" s="381"/>
      <c r="F55" s="381"/>
      <c r="G55" s="381"/>
      <c r="H55" s="381"/>
      <c r="I55" s="381"/>
      <c r="J55" s="381"/>
      <c r="K55" s="255"/>
    </row>
    <row r="56" spans="2:11" s="1" customFormat="1" ht="12.75" customHeight="1">
      <c r="B56" s="254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4"/>
      <c r="C57" s="381" t="s">
        <v>1169</v>
      </c>
      <c r="D57" s="381"/>
      <c r="E57" s="381"/>
      <c r="F57" s="381"/>
      <c r="G57" s="381"/>
      <c r="H57" s="381"/>
      <c r="I57" s="381"/>
      <c r="J57" s="381"/>
      <c r="K57" s="255"/>
    </row>
    <row r="58" spans="2:11" s="1" customFormat="1" ht="15" customHeight="1">
      <c r="B58" s="254"/>
      <c r="C58" s="259"/>
      <c r="D58" s="381" t="s">
        <v>1170</v>
      </c>
      <c r="E58" s="381"/>
      <c r="F58" s="381"/>
      <c r="G58" s="381"/>
      <c r="H58" s="381"/>
      <c r="I58" s="381"/>
      <c r="J58" s="381"/>
      <c r="K58" s="255"/>
    </row>
    <row r="59" spans="2:11" s="1" customFormat="1" ht="15" customHeight="1">
      <c r="B59" s="254"/>
      <c r="C59" s="259"/>
      <c r="D59" s="381" t="s">
        <v>1171</v>
      </c>
      <c r="E59" s="381"/>
      <c r="F59" s="381"/>
      <c r="G59" s="381"/>
      <c r="H59" s="381"/>
      <c r="I59" s="381"/>
      <c r="J59" s="381"/>
      <c r="K59" s="255"/>
    </row>
    <row r="60" spans="2:11" s="1" customFormat="1" ht="15" customHeight="1">
      <c r="B60" s="254"/>
      <c r="C60" s="259"/>
      <c r="D60" s="381" t="s">
        <v>1172</v>
      </c>
      <c r="E60" s="381"/>
      <c r="F60" s="381"/>
      <c r="G60" s="381"/>
      <c r="H60" s="381"/>
      <c r="I60" s="381"/>
      <c r="J60" s="381"/>
      <c r="K60" s="255"/>
    </row>
    <row r="61" spans="2:11" s="1" customFormat="1" ht="15" customHeight="1">
      <c r="B61" s="254"/>
      <c r="C61" s="259"/>
      <c r="D61" s="381" t="s">
        <v>1173</v>
      </c>
      <c r="E61" s="381"/>
      <c r="F61" s="381"/>
      <c r="G61" s="381"/>
      <c r="H61" s="381"/>
      <c r="I61" s="381"/>
      <c r="J61" s="381"/>
      <c r="K61" s="255"/>
    </row>
    <row r="62" spans="2:11" s="1" customFormat="1" ht="15" customHeight="1">
      <c r="B62" s="254"/>
      <c r="C62" s="259"/>
      <c r="D62" s="384" t="s">
        <v>1174</v>
      </c>
      <c r="E62" s="384"/>
      <c r="F62" s="384"/>
      <c r="G62" s="384"/>
      <c r="H62" s="384"/>
      <c r="I62" s="384"/>
      <c r="J62" s="384"/>
      <c r="K62" s="255"/>
    </row>
    <row r="63" spans="2:11" s="1" customFormat="1" ht="15" customHeight="1">
      <c r="B63" s="254"/>
      <c r="C63" s="259"/>
      <c r="D63" s="381" t="s">
        <v>1175</v>
      </c>
      <c r="E63" s="381"/>
      <c r="F63" s="381"/>
      <c r="G63" s="381"/>
      <c r="H63" s="381"/>
      <c r="I63" s="381"/>
      <c r="J63" s="381"/>
      <c r="K63" s="255"/>
    </row>
    <row r="64" spans="2:11" s="1" customFormat="1" ht="12.75" customHeight="1">
      <c r="B64" s="254"/>
      <c r="C64" s="259"/>
      <c r="D64" s="259"/>
      <c r="E64" s="262"/>
      <c r="F64" s="259"/>
      <c r="G64" s="259"/>
      <c r="H64" s="259"/>
      <c r="I64" s="259"/>
      <c r="J64" s="259"/>
      <c r="K64" s="255"/>
    </row>
    <row r="65" spans="2:11" s="1" customFormat="1" ht="15" customHeight="1">
      <c r="B65" s="254"/>
      <c r="C65" s="259"/>
      <c r="D65" s="381" t="s">
        <v>1176</v>
      </c>
      <c r="E65" s="381"/>
      <c r="F65" s="381"/>
      <c r="G65" s="381"/>
      <c r="H65" s="381"/>
      <c r="I65" s="381"/>
      <c r="J65" s="381"/>
      <c r="K65" s="255"/>
    </row>
    <row r="66" spans="2:11" s="1" customFormat="1" ht="15" customHeight="1">
      <c r="B66" s="254"/>
      <c r="C66" s="259"/>
      <c r="D66" s="384" t="s">
        <v>1177</v>
      </c>
      <c r="E66" s="384"/>
      <c r="F66" s="384"/>
      <c r="G66" s="384"/>
      <c r="H66" s="384"/>
      <c r="I66" s="384"/>
      <c r="J66" s="384"/>
      <c r="K66" s="255"/>
    </row>
    <row r="67" spans="2:11" s="1" customFormat="1" ht="15" customHeight="1">
      <c r="B67" s="254"/>
      <c r="C67" s="259"/>
      <c r="D67" s="381" t="s">
        <v>1178</v>
      </c>
      <c r="E67" s="381"/>
      <c r="F67" s="381"/>
      <c r="G67" s="381"/>
      <c r="H67" s="381"/>
      <c r="I67" s="381"/>
      <c r="J67" s="381"/>
      <c r="K67" s="255"/>
    </row>
    <row r="68" spans="2:11" s="1" customFormat="1" ht="15" customHeight="1">
      <c r="B68" s="254"/>
      <c r="C68" s="259"/>
      <c r="D68" s="381" t="s">
        <v>1179</v>
      </c>
      <c r="E68" s="381"/>
      <c r="F68" s="381"/>
      <c r="G68" s="381"/>
      <c r="H68" s="381"/>
      <c r="I68" s="381"/>
      <c r="J68" s="381"/>
      <c r="K68" s="255"/>
    </row>
    <row r="69" spans="2:11" s="1" customFormat="1" ht="15" customHeight="1">
      <c r="B69" s="254"/>
      <c r="C69" s="259"/>
      <c r="D69" s="381" t="s">
        <v>1180</v>
      </c>
      <c r="E69" s="381"/>
      <c r="F69" s="381"/>
      <c r="G69" s="381"/>
      <c r="H69" s="381"/>
      <c r="I69" s="381"/>
      <c r="J69" s="381"/>
      <c r="K69" s="255"/>
    </row>
    <row r="70" spans="2:11" s="1" customFormat="1" ht="15" customHeight="1">
      <c r="B70" s="254"/>
      <c r="C70" s="259"/>
      <c r="D70" s="381" t="s">
        <v>1181</v>
      </c>
      <c r="E70" s="381"/>
      <c r="F70" s="381"/>
      <c r="G70" s="381"/>
      <c r="H70" s="381"/>
      <c r="I70" s="381"/>
      <c r="J70" s="381"/>
      <c r="K70" s="255"/>
    </row>
    <row r="71" spans="2:11" s="1" customFormat="1" ht="12.75" customHeight="1">
      <c r="B71" s="263"/>
      <c r="C71" s="264"/>
      <c r="D71" s="264"/>
      <c r="E71" s="264"/>
      <c r="F71" s="264"/>
      <c r="G71" s="264"/>
      <c r="H71" s="264"/>
      <c r="I71" s="264"/>
      <c r="J71" s="264"/>
      <c r="K71" s="265"/>
    </row>
    <row r="72" spans="2:11" s="1" customFormat="1" ht="18.75" customHeight="1">
      <c r="B72" s="266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s="1" customFormat="1" ht="18.75" customHeight="1">
      <c r="B73" s="267"/>
      <c r="C73" s="267"/>
      <c r="D73" s="267"/>
      <c r="E73" s="267"/>
      <c r="F73" s="267"/>
      <c r="G73" s="267"/>
      <c r="H73" s="267"/>
      <c r="I73" s="267"/>
      <c r="J73" s="267"/>
      <c r="K73" s="267"/>
    </row>
    <row r="74" spans="2:11" s="1" customFormat="1" ht="7.5" customHeight="1">
      <c r="B74" s="268"/>
      <c r="C74" s="269"/>
      <c r="D74" s="269"/>
      <c r="E74" s="269"/>
      <c r="F74" s="269"/>
      <c r="G74" s="269"/>
      <c r="H74" s="269"/>
      <c r="I74" s="269"/>
      <c r="J74" s="269"/>
      <c r="K74" s="270"/>
    </row>
    <row r="75" spans="2:11" s="1" customFormat="1" ht="45" customHeight="1">
      <c r="B75" s="271"/>
      <c r="C75" s="385" t="s">
        <v>1182</v>
      </c>
      <c r="D75" s="385"/>
      <c r="E75" s="385"/>
      <c r="F75" s="385"/>
      <c r="G75" s="385"/>
      <c r="H75" s="385"/>
      <c r="I75" s="385"/>
      <c r="J75" s="385"/>
      <c r="K75" s="272"/>
    </row>
    <row r="76" spans="2:11" s="1" customFormat="1" ht="17.25" customHeight="1">
      <c r="B76" s="271"/>
      <c r="C76" s="273" t="s">
        <v>1183</v>
      </c>
      <c r="D76" s="273"/>
      <c r="E76" s="273"/>
      <c r="F76" s="273" t="s">
        <v>1184</v>
      </c>
      <c r="G76" s="274"/>
      <c r="H76" s="273" t="s">
        <v>53</v>
      </c>
      <c r="I76" s="273" t="s">
        <v>56</v>
      </c>
      <c r="J76" s="273" t="s">
        <v>1185</v>
      </c>
      <c r="K76" s="272"/>
    </row>
    <row r="77" spans="2:11" s="1" customFormat="1" ht="17.25" customHeight="1">
      <c r="B77" s="271"/>
      <c r="C77" s="275" t="s">
        <v>1186</v>
      </c>
      <c r="D77" s="275"/>
      <c r="E77" s="275"/>
      <c r="F77" s="276" t="s">
        <v>1187</v>
      </c>
      <c r="G77" s="277"/>
      <c r="H77" s="275"/>
      <c r="I77" s="275"/>
      <c r="J77" s="275" t="s">
        <v>1188</v>
      </c>
      <c r="K77" s="272"/>
    </row>
    <row r="78" spans="2:11" s="1" customFormat="1" ht="5.25" customHeight="1">
      <c r="B78" s="271"/>
      <c r="C78" s="278"/>
      <c r="D78" s="278"/>
      <c r="E78" s="278"/>
      <c r="F78" s="278"/>
      <c r="G78" s="279"/>
      <c r="H78" s="278"/>
      <c r="I78" s="278"/>
      <c r="J78" s="278"/>
      <c r="K78" s="272"/>
    </row>
    <row r="79" spans="2:11" s="1" customFormat="1" ht="15" customHeight="1">
      <c r="B79" s="271"/>
      <c r="C79" s="260" t="s">
        <v>52</v>
      </c>
      <c r="D79" s="280"/>
      <c r="E79" s="280"/>
      <c r="F79" s="281" t="s">
        <v>1189</v>
      </c>
      <c r="G79" s="282"/>
      <c r="H79" s="260" t="s">
        <v>1190</v>
      </c>
      <c r="I79" s="260" t="s">
        <v>1191</v>
      </c>
      <c r="J79" s="260">
        <v>20</v>
      </c>
      <c r="K79" s="272"/>
    </row>
    <row r="80" spans="2:11" s="1" customFormat="1" ht="15" customHeight="1">
      <c r="B80" s="271"/>
      <c r="C80" s="260" t="s">
        <v>1192</v>
      </c>
      <c r="D80" s="260"/>
      <c r="E80" s="260"/>
      <c r="F80" s="281" t="s">
        <v>1189</v>
      </c>
      <c r="G80" s="282"/>
      <c r="H80" s="260" t="s">
        <v>1193</v>
      </c>
      <c r="I80" s="260" t="s">
        <v>1191</v>
      </c>
      <c r="J80" s="260">
        <v>120</v>
      </c>
      <c r="K80" s="272"/>
    </row>
    <row r="81" spans="2:11" s="1" customFormat="1" ht="15" customHeight="1">
      <c r="B81" s="283"/>
      <c r="C81" s="260" t="s">
        <v>1194</v>
      </c>
      <c r="D81" s="260"/>
      <c r="E81" s="260"/>
      <c r="F81" s="281" t="s">
        <v>1195</v>
      </c>
      <c r="G81" s="282"/>
      <c r="H81" s="260" t="s">
        <v>1196</v>
      </c>
      <c r="I81" s="260" t="s">
        <v>1191</v>
      </c>
      <c r="J81" s="260">
        <v>50</v>
      </c>
      <c r="K81" s="272"/>
    </row>
    <row r="82" spans="2:11" s="1" customFormat="1" ht="15" customHeight="1">
      <c r="B82" s="283"/>
      <c r="C82" s="260" t="s">
        <v>1197</v>
      </c>
      <c r="D82" s="260"/>
      <c r="E82" s="260"/>
      <c r="F82" s="281" t="s">
        <v>1189</v>
      </c>
      <c r="G82" s="282"/>
      <c r="H82" s="260" t="s">
        <v>1198</v>
      </c>
      <c r="I82" s="260" t="s">
        <v>1199</v>
      </c>
      <c r="J82" s="260"/>
      <c r="K82" s="272"/>
    </row>
    <row r="83" spans="2:11" s="1" customFormat="1" ht="15" customHeight="1">
      <c r="B83" s="283"/>
      <c r="C83" s="284" t="s">
        <v>1200</v>
      </c>
      <c r="D83" s="284"/>
      <c r="E83" s="284"/>
      <c r="F83" s="285" t="s">
        <v>1195</v>
      </c>
      <c r="G83" s="284"/>
      <c r="H83" s="284" t="s">
        <v>1201</v>
      </c>
      <c r="I83" s="284" t="s">
        <v>1191</v>
      </c>
      <c r="J83" s="284">
        <v>15</v>
      </c>
      <c r="K83" s="272"/>
    </row>
    <row r="84" spans="2:11" s="1" customFormat="1" ht="15" customHeight="1">
      <c r="B84" s="283"/>
      <c r="C84" s="284" t="s">
        <v>1202</v>
      </c>
      <c r="D84" s="284"/>
      <c r="E84" s="284"/>
      <c r="F84" s="285" t="s">
        <v>1195</v>
      </c>
      <c r="G84" s="284"/>
      <c r="H84" s="284" t="s">
        <v>1203</v>
      </c>
      <c r="I84" s="284" t="s">
        <v>1191</v>
      </c>
      <c r="J84" s="284">
        <v>15</v>
      </c>
      <c r="K84" s="272"/>
    </row>
    <row r="85" spans="2:11" s="1" customFormat="1" ht="15" customHeight="1">
      <c r="B85" s="283"/>
      <c r="C85" s="284" t="s">
        <v>1204</v>
      </c>
      <c r="D85" s="284"/>
      <c r="E85" s="284"/>
      <c r="F85" s="285" t="s">
        <v>1195</v>
      </c>
      <c r="G85" s="284"/>
      <c r="H85" s="284" t="s">
        <v>1205</v>
      </c>
      <c r="I85" s="284" t="s">
        <v>1191</v>
      </c>
      <c r="J85" s="284">
        <v>20</v>
      </c>
      <c r="K85" s="272"/>
    </row>
    <row r="86" spans="2:11" s="1" customFormat="1" ht="15" customHeight="1">
      <c r="B86" s="283"/>
      <c r="C86" s="284" t="s">
        <v>1206</v>
      </c>
      <c r="D86" s="284"/>
      <c r="E86" s="284"/>
      <c r="F86" s="285" t="s">
        <v>1195</v>
      </c>
      <c r="G86" s="284"/>
      <c r="H86" s="284" t="s">
        <v>1207</v>
      </c>
      <c r="I86" s="284" t="s">
        <v>1191</v>
      </c>
      <c r="J86" s="284">
        <v>20</v>
      </c>
      <c r="K86" s="272"/>
    </row>
    <row r="87" spans="2:11" s="1" customFormat="1" ht="15" customHeight="1">
      <c r="B87" s="283"/>
      <c r="C87" s="260" t="s">
        <v>1208</v>
      </c>
      <c r="D87" s="260"/>
      <c r="E87" s="260"/>
      <c r="F87" s="281" t="s">
        <v>1195</v>
      </c>
      <c r="G87" s="282"/>
      <c r="H87" s="260" t="s">
        <v>1209</v>
      </c>
      <c r="I87" s="260" t="s">
        <v>1191</v>
      </c>
      <c r="J87" s="260">
        <v>50</v>
      </c>
      <c r="K87" s="272"/>
    </row>
    <row r="88" spans="2:11" s="1" customFormat="1" ht="15" customHeight="1">
      <c r="B88" s="283"/>
      <c r="C88" s="260" t="s">
        <v>1210</v>
      </c>
      <c r="D88" s="260"/>
      <c r="E88" s="260"/>
      <c r="F88" s="281" t="s">
        <v>1195</v>
      </c>
      <c r="G88" s="282"/>
      <c r="H88" s="260" t="s">
        <v>1211</v>
      </c>
      <c r="I88" s="260" t="s">
        <v>1191</v>
      </c>
      <c r="J88" s="260">
        <v>20</v>
      </c>
      <c r="K88" s="272"/>
    </row>
    <row r="89" spans="2:11" s="1" customFormat="1" ht="15" customHeight="1">
      <c r="B89" s="283"/>
      <c r="C89" s="260" t="s">
        <v>1212</v>
      </c>
      <c r="D89" s="260"/>
      <c r="E89" s="260"/>
      <c r="F89" s="281" t="s">
        <v>1195</v>
      </c>
      <c r="G89" s="282"/>
      <c r="H89" s="260" t="s">
        <v>1213</v>
      </c>
      <c r="I89" s="260" t="s">
        <v>1191</v>
      </c>
      <c r="J89" s="260">
        <v>20</v>
      </c>
      <c r="K89" s="272"/>
    </row>
    <row r="90" spans="2:11" s="1" customFormat="1" ht="15" customHeight="1">
      <c r="B90" s="283"/>
      <c r="C90" s="260" t="s">
        <v>1214</v>
      </c>
      <c r="D90" s="260"/>
      <c r="E90" s="260"/>
      <c r="F90" s="281" t="s">
        <v>1195</v>
      </c>
      <c r="G90" s="282"/>
      <c r="H90" s="260" t="s">
        <v>1215</v>
      </c>
      <c r="I90" s="260" t="s">
        <v>1191</v>
      </c>
      <c r="J90" s="260">
        <v>50</v>
      </c>
      <c r="K90" s="272"/>
    </row>
    <row r="91" spans="2:11" s="1" customFormat="1" ht="15" customHeight="1">
      <c r="B91" s="283"/>
      <c r="C91" s="260" t="s">
        <v>1216</v>
      </c>
      <c r="D91" s="260"/>
      <c r="E91" s="260"/>
      <c r="F91" s="281" t="s">
        <v>1195</v>
      </c>
      <c r="G91" s="282"/>
      <c r="H91" s="260" t="s">
        <v>1216</v>
      </c>
      <c r="I91" s="260" t="s">
        <v>1191</v>
      </c>
      <c r="J91" s="260">
        <v>50</v>
      </c>
      <c r="K91" s="272"/>
    </row>
    <row r="92" spans="2:11" s="1" customFormat="1" ht="15" customHeight="1">
      <c r="B92" s="283"/>
      <c r="C92" s="260" t="s">
        <v>1217</v>
      </c>
      <c r="D92" s="260"/>
      <c r="E92" s="260"/>
      <c r="F92" s="281" t="s">
        <v>1195</v>
      </c>
      <c r="G92" s="282"/>
      <c r="H92" s="260" t="s">
        <v>1218</v>
      </c>
      <c r="I92" s="260" t="s">
        <v>1191</v>
      </c>
      <c r="J92" s="260">
        <v>255</v>
      </c>
      <c r="K92" s="272"/>
    </row>
    <row r="93" spans="2:11" s="1" customFormat="1" ht="15" customHeight="1">
      <c r="B93" s="283"/>
      <c r="C93" s="260" t="s">
        <v>1219</v>
      </c>
      <c r="D93" s="260"/>
      <c r="E93" s="260"/>
      <c r="F93" s="281" t="s">
        <v>1189</v>
      </c>
      <c r="G93" s="282"/>
      <c r="H93" s="260" t="s">
        <v>1220</v>
      </c>
      <c r="I93" s="260" t="s">
        <v>1221</v>
      </c>
      <c r="J93" s="260"/>
      <c r="K93" s="272"/>
    </row>
    <row r="94" spans="2:11" s="1" customFormat="1" ht="15" customHeight="1">
      <c r="B94" s="283"/>
      <c r="C94" s="260" t="s">
        <v>1222</v>
      </c>
      <c r="D94" s="260"/>
      <c r="E94" s="260"/>
      <c r="F94" s="281" t="s">
        <v>1189</v>
      </c>
      <c r="G94" s="282"/>
      <c r="H94" s="260" t="s">
        <v>1223</v>
      </c>
      <c r="I94" s="260" t="s">
        <v>1224</v>
      </c>
      <c r="J94" s="260"/>
      <c r="K94" s="272"/>
    </row>
    <row r="95" spans="2:11" s="1" customFormat="1" ht="15" customHeight="1">
      <c r="B95" s="283"/>
      <c r="C95" s="260" t="s">
        <v>1225</v>
      </c>
      <c r="D95" s="260"/>
      <c r="E95" s="260"/>
      <c r="F95" s="281" t="s">
        <v>1189</v>
      </c>
      <c r="G95" s="282"/>
      <c r="H95" s="260" t="s">
        <v>1225</v>
      </c>
      <c r="I95" s="260" t="s">
        <v>1224</v>
      </c>
      <c r="J95" s="260"/>
      <c r="K95" s="272"/>
    </row>
    <row r="96" spans="2:11" s="1" customFormat="1" ht="15" customHeight="1">
      <c r="B96" s="283"/>
      <c r="C96" s="260" t="s">
        <v>37</v>
      </c>
      <c r="D96" s="260"/>
      <c r="E96" s="260"/>
      <c r="F96" s="281" t="s">
        <v>1189</v>
      </c>
      <c r="G96" s="282"/>
      <c r="H96" s="260" t="s">
        <v>1226</v>
      </c>
      <c r="I96" s="260" t="s">
        <v>1224</v>
      </c>
      <c r="J96" s="260"/>
      <c r="K96" s="272"/>
    </row>
    <row r="97" spans="2:11" s="1" customFormat="1" ht="15" customHeight="1">
      <c r="B97" s="283"/>
      <c r="C97" s="260" t="s">
        <v>47</v>
      </c>
      <c r="D97" s="260"/>
      <c r="E97" s="260"/>
      <c r="F97" s="281" t="s">
        <v>1189</v>
      </c>
      <c r="G97" s="282"/>
      <c r="H97" s="260" t="s">
        <v>1227</v>
      </c>
      <c r="I97" s="260" t="s">
        <v>1224</v>
      </c>
      <c r="J97" s="260"/>
      <c r="K97" s="272"/>
    </row>
    <row r="98" spans="2:11" s="1" customFormat="1" ht="15" customHeight="1">
      <c r="B98" s="286"/>
      <c r="C98" s="287"/>
      <c r="D98" s="287"/>
      <c r="E98" s="287"/>
      <c r="F98" s="287"/>
      <c r="G98" s="287"/>
      <c r="H98" s="287"/>
      <c r="I98" s="287"/>
      <c r="J98" s="287"/>
      <c r="K98" s="288"/>
    </row>
    <row r="99" spans="2:11" s="1" customFormat="1" ht="18.75" customHeight="1">
      <c r="B99" s="289"/>
      <c r="C99" s="290"/>
      <c r="D99" s="290"/>
      <c r="E99" s="290"/>
      <c r="F99" s="290"/>
      <c r="G99" s="290"/>
      <c r="H99" s="290"/>
      <c r="I99" s="290"/>
      <c r="J99" s="290"/>
      <c r="K99" s="289"/>
    </row>
    <row r="100" spans="2:11" s="1" customFormat="1" ht="18.75" customHeight="1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</row>
    <row r="101" spans="2:11" s="1" customFormat="1" ht="7.5" customHeight="1">
      <c r="B101" s="268"/>
      <c r="C101" s="269"/>
      <c r="D101" s="269"/>
      <c r="E101" s="269"/>
      <c r="F101" s="269"/>
      <c r="G101" s="269"/>
      <c r="H101" s="269"/>
      <c r="I101" s="269"/>
      <c r="J101" s="269"/>
      <c r="K101" s="270"/>
    </row>
    <row r="102" spans="2:11" s="1" customFormat="1" ht="45" customHeight="1">
      <c r="B102" s="271"/>
      <c r="C102" s="385" t="s">
        <v>1228</v>
      </c>
      <c r="D102" s="385"/>
      <c r="E102" s="385"/>
      <c r="F102" s="385"/>
      <c r="G102" s="385"/>
      <c r="H102" s="385"/>
      <c r="I102" s="385"/>
      <c r="J102" s="385"/>
      <c r="K102" s="272"/>
    </row>
    <row r="103" spans="2:11" s="1" customFormat="1" ht="17.25" customHeight="1">
      <c r="B103" s="271"/>
      <c r="C103" s="273" t="s">
        <v>1183</v>
      </c>
      <c r="D103" s="273"/>
      <c r="E103" s="273"/>
      <c r="F103" s="273" t="s">
        <v>1184</v>
      </c>
      <c r="G103" s="274"/>
      <c r="H103" s="273" t="s">
        <v>53</v>
      </c>
      <c r="I103" s="273" t="s">
        <v>56</v>
      </c>
      <c r="J103" s="273" t="s">
        <v>1185</v>
      </c>
      <c r="K103" s="272"/>
    </row>
    <row r="104" spans="2:11" s="1" customFormat="1" ht="17.25" customHeight="1">
      <c r="B104" s="271"/>
      <c r="C104" s="275" t="s">
        <v>1186</v>
      </c>
      <c r="D104" s="275"/>
      <c r="E104" s="275"/>
      <c r="F104" s="276" t="s">
        <v>1187</v>
      </c>
      <c r="G104" s="277"/>
      <c r="H104" s="275"/>
      <c r="I104" s="275"/>
      <c r="J104" s="275" t="s">
        <v>1188</v>
      </c>
      <c r="K104" s="272"/>
    </row>
    <row r="105" spans="2:11" s="1" customFormat="1" ht="5.25" customHeight="1">
      <c r="B105" s="271"/>
      <c r="C105" s="273"/>
      <c r="D105" s="273"/>
      <c r="E105" s="273"/>
      <c r="F105" s="273"/>
      <c r="G105" s="291"/>
      <c r="H105" s="273"/>
      <c r="I105" s="273"/>
      <c r="J105" s="273"/>
      <c r="K105" s="272"/>
    </row>
    <row r="106" spans="2:11" s="1" customFormat="1" ht="15" customHeight="1">
      <c r="B106" s="271"/>
      <c r="C106" s="260" t="s">
        <v>52</v>
      </c>
      <c r="D106" s="280"/>
      <c r="E106" s="280"/>
      <c r="F106" s="281" t="s">
        <v>1189</v>
      </c>
      <c r="G106" s="260"/>
      <c r="H106" s="260" t="s">
        <v>1229</v>
      </c>
      <c r="I106" s="260" t="s">
        <v>1191</v>
      </c>
      <c r="J106" s="260">
        <v>20</v>
      </c>
      <c r="K106" s="272"/>
    </row>
    <row r="107" spans="2:11" s="1" customFormat="1" ht="15" customHeight="1">
      <c r="B107" s="271"/>
      <c r="C107" s="260" t="s">
        <v>1192</v>
      </c>
      <c r="D107" s="260"/>
      <c r="E107" s="260"/>
      <c r="F107" s="281" t="s">
        <v>1189</v>
      </c>
      <c r="G107" s="260"/>
      <c r="H107" s="260" t="s">
        <v>1229</v>
      </c>
      <c r="I107" s="260" t="s">
        <v>1191</v>
      </c>
      <c r="J107" s="260">
        <v>120</v>
      </c>
      <c r="K107" s="272"/>
    </row>
    <row r="108" spans="2:11" s="1" customFormat="1" ht="15" customHeight="1">
      <c r="B108" s="283"/>
      <c r="C108" s="260" t="s">
        <v>1194</v>
      </c>
      <c r="D108" s="260"/>
      <c r="E108" s="260"/>
      <c r="F108" s="281" t="s">
        <v>1195</v>
      </c>
      <c r="G108" s="260"/>
      <c r="H108" s="260" t="s">
        <v>1229</v>
      </c>
      <c r="I108" s="260" t="s">
        <v>1191</v>
      </c>
      <c r="J108" s="260">
        <v>50</v>
      </c>
      <c r="K108" s="272"/>
    </row>
    <row r="109" spans="2:11" s="1" customFormat="1" ht="15" customHeight="1">
      <c r="B109" s="283"/>
      <c r="C109" s="260" t="s">
        <v>1197</v>
      </c>
      <c r="D109" s="260"/>
      <c r="E109" s="260"/>
      <c r="F109" s="281" t="s">
        <v>1189</v>
      </c>
      <c r="G109" s="260"/>
      <c r="H109" s="260" t="s">
        <v>1229</v>
      </c>
      <c r="I109" s="260" t="s">
        <v>1199</v>
      </c>
      <c r="J109" s="260"/>
      <c r="K109" s="272"/>
    </row>
    <row r="110" spans="2:11" s="1" customFormat="1" ht="15" customHeight="1">
      <c r="B110" s="283"/>
      <c r="C110" s="260" t="s">
        <v>1208</v>
      </c>
      <c r="D110" s="260"/>
      <c r="E110" s="260"/>
      <c r="F110" s="281" t="s">
        <v>1195</v>
      </c>
      <c r="G110" s="260"/>
      <c r="H110" s="260" t="s">
        <v>1229</v>
      </c>
      <c r="I110" s="260" t="s">
        <v>1191</v>
      </c>
      <c r="J110" s="260">
        <v>50</v>
      </c>
      <c r="K110" s="272"/>
    </row>
    <row r="111" spans="2:11" s="1" customFormat="1" ht="15" customHeight="1">
      <c r="B111" s="283"/>
      <c r="C111" s="260" t="s">
        <v>1216</v>
      </c>
      <c r="D111" s="260"/>
      <c r="E111" s="260"/>
      <c r="F111" s="281" t="s">
        <v>1195</v>
      </c>
      <c r="G111" s="260"/>
      <c r="H111" s="260" t="s">
        <v>1229</v>
      </c>
      <c r="I111" s="260" t="s">
        <v>1191</v>
      </c>
      <c r="J111" s="260">
        <v>50</v>
      </c>
      <c r="K111" s="272"/>
    </row>
    <row r="112" spans="2:11" s="1" customFormat="1" ht="15" customHeight="1">
      <c r="B112" s="283"/>
      <c r="C112" s="260" t="s">
        <v>1214</v>
      </c>
      <c r="D112" s="260"/>
      <c r="E112" s="260"/>
      <c r="F112" s="281" t="s">
        <v>1195</v>
      </c>
      <c r="G112" s="260"/>
      <c r="H112" s="260" t="s">
        <v>1229</v>
      </c>
      <c r="I112" s="260" t="s">
        <v>1191</v>
      </c>
      <c r="J112" s="260">
        <v>50</v>
      </c>
      <c r="K112" s="272"/>
    </row>
    <row r="113" spans="2:11" s="1" customFormat="1" ht="15" customHeight="1">
      <c r="B113" s="283"/>
      <c r="C113" s="260" t="s">
        <v>52</v>
      </c>
      <c r="D113" s="260"/>
      <c r="E113" s="260"/>
      <c r="F113" s="281" t="s">
        <v>1189</v>
      </c>
      <c r="G113" s="260"/>
      <c r="H113" s="260" t="s">
        <v>1230</v>
      </c>
      <c r="I113" s="260" t="s">
        <v>1191</v>
      </c>
      <c r="J113" s="260">
        <v>20</v>
      </c>
      <c r="K113" s="272"/>
    </row>
    <row r="114" spans="2:11" s="1" customFormat="1" ht="15" customHeight="1">
      <c r="B114" s="283"/>
      <c r="C114" s="260" t="s">
        <v>1231</v>
      </c>
      <c r="D114" s="260"/>
      <c r="E114" s="260"/>
      <c r="F114" s="281" t="s">
        <v>1189</v>
      </c>
      <c r="G114" s="260"/>
      <c r="H114" s="260" t="s">
        <v>1232</v>
      </c>
      <c r="I114" s="260" t="s">
        <v>1191</v>
      </c>
      <c r="J114" s="260">
        <v>120</v>
      </c>
      <c r="K114" s="272"/>
    </row>
    <row r="115" spans="2:11" s="1" customFormat="1" ht="15" customHeight="1">
      <c r="B115" s="283"/>
      <c r="C115" s="260" t="s">
        <v>37</v>
      </c>
      <c r="D115" s="260"/>
      <c r="E115" s="260"/>
      <c r="F115" s="281" t="s">
        <v>1189</v>
      </c>
      <c r="G115" s="260"/>
      <c r="H115" s="260" t="s">
        <v>1233</v>
      </c>
      <c r="I115" s="260" t="s">
        <v>1224</v>
      </c>
      <c r="J115" s="260"/>
      <c r="K115" s="272"/>
    </row>
    <row r="116" spans="2:11" s="1" customFormat="1" ht="15" customHeight="1">
      <c r="B116" s="283"/>
      <c r="C116" s="260" t="s">
        <v>47</v>
      </c>
      <c r="D116" s="260"/>
      <c r="E116" s="260"/>
      <c r="F116" s="281" t="s">
        <v>1189</v>
      </c>
      <c r="G116" s="260"/>
      <c r="H116" s="260" t="s">
        <v>1234</v>
      </c>
      <c r="I116" s="260" t="s">
        <v>1224</v>
      </c>
      <c r="J116" s="260"/>
      <c r="K116" s="272"/>
    </row>
    <row r="117" spans="2:11" s="1" customFormat="1" ht="15" customHeight="1">
      <c r="B117" s="283"/>
      <c r="C117" s="260" t="s">
        <v>56</v>
      </c>
      <c r="D117" s="260"/>
      <c r="E117" s="260"/>
      <c r="F117" s="281" t="s">
        <v>1189</v>
      </c>
      <c r="G117" s="260"/>
      <c r="H117" s="260" t="s">
        <v>1235</v>
      </c>
      <c r="I117" s="260" t="s">
        <v>1236</v>
      </c>
      <c r="J117" s="260"/>
      <c r="K117" s="272"/>
    </row>
    <row r="118" spans="2:11" s="1" customFormat="1" ht="15" customHeight="1">
      <c r="B118" s="286"/>
      <c r="C118" s="292"/>
      <c r="D118" s="292"/>
      <c r="E118" s="292"/>
      <c r="F118" s="292"/>
      <c r="G118" s="292"/>
      <c r="H118" s="292"/>
      <c r="I118" s="292"/>
      <c r="J118" s="292"/>
      <c r="K118" s="288"/>
    </row>
    <row r="119" spans="2:11" s="1" customFormat="1" ht="18.75" customHeight="1">
      <c r="B119" s="293"/>
      <c r="C119" s="294"/>
      <c r="D119" s="294"/>
      <c r="E119" s="294"/>
      <c r="F119" s="295"/>
      <c r="G119" s="294"/>
      <c r="H119" s="294"/>
      <c r="I119" s="294"/>
      <c r="J119" s="294"/>
      <c r="K119" s="293"/>
    </row>
    <row r="120" spans="2:11" s="1" customFormat="1" ht="18.75" customHeight="1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2:11" s="1" customFormat="1" ht="7.5" customHeight="1">
      <c r="B121" s="296"/>
      <c r="C121" s="297"/>
      <c r="D121" s="297"/>
      <c r="E121" s="297"/>
      <c r="F121" s="297"/>
      <c r="G121" s="297"/>
      <c r="H121" s="297"/>
      <c r="I121" s="297"/>
      <c r="J121" s="297"/>
      <c r="K121" s="298"/>
    </row>
    <row r="122" spans="2:11" s="1" customFormat="1" ht="45" customHeight="1">
      <c r="B122" s="299"/>
      <c r="C122" s="383" t="s">
        <v>1237</v>
      </c>
      <c r="D122" s="383"/>
      <c r="E122" s="383"/>
      <c r="F122" s="383"/>
      <c r="G122" s="383"/>
      <c r="H122" s="383"/>
      <c r="I122" s="383"/>
      <c r="J122" s="383"/>
      <c r="K122" s="300"/>
    </row>
    <row r="123" spans="2:11" s="1" customFormat="1" ht="17.25" customHeight="1">
      <c r="B123" s="301"/>
      <c r="C123" s="273" t="s">
        <v>1183</v>
      </c>
      <c r="D123" s="273"/>
      <c r="E123" s="273"/>
      <c r="F123" s="273" t="s">
        <v>1184</v>
      </c>
      <c r="G123" s="274"/>
      <c r="H123" s="273" t="s">
        <v>53</v>
      </c>
      <c r="I123" s="273" t="s">
        <v>56</v>
      </c>
      <c r="J123" s="273" t="s">
        <v>1185</v>
      </c>
      <c r="K123" s="302"/>
    </row>
    <row r="124" spans="2:11" s="1" customFormat="1" ht="17.25" customHeight="1">
      <c r="B124" s="301"/>
      <c r="C124" s="275" t="s">
        <v>1186</v>
      </c>
      <c r="D124" s="275"/>
      <c r="E124" s="275"/>
      <c r="F124" s="276" t="s">
        <v>1187</v>
      </c>
      <c r="G124" s="277"/>
      <c r="H124" s="275"/>
      <c r="I124" s="275"/>
      <c r="J124" s="275" t="s">
        <v>1188</v>
      </c>
      <c r="K124" s="302"/>
    </row>
    <row r="125" spans="2:11" s="1" customFormat="1" ht="5.25" customHeight="1">
      <c r="B125" s="303"/>
      <c r="C125" s="278"/>
      <c r="D125" s="278"/>
      <c r="E125" s="278"/>
      <c r="F125" s="278"/>
      <c r="G125" s="304"/>
      <c r="H125" s="278"/>
      <c r="I125" s="278"/>
      <c r="J125" s="278"/>
      <c r="K125" s="305"/>
    </row>
    <row r="126" spans="2:11" s="1" customFormat="1" ht="15" customHeight="1">
      <c r="B126" s="303"/>
      <c r="C126" s="260" t="s">
        <v>1192</v>
      </c>
      <c r="D126" s="280"/>
      <c r="E126" s="280"/>
      <c r="F126" s="281" t="s">
        <v>1189</v>
      </c>
      <c r="G126" s="260"/>
      <c r="H126" s="260" t="s">
        <v>1229</v>
      </c>
      <c r="I126" s="260" t="s">
        <v>1191</v>
      </c>
      <c r="J126" s="260">
        <v>120</v>
      </c>
      <c r="K126" s="306"/>
    </row>
    <row r="127" spans="2:11" s="1" customFormat="1" ht="15" customHeight="1">
      <c r="B127" s="303"/>
      <c r="C127" s="260" t="s">
        <v>1238</v>
      </c>
      <c r="D127" s="260"/>
      <c r="E127" s="260"/>
      <c r="F127" s="281" t="s">
        <v>1189</v>
      </c>
      <c r="G127" s="260"/>
      <c r="H127" s="260" t="s">
        <v>1239</v>
      </c>
      <c r="I127" s="260" t="s">
        <v>1191</v>
      </c>
      <c r="J127" s="260" t="s">
        <v>1240</v>
      </c>
      <c r="K127" s="306"/>
    </row>
    <row r="128" spans="2:11" s="1" customFormat="1" ht="15" customHeight="1">
      <c r="B128" s="303"/>
      <c r="C128" s="260" t="s">
        <v>1137</v>
      </c>
      <c r="D128" s="260"/>
      <c r="E128" s="260"/>
      <c r="F128" s="281" t="s">
        <v>1189</v>
      </c>
      <c r="G128" s="260"/>
      <c r="H128" s="260" t="s">
        <v>1241</v>
      </c>
      <c r="I128" s="260" t="s">
        <v>1191</v>
      </c>
      <c r="J128" s="260" t="s">
        <v>1240</v>
      </c>
      <c r="K128" s="306"/>
    </row>
    <row r="129" spans="2:11" s="1" customFormat="1" ht="15" customHeight="1">
      <c r="B129" s="303"/>
      <c r="C129" s="260" t="s">
        <v>1200</v>
      </c>
      <c r="D129" s="260"/>
      <c r="E129" s="260"/>
      <c r="F129" s="281" t="s">
        <v>1195</v>
      </c>
      <c r="G129" s="260"/>
      <c r="H129" s="260" t="s">
        <v>1201</v>
      </c>
      <c r="I129" s="260" t="s">
        <v>1191</v>
      </c>
      <c r="J129" s="260">
        <v>15</v>
      </c>
      <c r="K129" s="306"/>
    </row>
    <row r="130" spans="2:11" s="1" customFormat="1" ht="15" customHeight="1">
      <c r="B130" s="303"/>
      <c r="C130" s="284" t="s">
        <v>1202</v>
      </c>
      <c r="D130" s="284"/>
      <c r="E130" s="284"/>
      <c r="F130" s="285" t="s">
        <v>1195</v>
      </c>
      <c r="G130" s="284"/>
      <c r="H130" s="284" t="s">
        <v>1203</v>
      </c>
      <c r="I130" s="284" t="s">
        <v>1191</v>
      </c>
      <c r="J130" s="284">
        <v>15</v>
      </c>
      <c r="K130" s="306"/>
    </row>
    <row r="131" spans="2:11" s="1" customFormat="1" ht="15" customHeight="1">
      <c r="B131" s="303"/>
      <c r="C131" s="284" t="s">
        <v>1204</v>
      </c>
      <c r="D131" s="284"/>
      <c r="E131" s="284"/>
      <c r="F131" s="285" t="s">
        <v>1195</v>
      </c>
      <c r="G131" s="284"/>
      <c r="H131" s="284" t="s">
        <v>1205</v>
      </c>
      <c r="I131" s="284" t="s">
        <v>1191</v>
      </c>
      <c r="J131" s="284">
        <v>20</v>
      </c>
      <c r="K131" s="306"/>
    </row>
    <row r="132" spans="2:11" s="1" customFormat="1" ht="15" customHeight="1">
      <c r="B132" s="303"/>
      <c r="C132" s="284" t="s">
        <v>1206</v>
      </c>
      <c r="D132" s="284"/>
      <c r="E132" s="284"/>
      <c r="F132" s="285" t="s">
        <v>1195</v>
      </c>
      <c r="G132" s="284"/>
      <c r="H132" s="284" t="s">
        <v>1207</v>
      </c>
      <c r="I132" s="284" t="s">
        <v>1191</v>
      </c>
      <c r="J132" s="284">
        <v>20</v>
      </c>
      <c r="K132" s="306"/>
    </row>
    <row r="133" spans="2:11" s="1" customFormat="1" ht="15" customHeight="1">
      <c r="B133" s="303"/>
      <c r="C133" s="260" t="s">
        <v>1194</v>
      </c>
      <c r="D133" s="260"/>
      <c r="E133" s="260"/>
      <c r="F133" s="281" t="s">
        <v>1195</v>
      </c>
      <c r="G133" s="260"/>
      <c r="H133" s="260" t="s">
        <v>1229</v>
      </c>
      <c r="I133" s="260" t="s">
        <v>1191</v>
      </c>
      <c r="J133" s="260">
        <v>50</v>
      </c>
      <c r="K133" s="306"/>
    </row>
    <row r="134" spans="2:11" s="1" customFormat="1" ht="15" customHeight="1">
      <c r="B134" s="303"/>
      <c r="C134" s="260" t="s">
        <v>1208</v>
      </c>
      <c r="D134" s="260"/>
      <c r="E134" s="260"/>
      <c r="F134" s="281" t="s">
        <v>1195</v>
      </c>
      <c r="G134" s="260"/>
      <c r="H134" s="260" t="s">
        <v>1229</v>
      </c>
      <c r="I134" s="260" t="s">
        <v>1191</v>
      </c>
      <c r="J134" s="260">
        <v>50</v>
      </c>
      <c r="K134" s="306"/>
    </row>
    <row r="135" spans="2:11" s="1" customFormat="1" ht="15" customHeight="1">
      <c r="B135" s="303"/>
      <c r="C135" s="260" t="s">
        <v>1214</v>
      </c>
      <c r="D135" s="260"/>
      <c r="E135" s="260"/>
      <c r="F135" s="281" t="s">
        <v>1195</v>
      </c>
      <c r="G135" s="260"/>
      <c r="H135" s="260" t="s">
        <v>1229</v>
      </c>
      <c r="I135" s="260" t="s">
        <v>1191</v>
      </c>
      <c r="J135" s="260">
        <v>50</v>
      </c>
      <c r="K135" s="306"/>
    </row>
    <row r="136" spans="2:11" s="1" customFormat="1" ht="15" customHeight="1">
      <c r="B136" s="303"/>
      <c r="C136" s="260" t="s">
        <v>1216</v>
      </c>
      <c r="D136" s="260"/>
      <c r="E136" s="260"/>
      <c r="F136" s="281" t="s">
        <v>1195</v>
      </c>
      <c r="G136" s="260"/>
      <c r="H136" s="260" t="s">
        <v>1229</v>
      </c>
      <c r="I136" s="260" t="s">
        <v>1191</v>
      </c>
      <c r="J136" s="260">
        <v>50</v>
      </c>
      <c r="K136" s="306"/>
    </row>
    <row r="137" spans="2:11" s="1" customFormat="1" ht="15" customHeight="1">
      <c r="B137" s="303"/>
      <c r="C137" s="260" t="s">
        <v>1217</v>
      </c>
      <c r="D137" s="260"/>
      <c r="E137" s="260"/>
      <c r="F137" s="281" t="s">
        <v>1195</v>
      </c>
      <c r="G137" s="260"/>
      <c r="H137" s="260" t="s">
        <v>1242</v>
      </c>
      <c r="I137" s="260" t="s">
        <v>1191</v>
      </c>
      <c r="J137" s="260">
        <v>255</v>
      </c>
      <c r="K137" s="306"/>
    </row>
    <row r="138" spans="2:11" s="1" customFormat="1" ht="15" customHeight="1">
      <c r="B138" s="303"/>
      <c r="C138" s="260" t="s">
        <v>1219</v>
      </c>
      <c r="D138" s="260"/>
      <c r="E138" s="260"/>
      <c r="F138" s="281" t="s">
        <v>1189</v>
      </c>
      <c r="G138" s="260"/>
      <c r="H138" s="260" t="s">
        <v>1243</v>
      </c>
      <c r="I138" s="260" t="s">
        <v>1221</v>
      </c>
      <c r="J138" s="260"/>
      <c r="K138" s="306"/>
    </row>
    <row r="139" spans="2:11" s="1" customFormat="1" ht="15" customHeight="1">
      <c r="B139" s="303"/>
      <c r="C139" s="260" t="s">
        <v>1222</v>
      </c>
      <c r="D139" s="260"/>
      <c r="E139" s="260"/>
      <c r="F139" s="281" t="s">
        <v>1189</v>
      </c>
      <c r="G139" s="260"/>
      <c r="H139" s="260" t="s">
        <v>1244</v>
      </c>
      <c r="I139" s="260" t="s">
        <v>1224</v>
      </c>
      <c r="J139" s="260"/>
      <c r="K139" s="306"/>
    </row>
    <row r="140" spans="2:11" s="1" customFormat="1" ht="15" customHeight="1">
      <c r="B140" s="303"/>
      <c r="C140" s="260" t="s">
        <v>1225</v>
      </c>
      <c r="D140" s="260"/>
      <c r="E140" s="260"/>
      <c r="F140" s="281" t="s">
        <v>1189</v>
      </c>
      <c r="G140" s="260"/>
      <c r="H140" s="260" t="s">
        <v>1225</v>
      </c>
      <c r="I140" s="260" t="s">
        <v>1224</v>
      </c>
      <c r="J140" s="260"/>
      <c r="K140" s="306"/>
    </row>
    <row r="141" spans="2:11" s="1" customFormat="1" ht="15" customHeight="1">
      <c r="B141" s="303"/>
      <c r="C141" s="260" t="s">
        <v>37</v>
      </c>
      <c r="D141" s="260"/>
      <c r="E141" s="260"/>
      <c r="F141" s="281" t="s">
        <v>1189</v>
      </c>
      <c r="G141" s="260"/>
      <c r="H141" s="260" t="s">
        <v>1245</v>
      </c>
      <c r="I141" s="260" t="s">
        <v>1224</v>
      </c>
      <c r="J141" s="260"/>
      <c r="K141" s="306"/>
    </row>
    <row r="142" spans="2:11" s="1" customFormat="1" ht="15" customHeight="1">
      <c r="B142" s="303"/>
      <c r="C142" s="260" t="s">
        <v>1246</v>
      </c>
      <c r="D142" s="260"/>
      <c r="E142" s="260"/>
      <c r="F142" s="281" t="s">
        <v>1189</v>
      </c>
      <c r="G142" s="260"/>
      <c r="H142" s="260" t="s">
        <v>1247</v>
      </c>
      <c r="I142" s="260" t="s">
        <v>1224</v>
      </c>
      <c r="J142" s="260"/>
      <c r="K142" s="306"/>
    </row>
    <row r="143" spans="2:11" s="1" customFormat="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s="1" customFormat="1" ht="18.75" customHeight="1">
      <c r="B144" s="294"/>
      <c r="C144" s="294"/>
      <c r="D144" s="294"/>
      <c r="E144" s="294"/>
      <c r="F144" s="295"/>
      <c r="G144" s="294"/>
      <c r="H144" s="294"/>
      <c r="I144" s="294"/>
      <c r="J144" s="294"/>
      <c r="K144" s="294"/>
    </row>
    <row r="145" spans="2:11" s="1" customFormat="1" ht="18.75" customHeight="1"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</row>
    <row r="146" spans="2:11" s="1" customFormat="1" ht="7.5" customHeight="1">
      <c r="B146" s="268"/>
      <c r="C146" s="269"/>
      <c r="D146" s="269"/>
      <c r="E146" s="269"/>
      <c r="F146" s="269"/>
      <c r="G146" s="269"/>
      <c r="H146" s="269"/>
      <c r="I146" s="269"/>
      <c r="J146" s="269"/>
      <c r="K146" s="270"/>
    </row>
    <row r="147" spans="2:11" s="1" customFormat="1" ht="45" customHeight="1">
      <c r="B147" s="271"/>
      <c r="C147" s="385" t="s">
        <v>1248</v>
      </c>
      <c r="D147" s="385"/>
      <c r="E147" s="385"/>
      <c r="F147" s="385"/>
      <c r="G147" s="385"/>
      <c r="H147" s="385"/>
      <c r="I147" s="385"/>
      <c r="J147" s="385"/>
      <c r="K147" s="272"/>
    </row>
    <row r="148" spans="2:11" s="1" customFormat="1" ht="17.25" customHeight="1">
      <c r="B148" s="271"/>
      <c r="C148" s="273" t="s">
        <v>1183</v>
      </c>
      <c r="D148" s="273"/>
      <c r="E148" s="273"/>
      <c r="F148" s="273" t="s">
        <v>1184</v>
      </c>
      <c r="G148" s="274"/>
      <c r="H148" s="273" t="s">
        <v>53</v>
      </c>
      <c r="I148" s="273" t="s">
        <v>56</v>
      </c>
      <c r="J148" s="273" t="s">
        <v>1185</v>
      </c>
      <c r="K148" s="272"/>
    </row>
    <row r="149" spans="2:11" s="1" customFormat="1" ht="17.25" customHeight="1">
      <c r="B149" s="271"/>
      <c r="C149" s="275" t="s">
        <v>1186</v>
      </c>
      <c r="D149" s="275"/>
      <c r="E149" s="275"/>
      <c r="F149" s="276" t="s">
        <v>1187</v>
      </c>
      <c r="G149" s="277"/>
      <c r="H149" s="275"/>
      <c r="I149" s="275"/>
      <c r="J149" s="275" t="s">
        <v>1188</v>
      </c>
      <c r="K149" s="272"/>
    </row>
    <row r="150" spans="2:11" s="1" customFormat="1" ht="5.25" customHeight="1">
      <c r="B150" s="283"/>
      <c r="C150" s="278"/>
      <c r="D150" s="278"/>
      <c r="E150" s="278"/>
      <c r="F150" s="278"/>
      <c r="G150" s="279"/>
      <c r="H150" s="278"/>
      <c r="I150" s="278"/>
      <c r="J150" s="278"/>
      <c r="K150" s="306"/>
    </row>
    <row r="151" spans="2:11" s="1" customFormat="1" ht="15" customHeight="1">
      <c r="B151" s="283"/>
      <c r="C151" s="310" t="s">
        <v>1192</v>
      </c>
      <c r="D151" s="260"/>
      <c r="E151" s="260"/>
      <c r="F151" s="311" t="s">
        <v>1189</v>
      </c>
      <c r="G151" s="260"/>
      <c r="H151" s="310" t="s">
        <v>1229</v>
      </c>
      <c r="I151" s="310" t="s">
        <v>1191</v>
      </c>
      <c r="J151" s="310">
        <v>120</v>
      </c>
      <c r="K151" s="306"/>
    </row>
    <row r="152" spans="2:11" s="1" customFormat="1" ht="15" customHeight="1">
      <c r="B152" s="283"/>
      <c r="C152" s="310" t="s">
        <v>1238</v>
      </c>
      <c r="D152" s="260"/>
      <c r="E152" s="260"/>
      <c r="F152" s="311" t="s">
        <v>1189</v>
      </c>
      <c r="G152" s="260"/>
      <c r="H152" s="310" t="s">
        <v>1249</v>
      </c>
      <c r="I152" s="310" t="s">
        <v>1191</v>
      </c>
      <c r="J152" s="310" t="s">
        <v>1240</v>
      </c>
      <c r="K152" s="306"/>
    </row>
    <row r="153" spans="2:11" s="1" customFormat="1" ht="15" customHeight="1">
      <c r="B153" s="283"/>
      <c r="C153" s="310" t="s">
        <v>1137</v>
      </c>
      <c r="D153" s="260"/>
      <c r="E153" s="260"/>
      <c r="F153" s="311" t="s">
        <v>1189</v>
      </c>
      <c r="G153" s="260"/>
      <c r="H153" s="310" t="s">
        <v>1250</v>
      </c>
      <c r="I153" s="310" t="s">
        <v>1191</v>
      </c>
      <c r="J153" s="310" t="s">
        <v>1240</v>
      </c>
      <c r="K153" s="306"/>
    </row>
    <row r="154" spans="2:11" s="1" customFormat="1" ht="15" customHeight="1">
      <c r="B154" s="283"/>
      <c r="C154" s="310" t="s">
        <v>1194</v>
      </c>
      <c r="D154" s="260"/>
      <c r="E154" s="260"/>
      <c r="F154" s="311" t="s">
        <v>1195</v>
      </c>
      <c r="G154" s="260"/>
      <c r="H154" s="310" t="s">
        <v>1229</v>
      </c>
      <c r="I154" s="310" t="s">
        <v>1191</v>
      </c>
      <c r="J154" s="310">
        <v>50</v>
      </c>
      <c r="K154" s="306"/>
    </row>
    <row r="155" spans="2:11" s="1" customFormat="1" ht="15" customHeight="1">
      <c r="B155" s="283"/>
      <c r="C155" s="310" t="s">
        <v>1197</v>
      </c>
      <c r="D155" s="260"/>
      <c r="E155" s="260"/>
      <c r="F155" s="311" t="s">
        <v>1189</v>
      </c>
      <c r="G155" s="260"/>
      <c r="H155" s="310" t="s">
        <v>1229</v>
      </c>
      <c r="I155" s="310" t="s">
        <v>1199</v>
      </c>
      <c r="J155" s="310"/>
      <c r="K155" s="306"/>
    </row>
    <row r="156" spans="2:11" s="1" customFormat="1" ht="15" customHeight="1">
      <c r="B156" s="283"/>
      <c r="C156" s="310" t="s">
        <v>1208</v>
      </c>
      <c r="D156" s="260"/>
      <c r="E156" s="260"/>
      <c r="F156" s="311" t="s">
        <v>1195</v>
      </c>
      <c r="G156" s="260"/>
      <c r="H156" s="310" t="s">
        <v>1229</v>
      </c>
      <c r="I156" s="310" t="s">
        <v>1191</v>
      </c>
      <c r="J156" s="310">
        <v>50</v>
      </c>
      <c r="K156" s="306"/>
    </row>
    <row r="157" spans="2:11" s="1" customFormat="1" ht="15" customHeight="1">
      <c r="B157" s="283"/>
      <c r="C157" s="310" t="s">
        <v>1216</v>
      </c>
      <c r="D157" s="260"/>
      <c r="E157" s="260"/>
      <c r="F157" s="311" t="s">
        <v>1195</v>
      </c>
      <c r="G157" s="260"/>
      <c r="H157" s="310" t="s">
        <v>1229</v>
      </c>
      <c r="I157" s="310" t="s">
        <v>1191</v>
      </c>
      <c r="J157" s="310">
        <v>50</v>
      </c>
      <c r="K157" s="306"/>
    </row>
    <row r="158" spans="2:11" s="1" customFormat="1" ht="15" customHeight="1">
      <c r="B158" s="283"/>
      <c r="C158" s="310" t="s">
        <v>1214</v>
      </c>
      <c r="D158" s="260"/>
      <c r="E158" s="260"/>
      <c r="F158" s="311" t="s">
        <v>1195</v>
      </c>
      <c r="G158" s="260"/>
      <c r="H158" s="310" t="s">
        <v>1229</v>
      </c>
      <c r="I158" s="310" t="s">
        <v>1191</v>
      </c>
      <c r="J158" s="310">
        <v>50</v>
      </c>
      <c r="K158" s="306"/>
    </row>
    <row r="159" spans="2:11" s="1" customFormat="1" ht="15" customHeight="1">
      <c r="B159" s="283"/>
      <c r="C159" s="310" t="s">
        <v>80</v>
      </c>
      <c r="D159" s="260"/>
      <c r="E159" s="260"/>
      <c r="F159" s="311" t="s">
        <v>1189</v>
      </c>
      <c r="G159" s="260"/>
      <c r="H159" s="310" t="s">
        <v>1251</v>
      </c>
      <c r="I159" s="310" t="s">
        <v>1191</v>
      </c>
      <c r="J159" s="310" t="s">
        <v>1252</v>
      </c>
      <c r="K159" s="306"/>
    </row>
    <row r="160" spans="2:11" s="1" customFormat="1" ht="15" customHeight="1">
      <c r="B160" s="283"/>
      <c r="C160" s="310" t="s">
        <v>1253</v>
      </c>
      <c r="D160" s="260"/>
      <c r="E160" s="260"/>
      <c r="F160" s="311" t="s">
        <v>1189</v>
      </c>
      <c r="G160" s="260"/>
      <c r="H160" s="310" t="s">
        <v>1254</v>
      </c>
      <c r="I160" s="310" t="s">
        <v>1224</v>
      </c>
      <c r="J160" s="310"/>
      <c r="K160" s="306"/>
    </row>
    <row r="161" spans="2:11" s="1" customFormat="1" ht="15" customHeight="1">
      <c r="B161" s="312"/>
      <c r="C161" s="292"/>
      <c r="D161" s="292"/>
      <c r="E161" s="292"/>
      <c r="F161" s="292"/>
      <c r="G161" s="292"/>
      <c r="H161" s="292"/>
      <c r="I161" s="292"/>
      <c r="J161" s="292"/>
      <c r="K161" s="313"/>
    </row>
    <row r="162" spans="2:11" s="1" customFormat="1" ht="18.75" customHeight="1">
      <c r="B162" s="294"/>
      <c r="C162" s="304"/>
      <c r="D162" s="304"/>
      <c r="E162" s="304"/>
      <c r="F162" s="314"/>
      <c r="G162" s="304"/>
      <c r="H162" s="304"/>
      <c r="I162" s="304"/>
      <c r="J162" s="304"/>
      <c r="K162" s="294"/>
    </row>
    <row r="163" spans="2:11" s="1" customFormat="1" ht="18.75" customHeight="1"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</row>
    <row r="164" spans="2:11" s="1" customFormat="1" ht="7.5" customHeight="1">
      <c r="B164" s="249"/>
      <c r="C164" s="250"/>
      <c r="D164" s="250"/>
      <c r="E164" s="250"/>
      <c r="F164" s="250"/>
      <c r="G164" s="250"/>
      <c r="H164" s="250"/>
      <c r="I164" s="250"/>
      <c r="J164" s="250"/>
      <c r="K164" s="251"/>
    </row>
    <row r="165" spans="2:11" s="1" customFormat="1" ht="45" customHeight="1">
      <c r="B165" s="252"/>
      <c r="C165" s="383" t="s">
        <v>1255</v>
      </c>
      <c r="D165" s="383"/>
      <c r="E165" s="383"/>
      <c r="F165" s="383"/>
      <c r="G165" s="383"/>
      <c r="H165" s="383"/>
      <c r="I165" s="383"/>
      <c r="J165" s="383"/>
      <c r="K165" s="253"/>
    </row>
    <row r="166" spans="2:11" s="1" customFormat="1" ht="17.25" customHeight="1">
      <c r="B166" s="252"/>
      <c r="C166" s="273" t="s">
        <v>1183</v>
      </c>
      <c r="D166" s="273"/>
      <c r="E166" s="273"/>
      <c r="F166" s="273" t="s">
        <v>1184</v>
      </c>
      <c r="G166" s="315"/>
      <c r="H166" s="316" t="s">
        <v>53</v>
      </c>
      <c r="I166" s="316" t="s">
        <v>56</v>
      </c>
      <c r="J166" s="273" t="s">
        <v>1185</v>
      </c>
      <c r="K166" s="253"/>
    </row>
    <row r="167" spans="2:11" s="1" customFormat="1" ht="17.25" customHeight="1">
      <c r="B167" s="254"/>
      <c r="C167" s="275" t="s">
        <v>1186</v>
      </c>
      <c r="D167" s="275"/>
      <c r="E167" s="275"/>
      <c r="F167" s="276" t="s">
        <v>1187</v>
      </c>
      <c r="G167" s="317"/>
      <c r="H167" s="318"/>
      <c r="I167" s="318"/>
      <c r="J167" s="275" t="s">
        <v>1188</v>
      </c>
      <c r="K167" s="255"/>
    </row>
    <row r="168" spans="2:11" s="1" customFormat="1" ht="5.25" customHeight="1">
      <c r="B168" s="283"/>
      <c r="C168" s="278"/>
      <c r="D168" s="278"/>
      <c r="E168" s="278"/>
      <c r="F168" s="278"/>
      <c r="G168" s="279"/>
      <c r="H168" s="278"/>
      <c r="I168" s="278"/>
      <c r="J168" s="278"/>
      <c r="K168" s="306"/>
    </row>
    <row r="169" spans="2:11" s="1" customFormat="1" ht="15" customHeight="1">
      <c r="B169" s="283"/>
      <c r="C169" s="260" t="s">
        <v>1192</v>
      </c>
      <c r="D169" s="260"/>
      <c r="E169" s="260"/>
      <c r="F169" s="281" t="s">
        <v>1189</v>
      </c>
      <c r="G169" s="260"/>
      <c r="H169" s="260" t="s">
        <v>1229</v>
      </c>
      <c r="I169" s="260" t="s">
        <v>1191</v>
      </c>
      <c r="J169" s="260">
        <v>120</v>
      </c>
      <c r="K169" s="306"/>
    </row>
    <row r="170" spans="2:11" s="1" customFormat="1" ht="15" customHeight="1">
      <c r="B170" s="283"/>
      <c r="C170" s="260" t="s">
        <v>1238</v>
      </c>
      <c r="D170" s="260"/>
      <c r="E170" s="260"/>
      <c r="F170" s="281" t="s">
        <v>1189</v>
      </c>
      <c r="G170" s="260"/>
      <c r="H170" s="260" t="s">
        <v>1239</v>
      </c>
      <c r="I170" s="260" t="s">
        <v>1191</v>
      </c>
      <c r="J170" s="260" t="s">
        <v>1240</v>
      </c>
      <c r="K170" s="306"/>
    </row>
    <row r="171" spans="2:11" s="1" customFormat="1" ht="15" customHeight="1">
      <c r="B171" s="283"/>
      <c r="C171" s="260" t="s">
        <v>1137</v>
      </c>
      <c r="D171" s="260"/>
      <c r="E171" s="260"/>
      <c r="F171" s="281" t="s">
        <v>1189</v>
      </c>
      <c r="G171" s="260"/>
      <c r="H171" s="260" t="s">
        <v>1256</v>
      </c>
      <c r="I171" s="260" t="s">
        <v>1191</v>
      </c>
      <c r="J171" s="260" t="s">
        <v>1240</v>
      </c>
      <c r="K171" s="306"/>
    </row>
    <row r="172" spans="2:11" s="1" customFormat="1" ht="15" customHeight="1">
      <c r="B172" s="283"/>
      <c r="C172" s="260" t="s">
        <v>1194</v>
      </c>
      <c r="D172" s="260"/>
      <c r="E172" s="260"/>
      <c r="F172" s="281" t="s">
        <v>1195</v>
      </c>
      <c r="G172" s="260"/>
      <c r="H172" s="260" t="s">
        <v>1256</v>
      </c>
      <c r="I172" s="260" t="s">
        <v>1191</v>
      </c>
      <c r="J172" s="260">
        <v>50</v>
      </c>
      <c r="K172" s="306"/>
    </row>
    <row r="173" spans="2:11" s="1" customFormat="1" ht="15" customHeight="1">
      <c r="B173" s="283"/>
      <c r="C173" s="260" t="s">
        <v>1197</v>
      </c>
      <c r="D173" s="260"/>
      <c r="E173" s="260"/>
      <c r="F173" s="281" t="s">
        <v>1189</v>
      </c>
      <c r="G173" s="260"/>
      <c r="H173" s="260" t="s">
        <v>1256</v>
      </c>
      <c r="I173" s="260" t="s">
        <v>1199</v>
      </c>
      <c r="J173" s="260"/>
      <c r="K173" s="306"/>
    </row>
    <row r="174" spans="2:11" s="1" customFormat="1" ht="15" customHeight="1">
      <c r="B174" s="283"/>
      <c r="C174" s="260" t="s">
        <v>1208</v>
      </c>
      <c r="D174" s="260"/>
      <c r="E174" s="260"/>
      <c r="F174" s="281" t="s">
        <v>1195</v>
      </c>
      <c r="G174" s="260"/>
      <c r="H174" s="260" t="s">
        <v>1256</v>
      </c>
      <c r="I174" s="260" t="s">
        <v>1191</v>
      </c>
      <c r="J174" s="260">
        <v>50</v>
      </c>
      <c r="K174" s="306"/>
    </row>
    <row r="175" spans="2:11" s="1" customFormat="1" ht="15" customHeight="1">
      <c r="B175" s="283"/>
      <c r="C175" s="260" t="s">
        <v>1216</v>
      </c>
      <c r="D175" s="260"/>
      <c r="E175" s="260"/>
      <c r="F175" s="281" t="s">
        <v>1195</v>
      </c>
      <c r="G175" s="260"/>
      <c r="H175" s="260" t="s">
        <v>1256</v>
      </c>
      <c r="I175" s="260" t="s">
        <v>1191</v>
      </c>
      <c r="J175" s="260">
        <v>50</v>
      </c>
      <c r="K175" s="306"/>
    </row>
    <row r="176" spans="2:11" s="1" customFormat="1" ht="15" customHeight="1">
      <c r="B176" s="283"/>
      <c r="C176" s="260" t="s">
        <v>1214</v>
      </c>
      <c r="D176" s="260"/>
      <c r="E176" s="260"/>
      <c r="F176" s="281" t="s">
        <v>1195</v>
      </c>
      <c r="G176" s="260"/>
      <c r="H176" s="260" t="s">
        <v>1256</v>
      </c>
      <c r="I176" s="260" t="s">
        <v>1191</v>
      </c>
      <c r="J176" s="260">
        <v>50</v>
      </c>
      <c r="K176" s="306"/>
    </row>
    <row r="177" spans="2:11" s="1" customFormat="1" ht="15" customHeight="1">
      <c r="B177" s="283"/>
      <c r="C177" s="260" t="s">
        <v>105</v>
      </c>
      <c r="D177" s="260"/>
      <c r="E177" s="260"/>
      <c r="F177" s="281" t="s">
        <v>1189</v>
      </c>
      <c r="G177" s="260"/>
      <c r="H177" s="260" t="s">
        <v>1257</v>
      </c>
      <c r="I177" s="260" t="s">
        <v>1258</v>
      </c>
      <c r="J177" s="260"/>
      <c r="K177" s="306"/>
    </row>
    <row r="178" spans="2:11" s="1" customFormat="1" ht="15" customHeight="1">
      <c r="B178" s="283"/>
      <c r="C178" s="260" t="s">
        <v>56</v>
      </c>
      <c r="D178" s="260"/>
      <c r="E178" s="260"/>
      <c r="F178" s="281" t="s">
        <v>1189</v>
      </c>
      <c r="G178" s="260"/>
      <c r="H178" s="260" t="s">
        <v>1259</v>
      </c>
      <c r="I178" s="260" t="s">
        <v>1260</v>
      </c>
      <c r="J178" s="260">
        <v>1</v>
      </c>
      <c r="K178" s="306"/>
    </row>
    <row r="179" spans="2:11" s="1" customFormat="1" ht="15" customHeight="1">
      <c r="B179" s="283"/>
      <c r="C179" s="260" t="s">
        <v>52</v>
      </c>
      <c r="D179" s="260"/>
      <c r="E179" s="260"/>
      <c r="F179" s="281" t="s">
        <v>1189</v>
      </c>
      <c r="G179" s="260"/>
      <c r="H179" s="260" t="s">
        <v>1261</v>
      </c>
      <c r="I179" s="260" t="s">
        <v>1191</v>
      </c>
      <c r="J179" s="260">
        <v>20</v>
      </c>
      <c r="K179" s="306"/>
    </row>
    <row r="180" spans="2:11" s="1" customFormat="1" ht="15" customHeight="1">
      <c r="B180" s="283"/>
      <c r="C180" s="260" t="s">
        <v>53</v>
      </c>
      <c r="D180" s="260"/>
      <c r="E180" s="260"/>
      <c r="F180" s="281" t="s">
        <v>1189</v>
      </c>
      <c r="G180" s="260"/>
      <c r="H180" s="260" t="s">
        <v>1262</v>
      </c>
      <c r="I180" s="260" t="s">
        <v>1191</v>
      </c>
      <c r="J180" s="260">
        <v>255</v>
      </c>
      <c r="K180" s="306"/>
    </row>
    <row r="181" spans="2:11" s="1" customFormat="1" ht="15" customHeight="1">
      <c r="B181" s="283"/>
      <c r="C181" s="260" t="s">
        <v>106</v>
      </c>
      <c r="D181" s="260"/>
      <c r="E181" s="260"/>
      <c r="F181" s="281" t="s">
        <v>1189</v>
      </c>
      <c r="G181" s="260"/>
      <c r="H181" s="260" t="s">
        <v>1153</v>
      </c>
      <c r="I181" s="260" t="s">
        <v>1191</v>
      </c>
      <c r="J181" s="260">
        <v>10</v>
      </c>
      <c r="K181" s="306"/>
    </row>
    <row r="182" spans="2:11" s="1" customFormat="1" ht="15" customHeight="1">
      <c r="B182" s="283"/>
      <c r="C182" s="260" t="s">
        <v>107</v>
      </c>
      <c r="D182" s="260"/>
      <c r="E182" s="260"/>
      <c r="F182" s="281" t="s">
        <v>1189</v>
      </c>
      <c r="G182" s="260"/>
      <c r="H182" s="260" t="s">
        <v>1263</v>
      </c>
      <c r="I182" s="260" t="s">
        <v>1224</v>
      </c>
      <c r="J182" s="260"/>
      <c r="K182" s="306"/>
    </row>
    <row r="183" spans="2:11" s="1" customFormat="1" ht="15" customHeight="1">
      <c r="B183" s="283"/>
      <c r="C183" s="260" t="s">
        <v>1264</v>
      </c>
      <c r="D183" s="260"/>
      <c r="E183" s="260"/>
      <c r="F183" s="281" t="s">
        <v>1189</v>
      </c>
      <c r="G183" s="260"/>
      <c r="H183" s="260" t="s">
        <v>1265</v>
      </c>
      <c r="I183" s="260" t="s">
        <v>1224</v>
      </c>
      <c r="J183" s="260"/>
      <c r="K183" s="306"/>
    </row>
    <row r="184" spans="2:11" s="1" customFormat="1" ht="15" customHeight="1">
      <c r="B184" s="283"/>
      <c r="C184" s="260" t="s">
        <v>1253</v>
      </c>
      <c r="D184" s="260"/>
      <c r="E184" s="260"/>
      <c r="F184" s="281" t="s">
        <v>1189</v>
      </c>
      <c r="G184" s="260"/>
      <c r="H184" s="260" t="s">
        <v>1266</v>
      </c>
      <c r="I184" s="260" t="s">
        <v>1224</v>
      </c>
      <c r="J184" s="260"/>
      <c r="K184" s="306"/>
    </row>
    <row r="185" spans="2:11" s="1" customFormat="1" ht="15" customHeight="1">
      <c r="B185" s="283"/>
      <c r="C185" s="260" t="s">
        <v>109</v>
      </c>
      <c r="D185" s="260"/>
      <c r="E185" s="260"/>
      <c r="F185" s="281" t="s">
        <v>1195</v>
      </c>
      <c r="G185" s="260"/>
      <c r="H185" s="260" t="s">
        <v>1267</v>
      </c>
      <c r="I185" s="260" t="s">
        <v>1191</v>
      </c>
      <c r="J185" s="260">
        <v>50</v>
      </c>
      <c r="K185" s="306"/>
    </row>
    <row r="186" spans="2:11" s="1" customFormat="1" ht="15" customHeight="1">
      <c r="B186" s="283"/>
      <c r="C186" s="260" t="s">
        <v>1268</v>
      </c>
      <c r="D186" s="260"/>
      <c r="E186" s="260"/>
      <c r="F186" s="281" t="s">
        <v>1195</v>
      </c>
      <c r="G186" s="260"/>
      <c r="H186" s="260" t="s">
        <v>1269</v>
      </c>
      <c r="I186" s="260" t="s">
        <v>1270</v>
      </c>
      <c r="J186" s="260"/>
      <c r="K186" s="306"/>
    </row>
    <row r="187" spans="2:11" s="1" customFormat="1" ht="15" customHeight="1">
      <c r="B187" s="283"/>
      <c r="C187" s="260" t="s">
        <v>1271</v>
      </c>
      <c r="D187" s="260"/>
      <c r="E187" s="260"/>
      <c r="F187" s="281" t="s">
        <v>1195</v>
      </c>
      <c r="G187" s="260"/>
      <c r="H187" s="260" t="s">
        <v>1272</v>
      </c>
      <c r="I187" s="260" t="s">
        <v>1270</v>
      </c>
      <c r="J187" s="260"/>
      <c r="K187" s="306"/>
    </row>
    <row r="188" spans="2:11" s="1" customFormat="1" ht="15" customHeight="1">
      <c r="B188" s="283"/>
      <c r="C188" s="260" t="s">
        <v>1273</v>
      </c>
      <c r="D188" s="260"/>
      <c r="E188" s="260"/>
      <c r="F188" s="281" t="s">
        <v>1195</v>
      </c>
      <c r="G188" s="260"/>
      <c r="H188" s="260" t="s">
        <v>1274</v>
      </c>
      <c r="I188" s="260" t="s">
        <v>1270</v>
      </c>
      <c r="J188" s="260"/>
      <c r="K188" s="306"/>
    </row>
    <row r="189" spans="2:11" s="1" customFormat="1" ht="15" customHeight="1">
      <c r="B189" s="283"/>
      <c r="C189" s="319" t="s">
        <v>1275</v>
      </c>
      <c r="D189" s="260"/>
      <c r="E189" s="260"/>
      <c r="F189" s="281" t="s">
        <v>1195</v>
      </c>
      <c r="G189" s="260"/>
      <c r="H189" s="260" t="s">
        <v>1276</v>
      </c>
      <c r="I189" s="260" t="s">
        <v>1277</v>
      </c>
      <c r="J189" s="320" t="s">
        <v>1278</v>
      </c>
      <c r="K189" s="306"/>
    </row>
    <row r="190" spans="2:11" s="18" customFormat="1" ht="15" customHeight="1">
      <c r="B190" s="321"/>
      <c r="C190" s="322" t="s">
        <v>1279</v>
      </c>
      <c r="D190" s="323"/>
      <c r="E190" s="323"/>
      <c r="F190" s="324" t="s">
        <v>1195</v>
      </c>
      <c r="G190" s="323"/>
      <c r="H190" s="323" t="s">
        <v>1280</v>
      </c>
      <c r="I190" s="323" t="s">
        <v>1277</v>
      </c>
      <c r="J190" s="325" t="s">
        <v>1278</v>
      </c>
      <c r="K190" s="326"/>
    </row>
    <row r="191" spans="2:11" s="1" customFormat="1" ht="15" customHeight="1">
      <c r="B191" s="283"/>
      <c r="C191" s="319" t="s">
        <v>41</v>
      </c>
      <c r="D191" s="260"/>
      <c r="E191" s="260"/>
      <c r="F191" s="281" t="s">
        <v>1189</v>
      </c>
      <c r="G191" s="260"/>
      <c r="H191" s="257" t="s">
        <v>1281</v>
      </c>
      <c r="I191" s="260" t="s">
        <v>1282</v>
      </c>
      <c r="J191" s="260"/>
      <c r="K191" s="306"/>
    </row>
    <row r="192" spans="2:11" s="1" customFormat="1" ht="15" customHeight="1">
      <c r="B192" s="283"/>
      <c r="C192" s="319" t="s">
        <v>1283</v>
      </c>
      <c r="D192" s="260"/>
      <c r="E192" s="260"/>
      <c r="F192" s="281" t="s">
        <v>1189</v>
      </c>
      <c r="G192" s="260"/>
      <c r="H192" s="260" t="s">
        <v>1284</v>
      </c>
      <c r="I192" s="260" t="s">
        <v>1224</v>
      </c>
      <c r="J192" s="260"/>
      <c r="K192" s="306"/>
    </row>
    <row r="193" spans="2:11" s="1" customFormat="1" ht="15" customHeight="1">
      <c r="B193" s="283"/>
      <c r="C193" s="319" t="s">
        <v>1285</v>
      </c>
      <c r="D193" s="260"/>
      <c r="E193" s="260"/>
      <c r="F193" s="281" t="s">
        <v>1189</v>
      </c>
      <c r="G193" s="260"/>
      <c r="H193" s="260" t="s">
        <v>1286</v>
      </c>
      <c r="I193" s="260" t="s">
        <v>1224</v>
      </c>
      <c r="J193" s="260"/>
      <c r="K193" s="306"/>
    </row>
    <row r="194" spans="2:11" s="1" customFormat="1" ht="15" customHeight="1">
      <c r="B194" s="283"/>
      <c r="C194" s="319" t="s">
        <v>1287</v>
      </c>
      <c r="D194" s="260"/>
      <c r="E194" s="260"/>
      <c r="F194" s="281" t="s">
        <v>1195</v>
      </c>
      <c r="G194" s="260"/>
      <c r="H194" s="260" t="s">
        <v>1288</v>
      </c>
      <c r="I194" s="260" t="s">
        <v>1224</v>
      </c>
      <c r="J194" s="260"/>
      <c r="K194" s="306"/>
    </row>
    <row r="195" spans="2:11" s="1" customFormat="1" ht="15" customHeight="1">
      <c r="B195" s="312"/>
      <c r="C195" s="327"/>
      <c r="D195" s="292"/>
      <c r="E195" s="292"/>
      <c r="F195" s="292"/>
      <c r="G195" s="292"/>
      <c r="H195" s="292"/>
      <c r="I195" s="292"/>
      <c r="J195" s="292"/>
      <c r="K195" s="313"/>
    </row>
    <row r="196" spans="2:11" s="1" customFormat="1" ht="18.75" customHeight="1">
      <c r="B196" s="294"/>
      <c r="C196" s="304"/>
      <c r="D196" s="304"/>
      <c r="E196" s="304"/>
      <c r="F196" s="314"/>
      <c r="G196" s="304"/>
      <c r="H196" s="304"/>
      <c r="I196" s="304"/>
      <c r="J196" s="304"/>
      <c r="K196" s="294"/>
    </row>
    <row r="197" spans="2:11" s="1" customFormat="1" ht="18.75" customHeight="1">
      <c r="B197" s="294"/>
      <c r="C197" s="304"/>
      <c r="D197" s="304"/>
      <c r="E197" s="304"/>
      <c r="F197" s="314"/>
      <c r="G197" s="304"/>
      <c r="H197" s="304"/>
      <c r="I197" s="304"/>
      <c r="J197" s="304"/>
      <c r="K197" s="294"/>
    </row>
    <row r="198" spans="2:11" s="1" customFormat="1" ht="18.75" customHeight="1">
      <c r="B198" s="267"/>
      <c r="C198" s="267"/>
      <c r="D198" s="267"/>
      <c r="E198" s="267"/>
      <c r="F198" s="267"/>
      <c r="G198" s="267"/>
      <c r="H198" s="267"/>
      <c r="I198" s="267"/>
      <c r="J198" s="267"/>
      <c r="K198" s="267"/>
    </row>
    <row r="199" spans="2:11" s="1" customFormat="1" ht="13.5">
      <c r="B199" s="249"/>
      <c r="C199" s="250"/>
      <c r="D199" s="250"/>
      <c r="E199" s="250"/>
      <c r="F199" s="250"/>
      <c r="G199" s="250"/>
      <c r="H199" s="250"/>
      <c r="I199" s="250"/>
      <c r="J199" s="250"/>
      <c r="K199" s="251"/>
    </row>
    <row r="200" spans="2:11" s="1" customFormat="1" ht="21">
      <c r="B200" s="252"/>
      <c r="C200" s="383" t="s">
        <v>1289</v>
      </c>
      <c r="D200" s="383"/>
      <c r="E200" s="383"/>
      <c r="F200" s="383"/>
      <c r="G200" s="383"/>
      <c r="H200" s="383"/>
      <c r="I200" s="383"/>
      <c r="J200" s="383"/>
      <c r="K200" s="253"/>
    </row>
    <row r="201" spans="2:11" s="1" customFormat="1" ht="25.5" customHeight="1">
      <c r="B201" s="252"/>
      <c r="C201" s="328" t="s">
        <v>1290</v>
      </c>
      <c r="D201" s="328"/>
      <c r="E201" s="328"/>
      <c r="F201" s="328" t="s">
        <v>1291</v>
      </c>
      <c r="G201" s="329"/>
      <c r="H201" s="386" t="s">
        <v>1292</v>
      </c>
      <c r="I201" s="386"/>
      <c r="J201" s="386"/>
      <c r="K201" s="253"/>
    </row>
    <row r="202" spans="2:11" s="1" customFormat="1" ht="5.25" customHeight="1">
      <c r="B202" s="283"/>
      <c r="C202" s="278"/>
      <c r="D202" s="278"/>
      <c r="E202" s="278"/>
      <c r="F202" s="278"/>
      <c r="G202" s="304"/>
      <c r="H202" s="278"/>
      <c r="I202" s="278"/>
      <c r="J202" s="278"/>
      <c r="K202" s="306"/>
    </row>
    <row r="203" spans="2:11" s="1" customFormat="1" ht="15" customHeight="1">
      <c r="B203" s="283"/>
      <c r="C203" s="260" t="s">
        <v>1282</v>
      </c>
      <c r="D203" s="260"/>
      <c r="E203" s="260"/>
      <c r="F203" s="281" t="s">
        <v>42</v>
      </c>
      <c r="G203" s="260"/>
      <c r="H203" s="387" t="s">
        <v>1293</v>
      </c>
      <c r="I203" s="387"/>
      <c r="J203" s="387"/>
      <c r="K203" s="306"/>
    </row>
    <row r="204" spans="2:11" s="1" customFormat="1" ht="15" customHeight="1">
      <c r="B204" s="283"/>
      <c r="C204" s="260"/>
      <c r="D204" s="260"/>
      <c r="E204" s="260"/>
      <c r="F204" s="281" t="s">
        <v>43</v>
      </c>
      <c r="G204" s="260"/>
      <c r="H204" s="387" t="s">
        <v>1294</v>
      </c>
      <c r="I204" s="387"/>
      <c r="J204" s="387"/>
      <c r="K204" s="306"/>
    </row>
    <row r="205" spans="2:11" s="1" customFormat="1" ht="15" customHeight="1">
      <c r="B205" s="283"/>
      <c r="C205" s="260"/>
      <c r="D205" s="260"/>
      <c r="E205" s="260"/>
      <c r="F205" s="281" t="s">
        <v>46</v>
      </c>
      <c r="G205" s="260"/>
      <c r="H205" s="387" t="s">
        <v>1295</v>
      </c>
      <c r="I205" s="387"/>
      <c r="J205" s="387"/>
      <c r="K205" s="306"/>
    </row>
    <row r="206" spans="2:11" s="1" customFormat="1" ht="15" customHeight="1">
      <c r="B206" s="283"/>
      <c r="C206" s="260"/>
      <c r="D206" s="260"/>
      <c r="E206" s="260"/>
      <c r="F206" s="281" t="s">
        <v>44</v>
      </c>
      <c r="G206" s="260"/>
      <c r="H206" s="387" t="s">
        <v>1296</v>
      </c>
      <c r="I206" s="387"/>
      <c r="J206" s="387"/>
      <c r="K206" s="306"/>
    </row>
    <row r="207" spans="2:11" s="1" customFormat="1" ht="15" customHeight="1">
      <c r="B207" s="283"/>
      <c r="C207" s="260"/>
      <c r="D207" s="260"/>
      <c r="E207" s="260"/>
      <c r="F207" s="281" t="s">
        <v>45</v>
      </c>
      <c r="G207" s="260"/>
      <c r="H207" s="387" t="s">
        <v>1297</v>
      </c>
      <c r="I207" s="387"/>
      <c r="J207" s="387"/>
      <c r="K207" s="306"/>
    </row>
    <row r="208" spans="2:11" s="1" customFormat="1" ht="15" customHeight="1">
      <c r="B208" s="283"/>
      <c r="C208" s="260"/>
      <c r="D208" s="260"/>
      <c r="E208" s="260"/>
      <c r="F208" s="281"/>
      <c r="G208" s="260"/>
      <c r="H208" s="260"/>
      <c r="I208" s="260"/>
      <c r="J208" s="260"/>
      <c r="K208" s="306"/>
    </row>
    <row r="209" spans="2:11" s="1" customFormat="1" ht="15" customHeight="1">
      <c r="B209" s="283"/>
      <c r="C209" s="260" t="s">
        <v>1236</v>
      </c>
      <c r="D209" s="260"/>
      <c r="E209" s="260"/>
      <c r="F209" s="281" t="s">
        <v>75</v>
      </c>
      <c r="G209" s="260"/>
      <c r="H209" s="387" t="s">
        <v>1298</v>
      </c>
      <c r="I209" s="387"/>
      <c r="J209" s="387"/>
      <c r="K209" s="306"/>
    </row>
    <row r="210" spans="2:11" s="1" customFormat="1" ht="15" customHeight="1">
      <c r="B210" s="283"/>
      <c r="C210" s="260"/>
      <c r="D210" s="260"/>
      <c r="E210" s="260"/>
      <c r="F210" s="281" t="s">
        <v>1131</v>
      </c>
      <c r="G210" s="260"/>
      <c r="H210" s="387" t="s">
        <v>1132</v>
      </c>
      <c r="I210" s="387"/>
      <c r="J210" s="387"/>
      <c r="K210" s="306"/>
    </row>
    <row r="211" spans="2:11" s="1" customFormat="1" ht="15" customHeight="1">
      <c r="B211" s="283"/>
      <c r="C211" s="260"/>
      <c r="D211" s="260"/>
      <c r="E211" s="260"/>
      <c r="F211" s="281" t="s">
        <v>1129</v>
      </c>
      <c r="G211" s="260"/>
      <c r="H211" s="387" t="s">
        <v>1299</v>
      </c>
      <c r="I211" s="387"/>
      <c r="J211" s="387"/>
      <c r="K211" s="306"/>
    </row>
    <row r="212" spans="2:11" s="1" customFormat="1" ht="15" customHeight="1">
      <c r="B212" s="330"/>
      <c r="C212" s="260"/>
      <c r="D212" s="260"/>
      <c r="E212" s="260"/>
      <c r="F212" s="281" t="s">
        <v>1133</v>
      </c>
      <c r="G212" s="319"/>
      <c r="H212" s="388" t="s">
        <v>1134</v>
      </c>
      <c r="I212" s="388"/>
      <c r="J212" s="388"/>
      <c r="K212" s="331"/>
    </row>
    <row r="213" spans="2:11" s="1" customFormat="1" ht="15" customHeight="1">
      <c r="B213" s="330"/>
      <c r="C213" s="260"/>
      <c r="D213" s="260"/>
      <c r="E213" s="260"/>
      <c r="F213" s="281" t="s">
        <v>1135</v>
      </c>
      <c r="G213" s="319"/>
      <c r="H213" s="388" t="s">
        <v>1300</v>
      </c>
      <c r="I213" s="388"/>
      <c r="J213" s="388"/>
      <c r="K213" s="331"/>
    </row>
    <row r="214" spans="2:11" s="1" customFormat="1" ht="15" customHeight="1">
      <c r="B214" s="330"/>
      <c r="C214" s="260"/>
      <c r="D214" s="260"/>
      <c r="E214" s="260"/>
      <c r="F214" s="281"/>
      <c r="G214" s="319"/>
      <c r="H214" s="310"/>
      <c r="I214" s="310"/>
      <c r="J214" s="310"/>
      <c r="K214" s="331"/>
    </row>
    <row r="215" spans="2:11" s="1" customFormat="1" ht="15" customHeight="1">
      <c r="B215" s="330"/>
      <c r="C215" s="260" t="s">
        <v>1260</v>
      </c>
      <c r="D215" s="260"/>
      <c r="E215" s="260"/>
      <c r="F215" s="281">
        <v>1</v>
      </c>
      <c r="G215" s="319"/>
      <c r="H215" s="388" t="s">
        <v>1301</v>
      </c>
      <c r="I215" s="388"/>
      <c r="J215" s="388"/>
      <c r="K215" s="331"/>
    </row>
    <row r="216" spans="2:11" s="1" customFormat="1" ht="15" customHeight="1">
      <c r="B216" s="330"/>
      <c r="C216" s="260"/>
      <c r="D216" s="260"/>
      <c r="E216" s="260"/>
      <c r="F216" s="281">
        <v>2</v>
      </c>
      <c r="G216" s="319"/>
      <c r="H216" s="388" t="s">
        <v>1302</v>
      </c>
      <c r="I216" s="388"/>
      <c r="J216" s="388"/>
      <c r="K216" s="331"/>
    </row>
    <row r="217" spans="2:11" s="1" customFormat="1" ht="15" customHeight="1">
      <c r="B217" s="330"/>
      <c r="C217" s="260"/>
      <c r="D217" s="260"/>
      <c r="E217" s="260"/>
      <c r="F217" s="281">
        <v>3</v>
      </c>
      <c r="G217" s="319"/>
      <c r="H217" s="388" t="s">
        <v>1303</v>
      </c>
      <c r="I217" s="388"/>
      <c r="J217" s="388"/>
      <c r="K217" s="331"/>
    </row>
    <row r="218" spans="2:11" s="1" customFormat="1" ht="15" customHeight="1">
      <c r="B218" s="330"/>
      <c r="C218" s="260"/>
      <c r="D218" s="260"/>
      <c r="E218" s="260"/>
      <c r="F218" s="281">
        <v>4</v>
      </c>
      <c r="G218" s="319"/>
      <c r="H218" s="388" t="s">
        <v>1304</v>
      </c>
      <c r="I218" s="388"/>
      <c r="J218" s="388"/>
      <c r="K218" s="331"/>
    </row>
    <row r="219" spans="2:11" s="1" customFormat="1" ht="12.75" customHeight="1">
      <c r="B219" s="332"/>
      <c r="C219" s="333"/>
      <c r="D219" s="333"/>
      <c r="E219" s="333"/>
      <c r="F219" s="333"/>
      <c r="G219" s="333"/>
      <c r="H219" s="333"/>
      <c r="I219" s="333"/>
      <c r="J219" s="333"/>
      <c r="K219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Baturný</dc:creator>
  <cp:keywords/>
  <dc:description/>
  <cp:lastModifiedBy>Mońská Naděžda</cp:lastModifiedBy>
  <dcterms:created xsi:type="dcterms:W3CDTF">2024-01-21T21:23:03Z</dcterms:created>
  <dcterms:modified xsi:type="dcterms:W3CDTF">2024-01-24T10:28:50Z</dcterms:modified>
  <cp:category/>
  <cp:version/>
  <cp:contentType/>
  <cp:contentStatus/>
</cp:coreProperties>
</file>